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C:\Users\annajoly\Documents\1.Twirling\1.CT\Cadre national\PISTE\"/>
    </mc:Choice>
  </mc:AlternateContent>
  <xr:revisionPtr revIDLastSave="0" documentId="13_ncr:1_{54C4CAD5-D936-4B54-B8A5-7284E66207B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1. Eingabemaske" sheetId="1" r:id="rId1"/>
    <sheet name="2. Rangliste" sheetId="2" r:id="rId2"/>
    <sheet name="Drop Down Liste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Z5" i="2"/>
  <c r="AG5" i="2"/>
  <c r="AJ5" i="2"/>
  <c r="AR5" i="2"/>
  <c r="C4" i="2"/>
  <c r="I13" i="2"/>
  <c r="I14" i="2"/>
  <c r="J14" i="2" s="1"/>
  <c r="I15" i="2"/>
  <c r="I16" i="2"/>
  <c r="I17" i="2"/>
  <c r="I18" i="2"/>
  <c r="J18" i="2" s="1"/>
  <c r="I19" i="2"/>
  <c r="I20" i="2"/>
  <c r="I21" i="2"/>
  <c r="I22" i="2"/>
  <c r="I23" i="2"/>
  <c r="J23" i="2" s="1"/>
  <c r="I24" i="2"/>
  <c r="I25" i="2"/>
  <c r="I26" i="2"/>
  <c r="J26" i="2" s="1"/>
  <c r="I27" i="2"/>
  <c r="I28" i="2"/>
  <c r="I29" i="2"/>
  <c r="I30" i="2"/>
  <c r="J30" i="2" s="1"/>
  <c r="I31" i="2"/>
  <c r="I32" i="2"/>
  <c r="I33" i="2"/>
  <c r="I34" i="2"/>
  <c r="J34" i="2" s="1"/>
  <c r="I35" i="2"/>
  <c r="J35" i="2" s="1"/>
  <c r="I36" i="2"/>
  <c r="I37" i="2"/>
  <c r="I38" i="2"/>
  <c r="J38" i="2" s="1"/>
  <c r="I39" i="2"/>
  <c r="I40" i="2"/>
  <c r="I41" i="2"/>
  <c r="I42" i="2"/>
  <c r="J42" i="2" s="1"/>
  <c r="I43" i="2"/>
  <c r="I44" i="2"/>
  <c r="I45" i="2"/>
  <c r="I46" i="2"/>
  <c r="I47" i="2"/>
  <c r="J47" i="2" s="1"/>
  <c r="I48" i="2"/>
  <c r="I49" i="2"/>
  <c r="I50" i="2"/>
  <c r="J50" i="2" s="1"/>
  <c r="I51" i="2"/>
  <c r="I52" i="2"/>
  <c r="I53" i="2"/>
  <c r="I54" i="2"/>
  <c r="J54" i="2" s="1"/>
  <c r="I55" i="2"/>
  <c r="I56" i="2"/>
  <c r="I57" i="2"/>
  <c r="I58" i="2"/>
  <c r="J58" i="2" s="1"/>
  <c r="I59" i="2"/>
  <c r="J59" i="2" s="1"/>
  <c r="I60" i="2"/>
  <c r="I61" i="2"/>
  <c r="I62" i="2"/>
  <c r="J62" i="2" s="1"/>
  <c r="I63" i="2"/>
  <c r="I64" i="2"/>
  <c r="I65" i="2"/>
  <c r="I66" i="2"/>
  <c r="J66" i="2" s="1"/>
  <c r="I67" i="2"/>
  <c r="I68" i="2"/>
  <c r="I69" i="2"/>
  <c r="I70" i="2"/>
  <c r="I71" i="2"/>
  <c r="J71" i="2" s="1"/>
  <c r="I72" i="2"/>
  <c r="I73" i="2"/>
  <c r="I74" i="2"/>
  <c r="J74" i="2" s="1"/>
  <c r="I75" i="2"/>
  <c r="I76" i="2"/>
  <c r="I77" i="2"/>
  <c r="I78" i="2"/>
  <c r="J78" i="2" s="1"/>
  <c r="I79" i="2"/>
  <c r="I80" i="2"/>
  <c r="I81" i="2"/>
  <c r="I82" i="2"/>
  <c r="J82" i="2" s="1"/>
  <c r="I83" i="2"/>
  <c r="J83" i="2" s="1"/>
  <c r="I84" i="2"/>
  <c r="I85" i="2"/>
  <c r="I86" i="2"/>
  <c r="J86" i="2" s="1"/>
  <c r="I87" i="2"/>
  <c r="I88" i="2"/>
  <c r="I89" i="2"/>
  <c r="I90" i="2"/>
  <c r="J90" i="2" s="1"/>
  <c r="I91" i="2"/>
  <c r="I92" i="2"/>
  <c r="I93" i="2"/>
  <c r="I94" i="2"/>
  <c r="I95" i="2"/>
  <c r="J95" i="2" s="1"/>
  <c r="I96" i="2"/>
  <c r="I97" i="2"/>
  <c r="I98" i="2"/>
  <c r="J98" i="2" s="1"/>
  <c r="I99" i="2"/>
  <c r="I100" i="2"/>
  <c r="I101" i="2"/>
  <c r="I102" i="2"/>
  <c r="J102" i="2" s="1"/>
  <c r="I103" i="2"/>
  <c r="I104" i="2"/>
  <c r="I105" i="2"/>
  <c r="I106" i="2"/>
  <c r="J106" i="2" s="1"/>
  <c r="I107" i="2"/>
  <c r="J107" i="2" s="1"/>
  <c r="I108" i="2"/>
  <c r="I109" i="2"/>
  <c r="I110" i="2"/>
  <c r="J110" i="2" s="1"/>
  <c r="I111" i="2"/>
  <c r="I112" i="2"/>
  <c r="I113" i="2"/>
  <c r="I114" i="2"/>
  <c r="J114" i="2" s="1"/>
  <c r="I115" i="2"/>
  <c r="I116" i="2"/>
  <c r="I117" i="2"/>
  <c r="I118" i="2"/>
  <c r="I119" i="2"/>
  <c r="J119" i="2" s="1"/>
  <c r="I120" i="2"/>
  <c r="I121" i="2"/>
  <c r="I122" i="2"/>
  <c r="J122" i="2" s="1"/>
  <c r="I123" i="2"/>
  <c r="I124" i="2"/>
  <c r="I125" i="2"/>
  <c r="I126" i="2"/>
  <c r="J126" i="2" s="1"/>
  <c r="I127" i="2"/>
  <c r="I128" i="2"/>
  <c r="I129" i="2"/>
  <c r="I130" i="2"/>
  <c r="J130" i="2" s="1"/>
  <c r="I131" i="2"/>
  <c r="J131" i="2" s="1"/>
  <c r="I132" i="2"/>
  <c r="I133" i="2"/>
  <c r="I134" i="2"/>
  <c r="J134" i="2" s="1"/>
  <c r="I135" i="2"/>
  <c r="I136" i="2"/>
  <c r="I137" i="2"/>
  <c r="I138" i="2"/>
  <c r="J138" i="2" s="1"/>
  <c r="I139" i="2"/>
  <c r="I140" i="2"/>
  <c r="I141" i="2"/>
  <c r="I142" i="2"/>
  <c r="I143" i="2"/>
  <c r="J143" i="2" s="1"/>
  <c r="I144" i="2"/>
  <c r="I145" i="2"/>
  <c r="I146" i="2"/>
  <c r="J146" i="2" s="1"/>
  <c r="I147" i="2"/>
  <c r="I148" i="2"/>
  <c r="I149" i="2"/>
  <c r="I150" i="2"/>
  <c r="J150" i="2" s="1"/>
  <c r="I151" i="2"/>
  <c r="I152" i="2"/>
  <c r="I153" i="2"/>
  <c r="I154" i="2"/>
  <c r="J154" i="2" s="1"/>
  <c r="I155" i="2"/>
  <c r="J155" i="2" s="1"/>
  <c r="I156" i="2"/>
  <c r="I157" i="2"/>
  <c r="I158" i="2"/>
  <c r="J158" i="2" s="1"/>
  <c r="I159" i="2"/>
  <c r="I160" i="2"/>
  <c r="I161" i="2"/>
  <c r="I162" i="2"/>
  <c r="J162" i="2" s="1"/>
  <c r="I163" i="2"/>
  <c r="I164" i="2"/>
  <c r="I165" i="2"/>
  <c r="I166" i="2"/>
  <c r="I167" i="2"/>
  <c r="J167" i="2" s="1"/>
  <c r="I168" i="2"/>
  <c r="I169" i="2"/>
  <c r="I170" i="2"/>
  <c r="J170" i="2" s="1"/>
  <c r="I171" i="2"/>
  <c r="I172" i="2"/>
  <c r="I173" i="2"/>
  <c r="I174" i="2"/>
  <c r="J174" i="2" s="1"/>
  <c r="I175" i="2"/>
  <c r="I176" i="2"/>
  <c r="I177" i="2"/>
  <c r="I178" i="2"/>
  <c r="J178" i="2" s="1"/>
  <c r="I179" i="2"/>
  <c r="J179" i="2" s="1"/>
  <c r="I180" i="2"/>
  <c r="I181" i="2"/>
  <c r="I182" i="2"/>
  <c r="J182" i="2" s="1"/>
  <c r="I183" i="2"/>
  <c r="I184" i="2"/>
  <c r="I185" i="2"/>
  <c r="I186" i="2"/>
  <c r="J186" i="2" s="1"/>
  <c r="I187" i="2"/>
  <c r="I188" i="2"/>
  <c r="I189" i="2"/>
  <c r="I190" i="2"/>
  <c r="I191" i="2"/>
  <c r="J191" i="2" s="1"/>
  <c r="I192" i="2"/>
  <c r="I193" i="2"/>
  <c r="I194" i="2"/>
  <c r="J194" i="2" s="1"/>
  <c r="I195" i="2"/>
  <c r="I196" i="2"/>
  <c r="I197" i="2"/>
  <c r="I198" i="2"/>
  <c r="J198" i="2" s="1"/>
  <c r="I199" i="2"/>
  <c r="I200" i="2"/>
  <c r="I201" i="2"/>
  <c r="I202" i="2"/>
  <c r="J202" i="2" s="1"/>
  <c r="I203" i="2"/>
  <c r="J203" i="2" s="1"/>
  <c r="I204" i="2"/>
  <c r="I205" i="2"/>
  <c r="I206" i="2"/>
  <c r="J206" i="2" s="1"/>
  <c r="I207" i="2"/>
  <c r="I208" i="2"/>
  <c r="I209" i="2"/>
  <c r="I210" i="2"/>
  <c r="J210" i="2" s="1"/>
  <c r="I211" i="2"/>
  <c r="I212" i="2"/>
  <c r="I213" i="2"/>
  <c r="I214" i="2"/>
  <c r="I215" i="2"/>
  <c r="J215" i="2" s="1"/>
  <c r="I216" i="2"/>
  <c r="I217" i="2"/>
  <c r="I218" i="2"/>
  <c r="J218" i="2" s="1"/>
  <c r="I219" i="2"/>
  <c r="I220" i="2"/>
  <c r="I221" i="2"/>
  <c r="I222" i="2"/>
  <c r="J222" i="2" s="1"/>
  <c r="I223" i="2"/>
  <c r="I224" i="2"/>
  <c r="I225" i="2"/>
  <c r="I226" i="2"/>
  <c r="J226" i="2" s="1"/>
  <c r="I227" i="2"/>
  <c r="J227" i="2" s="1"/>
  <c r="I228" i="2"/>
  <c r="I229" i="2"/>
  <c r="I230" i="2"/>
  <c r="J230" i="2" s="1"/>
  <c r="I231" i="2"/>
  <c r="I232" i="2"/>
  <c r="I233" i="2"/>
  <c r="I234" i="2"/>
  <c r="J234" i="2" s="1"/>
  <c r="I235" i="2"/>
  <c r="I236" i="2"/>
  <c r="I237" i="2"/>
  <c r="I238" i="2"/>
  <c r="I239" i="2"/>
  <c r="J239" i="2" s="1"/>
  <c r="I240" i="2"/>
  <c r="I241" i="2"/>
  <c r="I242" i="2"/>
  <c r="J242" i="2" s="1"/>
  <c r="I243" i="2"/>
  <c r="I244" i="2"/>
  <c r="I245" i="2"/>
  <c r="I246" i="2"/>
  <c r="J246" i="2" s="1"/>
  <c r="I247" i="2"/>
  <c r="I248" i="2"/>
  <c r="I249" i="2"/>
  <c r="I250" i="2"/>
  <c r="J250" i="2" s="1"/>
  <c r="I251" i="2"/>
  <c r="J251" i="2" s="1"/>
  <c r="I252" i="2"/>
  <c r="I253" i="2"/>
  <c r="I254" i="2"/>
  <c r="J254" i="2" s="1"/>
  <c r="I255" i="2"/>
  <c r="I256" i="2"/>
  <c r="I257" i="2"/>
  <c r="I258" i="2"/>
  <c r="J258" i="2" s="1"/>
  <c r="I259" i="2"/>
  <c r="I260" i="2"/>
  <c r="I261" i="2"/>
  <c r="I262" i="2"/>
  <c r="I263" i="2"/>
  <c r="J263" i="2" s="1"/>
  <c r="I264" i="2"/>
  <c r="I265" i="2"/>
  <c r="I266" i="2"/>
  <c r="J266" i="2" s="1"/>
  <c r="I267" i="2"/>
  <c r="I268" i="2"/>
  <c r="I269" i="2"/>
  <c r="I270" i="2"/>
  <c r="J270" i="2" s="1"/>
  <c r="I271" i="2"/>
  <c r="I272" i="2"/>
  <c r="I273" i="2"/>
  <c r="I274" i="2"/>
  <c r="J274" i="2" s="1"/>
  <c r="I275" i="2"/>
  <c r="J275" i="2" s="1"/>
  <c r="I276" i="2"/>
  <c r="I277" i="2"/>
  <c r="I278" i="2"/>
  <c r="J278" i="2" s="1"/>
  <c r="I279" i="2"/>
  <c r="I280" i="2"/>
  <c r="I281" i="2"/>
  <c r="I282" i="2"/>
  <c r="J282" i="2" s="1"/>
  <c r="I283" i="2"/>
  <c r="I284" i="2"/>
  <c r="I285" i="2"/>
  <c r="I286" i="2"/>
  <c r="I287" i="2"/>
  <c r="J287" i="2" s="1"/>
  <c r="I288" i="2"/>
  <c r="I289" i="2"/>
  <c r="I290" i="2"/>
  <c r="J290" i="2" s="1"/>
  <c r="I291" i="2"/>
  <c r="I292" i="2"/>
  <c r="I293" i="2"/>
  <c r="I294" i="2"/>
  <c r="J294" i="2" s="1"/>
  <c r="I295" i="2"/>
  <c r="I296" i="2"/>
  <c r="I297" i="2"/>
  <c r="I298" i="2"/>
  <c r="J298" i="2" s="1"/>
  <c r="I299" i="2"/>
  <c r="J299" i="2" s="1"/>
  <c r="I300" i="2"/>
  <c r="I301" i="2"/>
  <c r="I302" i="2"/>
  <c r="J302" i="2" s="1"/>
  <c r="I303" i="2"/>
  <c r="I304" i="2"/>
  <c r="I305" i="2"/>
  <c r="I306" i="2"/>
  <c r="J306" i="2" s="1"/>
  <c r="I307" i="2"/>
  <c r="I308" i="2"/>
  <c r="I309" i="2"/>
  <c r="I310" i="2"/>
  <c r="I311" i="2"/>
  <c r="J311" i="2" s="1"/>
  <c r="I312" i="2"/>
  <c r="I313" i="2"/>
  <c r="I314" i="2"/>
  <c r="J314" i="2" s="1"/>
  <c r="I315" i="2"/>
  <c r="I316" i="2"/>
  <c r="I317" i="2"/>
  <c r="I318" i="2"/>
  <c r="J318" i="2" s="1"/>
  <c r="I319" i="2"/>
  <c r="I320" i="2"/>
  <c r="I321" i="2"/>
  <c r="I322" i="2"/>
  <c r="J322" i="2" s="1"/>
  <c r="I323" i="2"/>
  <c r="J323" i="2" s="1"/>
  <c r="I324" i="2"/>
  <c r="I325" i="2"/>
  <c r="I326" i="2"/>
  <c r="J326" i="2" s="1"/>
  <c r="I327" i="2"/>
  <c r="I328" i="2"/>
  <c r="I329" i="2"/>
  <c r="I330" i="2"/>
  <c r="J330" i="2" s="1"/>
  <c r="I331" i="2"/>
  <c r="I332" i="2"/>
  <c r="I333" i="2"/>
  <c r="I334" i="2"/>
  <c r="I335" i="2"/>
  <c r="J335" i="2" s="1"/>
  <c r="I336" i="2"/>
  <c r="I337" i="2"/>
  <c r="I338" i="2"/>
  <c r="J338" i="2" s="1"/>
  <c r="I339" i="2"/>
  <c r="I340" i="2"/>
  <c r="I341" i="2"/>
  <c r="I342" i="2"/>
  <c r="J342" i="2" s="1"/>
  <c r="I343" i="2"/>
  <c r="I344" i="2"/>
  <c r="I345" i="2"/>
  <c r="I346" i="2"/>
  <c r="J346" i="2" s="1"/>
  <c r="I347" i="2"/>
  <c r="J347" i="2" s="1"/>
  <c r="I348" i="2"/>
  <c r="I349" i="2"/>
  <c r="I350" i="2"/>
  <c r="J350" i="2" s="1"/>
  <c r="I351" i="2"/>
  <c r="I352" i="2"/>
  <c r="I353" i="2"/>
  <c r="I354" i="2"/>
  <c r="J354" i="2" s="1"/>
  <c r="I355" i="2"/>
  <c r="I356" i="2"/>
  <c r="I357" i="2"/>
  <c r="I358" i="2"/>
  <c r="I359" i="2"/>
  <c r="J359" i="2" s="1"/>
  <c r="I360" i="2"/>
  <c r="I361" i="2"/>
  <c r="I362" i="2"/>
  <c r="J362" i="2" s="1"/>
  <c r="I363" i="2"/>
  <c r="I364" i="2"/>
  <c r="I365" i="2"/>
  <c r="I366" i="2"/>
  <c r="J366" i="2" s="1"/>
  <c r="I367" i="2"/>
  <c r="I368" i="2"/>
  <c r="I369" i="2"/>
  <c r="I370" i="2"/>
  <c r="J370" i="2" s="1"/>
  <c r="I371" i="2"/>
  <c r="J371" i="2" s="1"/>
  <c r="I372" i="2"/>
  <c r="I373" i="2"/>
  <c r="I374" i="2"/>
  <c r="J374" i="2" s="1"/>
  <c r="I375" i="2"/>
  <c r="I376" i="2"/>
  <c r="I377" i="2"/>
  <c r="I378" i="2"/>
  <c r="J378" i="2" s="1"/>
  <c r="I379" i="2"/>
  <c r="I380" i="2"/>
  <c r="I381" i="2"/>
  <c r="I382" i="2"/>
  <c r="I383" i="2"/>
  <c r="J383" i="2" s="1"/>
  <c r="I384" i="2"/>
  <c r="I385" i="2"/>
  <c r="I386" i="2"/>
  <c r="J386" i="2" s="1"/>
  <c r="I387" i="2"/>
  <c r="I388" i="2"/>
  <c r="I389" i="2"/>
  <c r="I390" i="2"/>
  <c r="J390" i="2" s="1"/>
  <c r="I391" i="2"/>
  <c r="I392" i="2"/>
  <c r="I393" i="2"/>
  <c r="I394" i="2"/>
  <c r="J394" i="2" s="1"/>
  <c r="I395" i="2"/>
  <c r="J395" i="2" s="1"/>
  <c r="I396" i="2"/>
  <c r="I397" i="2"/>
  <c r="I398" i="2"/>
  <c r="J398" i="2" s="1"/>
  <c r="I399" i="2"/>
  <c r="I400" i="2"/>
  <c r="I401" i="2"/>
  <c r="I402" i="2"/>
  <c r="J402" i="2" s="1"/>
  <c r="I403" i="2"/>
  <c r="I404" i="2"/>
  <c r="I405" i="2"/>
  <c r="I406" i="2"/>
  <c r="I407" i="2"/>
  <c r="J407" i="2" s="1"/>
  <c r="I408" i="2"/>
  <c r="I409" i="2"/>
  <c r="I410" i="2"/>
  <c r="J410" i="2" s="1"/>
  <c r="I411" i="2"/>
  <c r="I412" i="2"/>
  <c r="I413" i="2"/>
  <c r="I414" i="2"/>
  <c r="J414" i="2" s="1"/>
  <c r="I415" i="2"/>
  <c r="I416" i="2"/>
  <c r="I417" i="2"/>
  <c r="I418" i="2"/>
  <c r="J418" i="2" s="1"/>
  <c r="I419" i="2"/>
  <c r="J419" i="2" s="1"/>
  <c r="I420" i="2"/>
  <c r="I421" i="2"/>
  <c r="I422" i="2"/>
  <c r="J422" i="2" s="1"/>
  <c r="I423" i="2"/>
  <c r="I424" i="2"/>
  <c r="I425" i="2"/>
  <c r="I426" i="2"/>
  <c r="J426" i="2" s="1"/>
  <c r="I427" i="2"/>
  <c r="I428" i="2"/>
  <c r="I429" i="2"/>
  <c r="I430" i="2"/>
  <c r="I431" i="2"/>
  <c r="J431" i="2" s="1"/>
  <c r="I432" i="2"/>
  <c r="I433" i="2"/>
  <c r="I434" i="2"/>
  <c r="J434" i="2" s="1"/>
  <c r="I435" i="2"/>
  <c r="I436" i="2"/>
  <c r="I437" i="2"/>
  <c r="I438" i="2"/>
  <c r="J438" i="2" s="1"/>
  <c r="I439" i="2"/>
  <c r="I440" i="2"/>
  <c r="I441" i="2"/>
  <c r="I442" i="2"/>
  <c r="J442" i="2" s="1"/>
  <c r="I443" i="2"/>
  <c r="J443" i="2" s="1"/>
  <c r="I444" i="2"/>
  <c r="I445" i="2"/>
  <c r="I446" i="2"/>
  <c r="J446" i="2" s="1"/>
  <c r="I447" i="2"/>
  <c r="I448" i="2"/>
  <c r="I449" i="2"/>
  <c r="I450" i="2"/>
  <c r="J450" i="2" s="1"/>
  <c r="I451" i="2"/>
  <c r="I452" i="2"/>
  <c r="I453" i="2"/>
  <c r="I454" i="2"/>
  <c r="I455" i="2"/>
  <c r="J455" i="2" s="1"/>
  <c r="I456" i="2"/>
  <c r="I457" i="2"/>
  <c r="I458" i="2"/>
  <c r="J458" i="2" s="1"/>
  <c r="I459" i="2"/>
  <c r="I460" i="2"/>
  <c r="I461" i="2"/>
  <c r="I462" i="2"/>
  <c r="J462" i="2" s="1"/>
  <c r="I463" i="2"/>
  <c r="I464" i="2"/>
  <c r="I465" i="2"/>
  <c r="I466" i="2"/>
  <c r="J466" i="2" s="1"/>
  <c r="I467" i="2"/>
  <c r="J467" i="2" s="1"/>
  <c r="I468" i="2"/>
  <c r="I469" i="2"/>
  <c r="I470" i="2"/>
  <c r="J470" i="2" s="1"/>
  <c r="I471" i="2"/>
  <c r="I472" i="2"/>
  <c r="I473" i="2"/>
  <c r="I474" i="2"/>
  <c r="J474" i="2" s="1"/>
  <c r="I475" i="2"/>
  <c r="I476" i="2"/>
  <c r="I477" i="2"/>
  <c r="I478" i="2"/>
  <c r="I479" i="2"/>
  <c r="J479" i="2" s="1"/>
  <c r="I480" i="2"/>
  <c r="I481" i="2"/>
  <c r="I482" i="2"/>
  <c r="J482" i="2" s="1"/>
  <c r="I483" i="2"/>
  <c r="I484" i="2"/>
  <c r="I485" i="2"/>
  <c r="I486" i="2"/>
  <c r="J486" i="2" s="1"/>
  <c r="I487" i="2"/>
  <c r="I488" i="2"/>
  <c r="I489" i="2"/>
  <c r="I490" i="2"/>
  <c r="J490" i="2" s="1"/>
  <c r="I491" i="2"/>
  <c r="J491" i="2" s="1"/>
  <c r="I492" i="2"/>
  <c r="I493" i="2"/>
  <c r="I494" i="2"/>
  <c r="J494" i="2" s="1"/>
  <c r="I495" i="2"/>
  <c r="I496" i="2"/>
  <c r="I497" i="2"/>
  <c r="I498" i="2"/>
  <c r="J498" i="2" s="1"/>
  <c r="I499" i="2"/>
  <c r="I500" i="2"/>
  <c r="I501" i="2"/>
  <c r="I502" i="2"/>
  <c r="I11" i="2"/>
  <c r="J11" i="2" s="1"/>
  <c r="I12" i="2"/>
  <c r="I9" i="2"/>
  <c r="J9" i="2" s="1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5" i="2"/>
  <c r="AY66" i="2"/>
  <c r="AY67" i="2"/>
  <c r="AY68" i="2"/>
  <c r="AY69" i="2"/>
  <c r="AY70" i="2"/>
  <c r="AY71" i="2"/>
  <c r="AY72" i="2"/>
  <c r="AY73" i="2"/>
  <c r="AY74" i="2"/>
  <c r="AY75" i="2"/>
  <c r="AY76" i="2"/>
  <c r="AY77" i="2"/>
  <c r="AY78" i="2"/>
  <c r="AY79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6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5" i="2"/>
  <c r="AY136" i="2"/>
  <c r="AY137" i="2"/>
  <c r="AY138" i="2"/>
  <c r="AY139" i="2"/>
  <c r="AY140" i="2"/>
  <c r="AY141" i="2"/>
  <c r="AY142" i="2"/>
  <c r="AY143" i="2"/>
  <c r="AY144" i="2"/>
  <c r="AY145" i="2"/>
  <c r="AY146" i="2"/>
  <c r="AY147" i="2"/>
  <c r="AY148" i="2"/>
  <c r="AY149" i="2"/>
  <c r="AY150" i="2"/>
  <c r="AY151" i="2"/>
  <c r="AY152" i="2"/>
  <c r="AY153" i="2"/>
  <c r="AY154" i="2"/>
  <c r="AY155" i="2"/>
  <c r="AY156" i="2"/>
  <c r="AY157" i="2"/>
  <c r="AY158" i="2"/>
  <c r="AY159" i="2"/>
  <c r="AY160" i="2"/>
  <c r="AY161" i="2"/>
  <c r="AY162" i="2"/>
  <c r="AY163" i="2"/>
  <c r="AY164" i="2"/>
  <c r="AY165" i="2"/>
  <c r="AY166" i="2"/>
  <c r="AY167" i="2"/>
  <c r="AY168" i="2"/>
  <c r="AY169" i="2"/>
  <c r="AY170" i="2"/>
  <c r="AY171" i="2"/>
  <c r="AY172" i="2"/>
  <c r="AY173" i="2"/>
  <c r="AY174" i="2"/>
  <c r="AY175" i="2"/>
  <c r="AY176" i="2"/>
  <c r="AY177" i="2"/>
  <c r="AY178" i="2"/>
  <c r="AY179" i="2"/>
  <c r="AY180" i="2"/>
  <c r="AY181" i="2"/>
  <c r="AY182" i="2"/>
  <c r="AY183" i="2"/>
  <c r="AY184" i="2"/>
  <c r="AY185" i="2"/>
  <c r="AY186" i="2"/>
  <c r="AY187" i="2"/>
  <c r="AY188" i="2"/>
  <c r="AY189" i="2"/>
  <c r="AY190" i="2"/>
  <c r="AY191" i="2"/>
  <c r="AY192" i="2"/>
  <c r="AY193" i="2"/>
  <c r="AY194" i="2"/>
  <c r="AY195" i="2"/>
  <c r="AY196" i="2"/>
  <c r="AY197" i="2"/>
  <c r="AY198" i="2"/>
  <c r="AY199" i="2"/>
  <c r="AY200" i="2"/>
  <c r="AY201" i="2"/>
  <c r="AY202" i="2"/>
  <c r="AY203" i="2"/>
  <c r="AY204" i="2"/>
  <c r="AY205" i="2"/>
  <c r="AY206" i="2"/>
  <c r="AY207" i="2"/>
  <c r="AY208" i="2"/>
  <c r="AY209" i="2"/>
  <c r="AY210" i="2"/>
  <c r="AY211" i="2"/>
  <c r="AY212" i="2"/>
  <c r="AY213" i="2"/>
  <c r="AY214" i="2"/>
  <c r="AY215" i="2"/>
  <c r="AY216" i="2"/>
  <c r="AY217" i="2"/>
  <c r="AY218" i="2"/>
  <c r="AY219" i="2"/>
  <c r="AY220" i="2"/>
  <c r="AY221" i="2"/>
  <c r="AY222" i="2"/>
  <c r="AY223" i="2"/>
  <c r="AY224" i="2"/>
  <c r="AY225" i="2"/>
  <c r="AY226" i="2"/>
  <c r="AY227" i="2"/>
  <c r="AY228" i="2"/>
  <c r="AY229" i="2"/>
  <c r="AY230" i="2"/>
  <c r="AY231" i="2"/>
  <c r="AY232" i="2"/>
  <c r="AY233" i="2"/>
  <c r="AY234" i="2"/>
  <c r="AY235" i="2"/>
  <c r="AY236" i="2"/>
  <c r="AY237" i="2"/>
  <c r="AY238" i="2"/>
  <c r="AY239" i="2"/>
  <c r="AY240" i="2"/>
  <c r="AY241" i="2"/>
  <c r="AY242" i="2"/>
  <c r="AY243" i="2"/>
  <c r="AY244" i="2"/>
  <c r="AY245" i="2"/>
  <c r="AY246" i="2"/>
  <c r="AY247" i="2"/>
  <c r="AY248" i="2"/>
  <c r="AY249" i="2"/>
  <c r="AY250" i="2"/>
  <c r="AY251" i="2"/>
  <c r="AY252" i="2"/>
  <c r="AY253" i="2"/>
  <c r="AY254" i="2"/>
  <c r="AY255" i="2"/>
  <c r="AY256" i="2"/>
  <c r="AY257" i="2"/>
  <c r="AY258" i="2"/>
  <c r="AY259" i="2"/>
  <c r="AY260" i="2"/>
  <c r="AY261" i="2"/>
  <c r="AY262" i="2"/>
  <c r="AY263" i="2"/>
  <c r="AY264" i="2"/>
  <c r="AY265" i="2"/>
  <c r="AY266" i="2"/>
  <c r="AY267" i="2"/>
  <c r="AY268" i="2"/>
  <c r="AY269" i="2"/>
  <c r="AY270" i="2"/>
  <c r="AY271" i="2"/>
  <c r="AY272" i="2"/>
  <c r="AY273" i="2"/>
  <c r="AY274" i="2"/>
  <c r="AY275" i="2"/>
  <c r="AY276" i="2"/>
  <c r="AY277" i="2"/>
  <c r="AY278" i="2"/>
  <c r="AY279" i="2"/>
  <c r="AY280" i="2"/>
  <c r="AY281" i="2"/>
  <c r="AY282" i="2"/>
  <c r="AY283" i="2"/>
  <c r="AY284" i="2"/>
  <c r="AY285" i="2"/>
  <c r="AY286" i="2"/>
  <c r="AY287" i="2"/>
  <c r="AY288" i="2"/>
  <c r="AY289" i="2"/>
  <c r="AY290" i="2"/>
  <c r="AY291" i="2"/>
  <c r="AY292" i="2"/>
  <c r="AY293" i="2"/>
  <c r="AY294" i="2"/>
  <c r="AY295" i="2"/>
  <c r="AY296" i="2"/>
  <c r="AY297" i="2"/>
  <c r="AY298" i="2"/>
  <c r="AY299" i="2"/>
  <c r="AY300" i="2"/>
  <c r="AY301" i="2"/>
  <c r="AY302" i="2"/>
  <c r="AY303" i="2"/>
  <c r="AY304" i="2"/>
  <c r="AY305" i="2"/>
  <c r="AY306" i="2"/>
  <c r="AY307" i="2"/>
  <c r="AY308" i="2"/>
  <c r="AY309" i="2"/>
  <c r="AY310" i="2"/>
  <c r="AY311" i="2"/>
  <c r="AY312" i="2"/>
  <c r="AY313" i="2"/>
  <c r="AY314" i="2"/>
  <c r="AY315" i="2"/>
  <c r="AY316" i="2"/>
  <c r="AY317" i="2"/>
  <c r="AY318" i="2"/>
  <c r="AY319" i="2"/>
  <c r="AY320" i="2"/>
  <c r="AY321" i="2"/>
  <c r="AY322" i="2"/>
  <c r="AY323" i="2"/>
  <c r="AY324" i="2"/>
  <c r="AY325" i="2"/>
  <c r="AY326" i="2"/>
  <c r="AY327" i="2"/>
  <c r="AY328" i="2"/>
  <c r="AY329" i="2"/>
  <c r="AY330" i="2"/>
  <c r="AY331" i="2"/>
  <c r="AY332" i="2"/>
  <c r="AY333" i="2"/>
  <c r="AY334" i="2"/>
  <c r="AY335" i="2"/>
  <c r="AY336" i="2"/>
  <c r="AY337" i="2"/>
  <c r="AY338" i="2"/>
  <c r="AY339" i="2"/>
  <c r="AY340" i="2"/>
  <c r="AY341" i="2"/>
  <c r="AY342" i="2"/>
  <c r="AY343" i="2"/>
  <c r="AY344" i="2"/>
  <c r="AY345" i="2"/>
  <c r="AY346" i="2"/>
  <c r="AY347" i="2"/>
  <c r="AY348" i="2"/>
  <c r="AY349" i="2"/>
  <c r="AY350" i="2"/>
  <c r="AY351" i="2"/>
  <c r="AY352" i="2"/>
  <c r="AY353" i="2"/>
  <c r="AY354" i="2"/>
  <c r="AY355" i="2"/>
  <c r="AY356" i="2"/>
  <c r="AY357" i="2"/>
  <c r="AY358" i="2"/>
  <c r="AY359" i="2"/>
  <c r="AY360" i="2"/>
  <c r="AY361" i="2"/>
  <c r="AY362" i="2"/>
  <c r="AY363" i="2"/>
  <c r="AY364" i="2"/>
  <c r="AY365" i="2"/>
  <c r="AY366" i="2"/>
  <c r="AY367" i="2"/>
  <c r="AY368" i="2"/>
  <c r="AY369" i="2"/>
  <c r="AY370" i="2"/>
  <c r="AY371" i="2"/>
  <c r="AY372" i="2"/>
  <c r="AY373" i="2"/>
  <c r="AY374" i="2"/>
  <c r="AY375" i="2"/>
  <c r="AY376" i="2"/>
  <c r="AY377" i="2"/>
  <c r="AY378" i="2"/>
  <c r="AY379" i="2"/>
  <c r="AY380" i="2"/>
  <c r="AY381" i="2"/>
  <c r="AY382" i="2"/>
  <c r="AY383" i="2"/>
  <c r="AY384" i="2"/>
  <c r="AY385" i="2"/>
  <c r="AY386" i="2"/>
  <c r="AY387" i="2"/>
  <c r="AY388" i="2"/>
  <c r="AY389" i="2"/>
  <c r="AY390" i="2"/>
  <c r="AY391" i="2"/>
  <c r="AY392" i="2"/>
  <c r="AY393" i="2"/>
  <c r="AY394" i="2"/>
  <c r="AY395" i="2"/>
  <c r="AY396" i="2"/>
  <c r="AY397" i="2"/>
  <c r="AY398" i="2"/>
  <c r="AY399" i="2"/>
  <c r="AY400" i="2"/>
  <c r="AY401" i="2"/>
  <c r="AY402" i="2"/>
  <c r="AY403" i="2"/>
  <c r="AY404" i="2"/>
  <c r="AY405" i="2"/>
  <c r="AY406" i="2"/>
  <c r="AY407" i="2"/>
  <c r="AY408" i="2"/>
  <c r="AY409" i="2"/>
  <c r="AY410" i="2"/>
  <c r="AY411" i="2"/>
  <c r="AY412" i="2"/>
  <c r="AY413" i="2"/>
  <c r="AY414" i="2"/>
  <c r="AY415" i="2"/>
  <c r="AY416" i="2"/>
  <c r="AY417" i="2"/>
  <c r="AY418" i="2"/>
  <c r="AY419" i="2"/>
  <c r="AY420" i="2"/>
  <c r="AY421" i="2"/>
  <c r="AY422" i="2"/>
  <c r="AY423" i="2"/>
  <c r="AY424" i="2"/>
  <c r="AY425" i="2"/>
  <c r="AY426" i="2"/>
  <c r="AY427" i="2"/>
  <c r="AY428" i="2"/>
  <c r="AY429" i="2"/>
  <c r="AY430" i="2"/>
  <c r="AY431" i="2"/>
  <c r="AY432" i="2"/>
  <c r="AY433" i="2"/>
  <c r="AY434" i="2"/>
  <c r="AY435" i="2"/>
  <c r="AY436" i="2"/>
  <c r="AY437" i="2"/>
  <c r="AY438" i="2"/>
  <c r="AY439" i="2"/>
  <c r="AY440" i="2"/>
  <c r="AY441" i="2"/>
  <c r="AY442" i="2"/>
  <c r="AY443" i="2"/>
  <c r="AY444" i="2"/>
  <c r="AY445" i="2"/>
  <c r="AY446" i="2"/>
  <c r="AY447" i="2"/>
  <c r="AY448" i="2"/>
  <c r="AY449" i="2"/>
  <c r="AY450" i="2"/>
  <c r="AY451" i="2"/>
  <c r="AY452" i="2"/>
  <c r="AY453" i="2"/>
  <c r="AY454" i="2"/>
  <c r="AY455" i="2"/>
  <c r="AY456" i="2"/>
  <c r="AY457" i="2"/>
  <c r="AY458" i="2"/>
  <c r="AY459" i="2"/>
  <c r="AY460" i="2"/>
  <c r="AY461" i="2"/>
  <c r="AY462" i="2"/>
  <c r="AY463" i="2"/>
  <c r="AY464" i="2"/>
  <c r="AY465" i="2"/>
  <c r="AY466" i="2"/>
  <c r="AY467" i="2"/>
  <c r="AY468" i="2"/>
  <c r="AY469" i="2"/>
  <c r="AY470" i="2"/>
  <c r="AY471" i="2"/>
  <c r="AY472" i="2"/>
  <c r="AY473" i="2"/>
  <c r="AY474" i="2"/>
  <c r="AY475" i="2"/>
  <c r="AY476" i="2"/>
  <c r="AY477" i="2"/>
  <c r="AY478" i="2"/>
  <c r="AY479" i="2"/>
  <c r="AY480" i="2"/>
  <c r="AY481" i="2"/>
  <c r="AY482" i="2"/>
  <c r="AY483" i="2"/>
  <c r="AY484" i="2"/>
  <c r="AY485" i="2"/>
  <c r="AY486" i="2"/>
  <c r="AY487" i="2"/>
  <c r="AY488" i="2"/>
  <c r="AY489" i="2"/>
  <c r="AY490" i="2"/>
  <c r="AY491" i="2"/>
  <c r="AY492" i="2"/>
  <c r="AY493" i="2"/>
  <c r="AY494" i="2"/>
  <c r="AY495" i="2"/>
  <c r="AY496" i="2"/>
  <c r="AY497" i="2"/>
  <c r="AY498" i="2"/>
  <c r="AY499" i="2"/>
  <c r="AY500" i="2"/>
  <c r="AY501" i="2"/>
  <c r="AY502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T187" i="2"/>
  <c r="AT188" i="2"/>
  <c r="AT189" i="2"/>
  <c r="AT190" i="2"/>
  <c r="AT191" i="2"/>
  <c r="AT192" i="2"/>
  <c r="AT193" i="2"/>
  <c r="AT194" i="2"/>
  <c r="AT195" i="2"/>
  <c r="AT196" i="2"/>
  <c r="AT197" i="2"/>
  <c r="AT198" i="2"/>
  <c r="AT199" i="2"/>
  <c r="AT200" i="2"/>
  <c r="AT201" i="2"/>
  <c r="AT202" i="2"/>
  <c r="AT203" i="2"/>
  <c r="AT204" i="2"/>
  <c r="AT205" i="2"/>
  <c r="AT206" i="2"/>
  <c r="AT207" i="2"/>
  <c r="AT208" i="2"/>
  <c r="AT209" i="2"/>
  <c r="AT210" i="2"/>
  <c r="AT211" i="2"/>
  <c r="AT212" i="2"/>
  <c r="AT213" i="2"/>
  <c r="AT214" i="2"/>
  <c r="AT215" i="2"/>
  <c r="AT216" i="2"/>
  <c r="AT217" i="2"/>
  <c r="AT218" i="2"/>
  <c r="AT219" i="2"/>
  <c r="AT220" i="2"/>
  <c r="AT221" i="2"/>
  <c r="AT222" i="2"/>
  <c r="AT223" i="2"/>
  <c r="AT224" i="2"/>
  <c r="AT225" i="2"/>
  <c r="AT226" i="2"/>
  <c r="AT227" i="2"/>
  <c r="AT228" i="2"/>
  <c r="AT229" i="2"/>
  <c r="AT230" i="2"/>
  <c r="AT231" i="2"/>
  <c r="AT232" i="2"/>
  <c r="AT233" i="2"/>
  <c r="AT234" i="2"/>
  <c r="AT235" i="2"/>
  <c r="AT236" i="2"/>
  <c r="AT237" i="2"/>
  <c r="AT238" i="2"/>
  <c r="AT239" i="2"/>
  <c r="AT240" i="2"/>
  <c r="AT241" i="2"/>
  <c r="AT242" i="2"/>
  <c r="AT243" i="2"/>
  <c r="AT244" i="2"/>
  <c r="AT245" i="2"/>
  <c r="AT246" i="2"/>
  <c r="AT247" i="2"/>
  <c r="AT248" i="2"/>
  <c r="AT249" i="2"/>
  <c r="AT250" i="2"/>
  <c r="AT251" i="2"/>
  <c r="AT252" i="2"/>
  <c r="AT253" i="2"/>
  <c r="AT254" i="2"/>
  <c r="AT255" i="2"/>
  <c r="AT256" i="2"/>
  <c r="AT257" i="2"/>
  <c r="AT258" i="2"/>
  <c r="AT259" i="2"/>
  <c r="AT260" i="2"/>
  <c r="AT261" i="2"/>
  <c r="AT262" i="2"/>
  <c r="AT263" i="2"/>
  <c r="AT264" i="2"/>
  <c r="AT265" i="2"/>
  <c r="AT266" i="2"/>
  <c r="AT267" i="2"/>
  <c r="AT268" i="2"/>
  <c r="AT269" i="2"/>
  <c r="AT270" i="2"/>
  <c r="AT271" i="2"/>
  <c r="AT272" i="2"/>
  <c r="AT273" i="2"/>
  <c r="AT274" i="2"/>
  <c r="AT275" i="2"/>
  <c r="AT276" i="2"/>
  <c r="AT277" i="2"/>
  <c r="AT278" i="2"/>
  <c r="AT279" i="2"/>
  <c r="AT280" i="2"/>
  <c r="AT281" i="2"/>
  <c r="AT282" i="2"/>
  <c r="AT283" i="2"/>
  <c r="AT284" i="2"/>
  <c r="AT285" i="2"/>
  <c r="AT286" i="2"/>
  <c r="AT287" i="2"/>
  <c r="AT288" i="2"/>
  <c r="AT289" i="2"/>
  <c r="AT290" i="2"/>
  <c r="AT291" i="2"/>
  <c r="AT292" i="2"/>
  <c r="AT293" i="2"/>
  <c r="AT294" i="2"/>
  <c r="AT295" i="2"/>
  <c r="AT296" i="2"/>
  <c r="AT297" i="2"/>
  <c r="AT298" i="2"/>
  <c r="AT299" i="2"/>
  <c r="AT300" i="2"/>
  <c r="AT301" i="2"/>
  <c r="AT302" i="2"/>
  <c r="AT303" i="2"/>
  <c r="AT304" i="2"/>
  <c r="AT305" i="2"/>
  <c r="AT306" i="2"/>
  <c r="AT307" i="2"/>
  <c r="AT308" i="2"/>
  <c r="AT309" i="2"/>
  <c r="AT310" i="2"/>
  <c r="AT311" i="2"/>
  <c r="AT312" i="2"/>
  <c r="AT313" i="2"/>
  <c r="AT314" i="2"/>
  <c r="AT315" i="2"/>
  <c r="AT316" i="2"/>
  <c r="AT317" i="2"/>
  <c r="AT318" i="2"/>
  <c r="AT319" i="2"/>
  <c r="AT320" i="2"/>
  <c r="AT321" i="2"/>
  <c r="AT322" i="2"/>
  <c r="AT323" i="2"/>
  <c r="AT324" i="2"/>
  <c r="AT325" i="2"/>
  <c r="AT326" i="2"/>
  <c r="AT327" i="2"/>
  <c r="AT328" i="2"/>
  <c r="AT329" i="2"/>
  <c r="AT330" i="2"/>
  <c r="AT331" i="2"/>
  <c r="AT332" i="2"/>
  <c r="AT333" i="2"/>
  <c r="AT334" i="2"/>
  <c r="AT335" i="2"/>
  <c r="AT336" i="2"/>
  <c r="AT337" i="2"/>
  <c r="AT338" i="2"/>
  <c r="AT339" i="2"/>
  <c r="AT340" i="2"/>
  <c r="AT341" i="2"/>
  <c r="AT342" i="2"/>
  <c r="AT343" i="2"/>
  <c r="AT344" i="2"/>
  <c r="AT345" i="2"/>
  <c r="AT346" i="2"/>
  <c r="AT347" i="2"/>
  <c r="AT348" i="2"/>
  <c r="AT349" i="2"/>
  <c r="AT350" i="2"/>
  <c r="AT351" i="2"/>
  <c r="AT352" i="2"/>
  <c r="AT353" i="2"/>
  <c r="AT354" i="2"/>
  <c r="AT355" i="2"/>
  <c r="AT356" i="2"/>
  <c r="AT357" i="2"/>
  <c r="AT358" i="2"/>
  <c r="AT359" i="2"/>
  <c r="AT360" i="2"/>
  <c r="AT361" i="2"/>
  <c r="AT362" i="2"/>
  <c r="AT363" i="2"/>
  <c r="AT364" i="2"/>
  <c r="AT365" i="2"/>
  <c r="AT366" i="2"/>
  <c r="AT367" i="2"/>
  <c r="AT368" i="2"/>
  <c r="AT369" i="2"/>
  <c r="AT370" i="2"/>
  <c r="AT371" i="2"/>
  <c r="AT372" i="2"/>
  <c r="AT373" i="2"/>
  <c r="AT374" i="2"/>
  <c r="AT375" i="2"/>
  <c r="AT376" i="2"/>
  <c r="AT377" i="2"/>
  <c r="AT378" i="2"/>
  <c r="AT379" i="2"/>
  <c r="AT380" i="2"/>
  <c r="AT381" i="2"/>
  <c r="AT382" i="2"/>
  <c r="AT383" i="2"/>
  <c r="AT384" i="2"/>
  <c r="AT385" i="2"/>
  <c r="AT386" i="2"/>
  <c r="AT387" i="2"/>
  <c r="AT388" i="2"/>
  <c r="AT389" i="2"/>
  <c r="AT390" i="2"/>
  <c r="AT391" i="2"/>
  <c r="AT392" i="2"/>
  <c r="AT393" i="2"/>
  <c r="AT394" i="2"/>
  <c r="AT395" i="2"/>
  <c r="AT396" i="2"/>
  <c r="AT397" i="2"/>
  <c r="AT398" i="2"/>
  <c r="AT399" i="2"/>
  <c r="AT400" i="2"/>
  <c r="AT401" i="2"/>
  <c r="AT402" i="2"/>
  <c r="AT403" i="2"/>
  <c r="AT404" i="2"/>
  <c r="AT405" i="2"/>
  <c r="AT406" i="2"/>
  <c r="AT407" i="2"/>
  <c r="AT408" i="2"/>
  <c r="AT409" i="2"/>
  <c r="AT410" i="2"/>
  <c r="AT411" i="2"/>
  <c r="AT412" i="2"/>
  <c r="AT413" i="2"/>
  <c r="AT414" i="2"/>
  <c r="AT415" i="2"/>
  <c r="AT416" i="2"/>
  <c r="AT417" i="2"/>
  <c r="AT418" i="2"/>
  <c r="AT419" i="2"/>
  <c r="AT420" i="2"/>
  <c r="AT421" i="2"/>
  <c r="AT422" i="2"/>
  <c r="AT423" i="2"/>
  <c r="AT424" i="2"/>
  <c r="AT425" i="2"/>
  <c r="AT426" i="2"/>
  <c r="AT427" i="2"/>
  <c r="AT428" i="2"/>
  <c r="AT429" i="2"/>
  <c r="AT430" i="2"/>
  <c r="AT431" i="2"/>
  <c r="AT432" i="2"/>
  <c r="AT433" i="2"/>
  <c r="AT434" i="2"/>
  <c r="AT435" i="2"/>
  <c r="AT436" i="2"/>
  <c r="AT437" i="2"/>
  <c r="AT438" i="2"/>
  <c r="AT439" i="2"/>
  <c r="AT440" i="2"/>
  <c r="AT441" i="2"/>
  <c r="AT442" i="2"/>
  <c r="AT443" i="2"/>
  <c r="AT444" i="2"/>
  <c r="AT445" i="2"/>
  <c r="AT446" i="2"/>
  <c r="AT447" i="2"/>
  <c r="AT448" i="2"/>
  <c r="AT449" i="2"/>
  <c r="AT450" i="2"/>
  <c r="AT451" i="2"/>
  <c r="AT452" i="2"/>
  <c r="AT453" i="2"/>
  <c r="AT454" i="2"/>
  <c r="AT455" i="2"/>
  <c r="AT456" i="2"/>
  <c r="AT457" i="2"/>
  <c r="AT458" i="2"/>
  <c r="AT459" i="2"/>
  <c r="AT460" i="2"/>
  <c r="AT461" i="2"/>
  <c r="AT462" i="2"/>
  <c r="AT463" i="2"/>
  <c r="AT464" i="2"/>
  <c r="AT465" i="2"/>
  <c r="AT466" i="2"/>
  <c r="AT467" i="2"/>
  <c r="AT468" i="2"/>
  <c r="AT469" i="2"/>
  <c r="AT470" i="2"/>
  <c r="AT471" i="2"/>
  <c r="AT472" i="2"/>
  <c r="AT473" i="2"/>
  <c r="AT474" i="2"/>
  <c r="AT475" i="2"/>
  <c r="AT476" i="2"/>
  <c r="AT477" i="2"/>
  <c r="AT478" i="2"/>
  <c r="AT479" i="2"/>
  <c r="AT480" i="2"/>
  <c r="AT481" i="2"/>
  <c r="AT482" i="2"/>
  <c r="AT483" i="2"/>
  <c r="AT484" i="2"/>
  <c r="AT485" i="2"/>
  <c r="AT486" i="2"/>
  <c r="AT487" i="2"/>
  <c r="AT488" i="2"/>
  <c r="AT489" i="2"/>
  <c r="AT490" i="2"/>
  <c r="AT491" i="2"/>
  <c r="AT492" i="2"/>
  <c r="AT493" i="2"/>
  <c r="AT494" i="2"/>
  <c r="AT495" i="2"/>
  <c r="AT496" i="2"/>
  <c r="AT497" i="2"/>
  <c r="AT498" i="2"/>
  <c r="AT499" i="2"/>
  <c r="AT500" i="2"/>
  <c r="AT501" i="2"/>
  <c r="AT502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P5" i="2"/>
  <c r="AU5" i="2"/>
  <c r="I10" i="2"/>
  <c r="J10" i="2" s="1"/>
  <c r="J12" i="2"/>
  <c r="J13" i="2"/>
  <c r="J15" i="2"/>
  <c r="J16" i="2"/>
  <c r="J17" i="2"/>
  <c r="J19" i="2"/>
  <c r="J20" i="2"/>
  <c r="J21" i="2"/>
  <c r="J22" i="2"/>
  <c r="J24" i="2"/>
  <c r="J25" i="2"/>
  <c r="J27" i="2"/>
  <c r="J28" i="2"/>
  <c r="J29" i="2"/>
  <c r="J31" i="2"/>
  <c r="J32" i="2"/>
  <c r="J33" i="2"/>
  <c r="J36" i="2"/>
  <c r="J37" i="2"/>
  <c r="J39" i="2"/>
  <c r="J40" i="2"/>
  <c r="J41" i="2"/>
  <c r="J43" i="2"/>
  <c r="J44" i="2"/>
  <c r="J45" i="2"/>
  <c r="J46" i="2"/>
  <c r="J48" i="2"/>
  <c r="J49" i="2"/>
  <c r="J51" i="2"/>
  <c r="J52" i="2"/>
  <c r="J53" i="2"/>
  <c r="J55" i="2"/>
  <c r="J56" i="2"/>
  <c r="J57" i="2"/>
  <c r="J60" i="2"/>
  <c r="J61" i="2"/>
  <c r="J63" i="2"/>
  <c r="J64" i="2"/>
  <c r="J65" i="2"/>
  <c r="J67" i="2"/>
  <c r="J68" i="2"/>
  <c r="J69" i="2"/>
  <c r="J70" i="2"/>
  <c r="J72" i="2"/>
  <c r="J73" i="2"/>
  <c r="J75" i="2"/>
  <c r="J76" i="2"/>
  <c r="J77" i="2"/>
  <c r="J79" i="2"/>
  <c r="J80" i="2"/>
  <c r="J81" i="2"/>
  <c r="J84" i="2"/>
  <c r="J85" i="2"/>
  <c r="J87" i="2"/>
  <c r="J88" i="2"/>
  <c r="J89" i="2"/>
  <c r="J91" i="2"/>
  <c r="J92" i="2"/>
  <c r="J93" i="2"/>
  <c r="J94" i="2"/>
  <c r="J96" i="2"/>
  <c r="J97" i="2"/>
  <c r="J99" i="2"/>
  <c r="J100" i="2"/>
  <c r="J101" i="2"/>
  <c r="J103" i="2"/>
  <c r="J104" i="2"/>
  <c r="J105" i="2"/>
  <c r="J108" i="2"/>
  <c r="J109" i="2"/>
  <c r="J111" i="2"/>
  <c r="J112" i="2"/>
  <c r="J113" i="2"/>
  <c r="J115" i="2"/>
  <c r="J116" i="2"/>
  <c r="J117" i="2"/>
  <c r="J118" i="2"/>
  <c r="J120" i="2"/>
  <c r="J121" i="2"/>
  <c r="J123" i="2"/>
  <c r="J124" i="2"/>
  <c r="J125" i="2"/>
  <c r="J127" i="2"/>
  <c r="J128" i="2"/>
  <c r="J129" i="2"/>
  <c r="J132" i="2"/>
  <c r="J133" i="2"/>
  <c r="J135" i="2"/>
  <c r="J136" i="2"/>
  <c r="J137" i="2"/>
  <c r="J139" i="2"/>
  <c r="J140" i="2"/>
  <c r="J141" i="2"/>
  <c r="J142" i="2"/>
  <c r="J144" i="2"/>
  <c r="J145" i="2"/>
  <c r="J147" i="2"/>
  <c r="J148" i="2"/>
  <c r="J149" i="2"/>
  <c r="J151" i="2"/>
  <c r="J152" i="2"/>
  <c r="J153" i="2"/>
  <c r="J156" i="2"/>
  <c r="J157" i="2"/>
  <c r="J159" i="2"/>
  <c r="J160" i="2"/>
  <c r="J161" i="2"/>
  <c r="J163" i="2"/>
  <c r="J164" i="2"/>
  <c r="J165" i="2"/>
  <c r="J166" i="2"/>
  <c r="J168" i="2"/>
  <c r="J169" i="2"/>
  <c r="J171" i="2"/>
  <c r="J172" i="2"/>
  <c r="J173" i="2"/>
  <c r="J175" i="2"/>
  <c r="J176" i="2"/>
  <c r="J177" i="2"/>
  <c r="J180" i="2"/>
  <c r="J181" i="2"/>
  <c r="J183" i="2"/>
  <c r="J184" i="2"/>
  <c r="J185" i="2"/>
  <c r="J187" i="2"/>
  <c r="J188" i="2"/>
  <c r="J189" i="2"/>
  <c r="J190" i="2"/>
  <c r="J192" i="2"/>
  <c r="J193" i="2"/>
  <c r="J195" i="2"/>
  <c r="J196" i="2"/>
  <c r="J197" i="2"/>
  <c r="J199" i="2"/>
  <c r="J200" i="2"/>
  <c r="J201" i="2"/>
  <c r="J204" i="2"/>
  <c r="J205" i="2"/>
  <c r="J207" i="2"/>
  <c r="J208" i="2"/>
  <c r="J209" i="2"/>
  <c r="J211" i="2"/>
  <c r="J212" i="2"/>
  <c r="J213" i="2"/>
  <c r="J214" i="2"/>
  <c r="J216" i="2"/>
  <c r="J217" i="2"/>
  <c r="J219" i="2"/>
  <c r="J220" i="2"/>
  <c r="J221" i="2"/>
  <c r="J223" i="2"/>
  <c r="J224" i="2"/>
  <c r="J225" i="2"/>
  <c r="J228" i="2"/>
  <c r="J229" i="2"/>
  <c r="J231" i="2"/>
  <c r="J232" i="2"/>
  <c r="J233" i="2"/>
  <c r="J235" i="2"/>
  <c r="J236" i="2"/>
  <c r="J237" i="2"/>
  <c r="J238" i="2"/>
  <c r="J240" i="2"/>
  <c r="J241" i="2"/>
  <c r="J243" i="2"/>
  <c r="J244" i="2"/>
  <c r="J245" i="2"/>
  <c r="J247" i="2"/>
  <c r="J248" i="2"/>
  <c r="J249" i="2"/>
  <c r="J252" i="2"/>
  <c r="J253" i="2"/>
  <c r="J255" i="2"/>
  <c r="J256" i="2"/>
  <c r="J257" i="2"/>
  <c r="J259" i="2"/>
  <c r="J260" i="2"/>
  <c r="J261" i="2"/>
  <c r="J262" i="2"/>
  <c r="J264" i="2"/>
  <c r="J265" i="2"/>
  <c r="J267" i="2"/>
  <c r="J268" i="2"/>
  <c r="J269" i="2"/>
  <c r="J271" i="2"/>
  <c r="J272" i="2"/>
  <c r="J273" i="2"/>
  <c r="J276" i="2"/>
  <c r="J277" i="2"/>
  <c r="J279" i="2"/>
  <c r="J280" i="2"/>
  <c r="J281" i="2"/>
  <c r="J283" i="2"/>
  <c r="J284" i="2"/>
  <c r="J285" i="2"/>
  <c r="J286" i="2"/>
  <c r="J288" i="2"/>
  <c r="J289" i="2"/>
  <c r="J291" i="2"/>
  <c r="J292" i="2"/>
  <c r="J293" i="2"/>
  <c r="J295" i="2"/>
  <c r="J296" i="2"/>
  <c r="J297" i="2"/>
  <c r="J300" i="2"/>
  <c r="J301" i="2"/>
  <c r="J303" i="2"/>
  <c r="J304" i="2"/>
  <c r="J305" i="2"/>
  <c r="J307" i="2"/>
  <c r="J308" i="2"/>
  <c r="J309" i="2"/>
  <c r="J310" i="2"/>
  <c r="J312" i="2"/>
  <c r="J313" i="2"/>
  <c r="J315" i="2"/>
  <c r="J316" i="2"/>
  <c r="J317" i="2"/>
  <c r="J319" i="2"/>
  <c r="J320" i="2"/>
  <c r="J321" i="2"/>
  <c r="J324" i="2"/>
  <c r="J325" i="2"/>
  <c r="J327" i="2"/>
  <c r="J328" i="2"/>
  <c r="J329" i="2"/>
  <c r="J331" i="2"/>
  <c r="J332" i="2"/>
  <c r="J333" i="2"/>
  <c r="J334" i="2"/>
  <c r="J336" i="2"/>
  <c r="J337" i="2"/>
  <c r="J339" i="2"/>
  <c r="J340" i="2"/>
  <c r="J341" i="2"/>
  <c r="J343" i="2"/>
  <c r="J344" i="2"/>
  <c r="J345" i="2"/>
  <c r="J348" i="2"/>
  <c r="J349" i="2"/>
  <c r="J351" i="2"/>
  <c r="J352" i="2"/>
  <c r="J353" i="2"/>
  <c r="J355" i="2"/>
  <c r="J356" i="2"/>
  <c r="J357" i="2"/>
  <c r="J358" i="2"/>
  <c r="J360" i="2"/>
  <c r="J361" i="2"/>
  <c r="J363" i="2"/>
  <c r="J364" i="2"/>
  <c r="J365" i="2"/>
  <c r="J367" i="2"/>
  <c r="J368" i="2"/>
  <c r="J369" i="2"/>
  <c r="J372" i="2"/>
  <c r="J373" i="2"/>
  <c r="J375" i="2"/>
  <c r="J376" i="2"/>
  <c r="J377" i="2"/>
  <c r="J379" i="2"/>
  <c r="J380" i="2"/>
  <c r="J381" i="2"/>
  <c r="J382" i="2"/>
  <c r="J384" i="2"/>
  <c r="J385" i="2"/>
  <c r="J387" i="2"/>
  <c r="J388" i="2"/>
  <c r="J389" i="2"/>
  <c r="J391" i="2"/>
  <c r="J392" i="2"/>
  <c r="J393" i="2"/>
  <c r="J396" i="2"/>
  <c r="J397" i="2"/>
  <c r="J399" i="2"/>
  <c r="J400" i="2"/>
  <c r="J401" i="2"/>
  <c r="J403" i="2"/>
  <c r="J404" i="2"/>
  <c r="J405" i="2"/>
  <c r="J406" i="2"/>
  <c r="J408" i="2"/>
  <c r="J409" i="2"/>
  <c r="J411" i="2"/>
  <c r="J412" i="2"/>
  <c r="J413" i="2"/>
  <c r="J415" i="2"/>
  <c r="J416" i="2"/>
  <c r="J417" i="2"/>
  <c r="J420" i="2"/>
  <c r="J421" i="2"/>
  <c r="J423" i="2"/>
  <c r="J424" i="2"/>
  <c r="J425" i="2"/>
  <c r="J427" i="2"/>
  <c r="J428" i="2"/>
  <c r="J429" i="2"/>
  <c r="J430" i="2"/>
  <c r="J432" i="2"/>
  <c r="J433" i="2"/>
  <c r="J435" i="2"/>
  <c r="J436" i="2"/>
  <c r="J437" i="2"/>
  <c r="J439" i="2"/>
  <c r="J440" i="2"/>
  <c r="J441" i="2"/>
  <c r="J444" i="2"/>
  <c r="J445" i="2"/>
  <c r="J447" i="2"/>
  <c r="J448" i="2"/>
  <c r="J449" i="2"/>
  <c r="J451" i="2"/>
  <c r="J452" i="2"/>
  <c r="J453" i="2"/>
  <c r="J454" i="2"/>
  <c r="J456" i="2"/>
  <c r="J457" i="2"/>
  <c r="J459" i="2"/>
  <c r="J460" i="2"/>
  <c r="J461" i="2"/>
  <c r="J463" i="2"/>
  <c r="J464" i="2"/>
  <c r="J465" i="2"/>
  <c r="J468" i="2"/>
  <c r="J469" i="2"/>
  <c r="J471" i="2"/>
  <c r="J472" i="2"/>
  <c r="J473" i="2"/>
  <c r="J475" i="2"/>
  <c r="J476" i="2"/>
  <c r="J477" i="2"/>
  <c r="J478" i="2"/>
  <c r="J480" i="2"/>
  <c r="J481" i="2"/>
  <c r="J483" i="2"/>
  <c r="J484" i="2"/>
  <c r="J485" i="2"/>
  <c r="J487" i="2"/>
  <c r="J488" i="2"/>
  <c r="J489" i="2"/>
  <c r="J492" i="2"/>
  <c r="J493" i="2"/>
  <c r="J495" i="2"/>
  <c r="J496" i="2"/>
  <c r="J497" i="2"/>
  <c r="J499" i="2"/>
  <c r="J500" i="2"/>
  <c r="J501" i="2"/>
  <c r="J502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AN23" i="1"/>
  <c r="AL23" i="1"/>
  <c r="AN22" i="1"/>
  <c r="AL22" i="1"/>
  <c r="AN21" i="1"/>
  <c r="AL21" i="1"/>
  <c r="AN20" i="1"/>
  <c r="AL20" i="1"/>
  <c r="AN19" i="1"/>
  <c r="AL19" i="1"/>
  <c r="AN18" i="1"/>
  <c r="AL18" i="1"/>
  <c r="AN17" i="1"/>
  <c r="AL17" i="1"/>
  <c r="AN16" i="1"/>
  <c r="AL16" i="1"/>
  <c r="AN15" i="1"/>
  <c r="AL15" i="1"/>
  <c r="AN14" i="1"/>
  <c r="AL14" i="1"/>
  <c r="AN13" i="1"/>
  <c r="AL13" i="1"/>
  <c r="AN12" i="1"/>
  <c r="AL12" i="1"/>
  <c r="AE10" i="2" l="1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6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M15" i="2"/>
  <c r="O15" i="2" s="1"/>
  <c r="M22" i="2"/>
  <c r="O22" i="2" s="1"/>
  <c r="M24" i="2"/>
  <c r="O24" i="2" s="1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B9" i="2" l="1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0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6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0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455" i="2"/>
  <c r="AI456" i="2"/>
  <c r="AI457" i="2"/>
  <c r="AI458" i="2"/>
  <c r="AI459" i="2"/>
  <c r="AI460" i="2"/>
  <c r="AI461" i="2"/>
  <c r="AI462" i="2"/>
  <c r="AI463" i="2"/>
  <c r="AI464" i="2"/>
  <c r="AI465" i="2"/>
  <c r="AI466" i="2"/>
  <c r="AI467" i="2"/>
  <c r="AI468" i="2"/>
  <c r="AI469" i="2"/>
  <c r="AI470" i="2"/>
  <c r="AI471" i="2"/>
  <c r="AI472" i="2"/>
  <c r="AI473" i="2"/>
  <c r="AI474" i="2"/>
  <c r="AI475" i="2"/>
  <c r="AI476" i="2"/>
  <c r="AI477" i="2"/>
  <c r="AI478" i="2"/>
  <c r="AI479" i="2"/>
  <c r="AI480" i="2"/>
  <c r="AI481" i="2"/>
  <c r="AI482" i="2"/>
  <c r="AI483" i="2"/>
  <c r="AI484" i="2"/>
  <c r="AI485" i="2"/>
  <c r="AI486" i="2"/>
  <c r="AI487" i="2"/>
  <c r="AI488" i="2"/>
  <c r="AI489" i="2"/>
  <c r="AI490" i="2"/>
  <c r="AI491" i="2"/>
  <c r="AI492" i="2"/>
  <c r="AI493" i="2"/>
  <c r="AI494" i="2"/>
  <c r="AI495" i="2"/>
  <c r="AI496" i="2"/>
  <c r="AI497" i="2"/>
  <c r="AI498" i="2"/>
  <c r="AI499" i="2"/>
  <c r="AI500" i="2"/>
  <c r="AI501" i="2"/>
  <c r="AI502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74" i="2"/>
  <c r="AX75" i="2"/>
  <c r="AX76" i="2"/>
  <c r="AX77" i="2"/>
  <c r="AX78" i="2"/>
  <c r="AX79" i="2"/>
  <c r="AX80" i="2"/>
  <c r="AX81" i="2"/>
  <c r="AX82" i="2"/>
  <c r="AX83" i="2"/>
  <c r="AX84" i="2"/>
  <c r="AX85" i="2"/>
  <c r="AX86" i="2"/>
  <c r="AX87" i="2"/>
  <c r="AX88" i="2"/>
  <c r="AX89" i="2"/>
  <c r="AX90" i="2"/>
  <c r="AX91" i="2"/>
  <c r="AX92" i="2"/>
  <c r="AX93" i="2"/>
  <c r="AX94" i="2"/>
  <c r="AX95" i="2"/>
  <c r="AX96" i="2"/>
  <c r="AX97" i="2"/>
  <c r="AX98" i="2"/>
  <c r="AX99" i="2"/>
  <c r="AX100" i="2"/>
  <c r="AX101" i="2"/>
  <c r="AX102" i="2"/>
  <c r="AX103" i="2"/>
  <c r="AX104" i="2"/>
  <c r="AX105" i="2"/>
  <c r="AX106" i="2"/>
  <c r="AX107" i="2"/>
  <c r="AX108" i="2"/>
  <c r="AX109" i="2"/>
  <c r="AX110" i="2"/>
  <c r="AX111" i="2"/>
  <c r="AX112" i="2"/>
  <c r="AX113" i="2"/>
  <c r="AX114" i="2"/>
  <c r="AX115" i="2"/>
  <c r="AX116" i="2"/>
  <c r="AX117" i="2"/>
  <c r="AX118" i="2"/>
  <c r="AX119" i="2"/>
  <c r="AX120" i="2"/>
  <c r="AX121" i="2"/>
  <c r="AX122" i="2"/>
  <c r="AX123" i="2"/>
  <c r="AX124" i="2"/>
  <c r="AX125" i="2"/>
  <c r="AX126" i="2"/>
  <c r="AX127" i="2"/>
  <c r="AX128" i="2"/>
  <c r="AX129" i="2"/>
  <c r="AX130" i="2"/>
  <c r="AX131" i="2"/>
  <c r="AX132" i="2"/>
  <c r="AX133" i="2"/>
  <c r="AX134" i="2"/>
  <c r="AX135" i="2"/>
  <c r="AX136" i="2"/>
  <c r="AX137" i="2"/>
  <c r="AX138" i="2"/>
  <c r="AX139" i="2"/>
  <c r="AX140" i="2"/>
  <c r="AX141" i="2"/>
  <c r="AX142" i="2"/>
  <c r="AX143" i="2"/>
  <c r="AX144" i="2"/>
  <c r="AX145" i="2"/>
  <c r="AX146" i="2"/>
  <c r="AX147" i="2"/>
  <c r="AX148" i="2"/>
  <c r="AX149" i="2"/>
  <c r="AX150" i="2"/>
  <c r="AX151" i="2"/>
  <c r="AX152" i="2"/>
  <c r="AX153" i="2"/>
  <c r="AX154" i="2"/>
  <c r="AX155" i="2"/>
  <c r="AX156" i="2"/>
  <c r="AX157" i="2"/>
  <c r="AX158" i="2"/>
  <c r="AX159" i="2"/>
  <c r="AX160" i="2"/>
  <c r="AX161" i="2"/>
  <c r="AX162" i="2"/>
  <c r="AX163" i="2"/>
  <c r="AX164" i="2"/>
  <c r="AX165" i="2"/>
  <c r="AX166" i="2"/>
  <c r="AX167" i="2"/>
  <c r="AX168" i="2"/>
  <c r="AX169" i="2"/>
  <c r="AX170" i="2"/>
  <c r="AX171" i="2"/>
  <c r="AX172" i="2"/>
  <c r="AX173" i="2"/>
  <c r="AX174" i="2"/>
  <c r="AX175" i="2"/>
  <c r="AX176" i="2"/>
  <c r="AX177" i="2"/>
  <c r="AX178" i="2"/>
  <c r="AX179" i="2"/>
  <c r="AX180" i="2"/>
  <c r="AX181" i="2"/>
  <c r="AX182" i="2"/>
  <c r="AX183" i="2"/>
  <c r="AX184" i="2"/>
  <c r="AX185" i="2"/>
  <c r="AX186" i="2"/>
  <c r="AX187" i="2"/>
  <c r="AX188" i="2"/>
  <c r="AX189" i="2"/>
  <c r="AX190" i="2"/>
  <c r="AX191" i="2"/>
  <c r="AX192" i="2"/>
  <c r="AX193" i="2"/>
  <c r="AX194" i="2"/>
  <c r="AX195" i="2"/>
  <c r="AX196" i="2"/>
  <c r="AX197" i="2"/>
  <c r="AX198" i="2"/>
  <c r="AX199" i="2"/>
  <c r="AX200" i="2"/>
  <c r="AX201" i="2"/>
  <c r="AX202" i="2"/>
  <c r="AX203" i="2"/>
  <c r="AX204" i="2"/>
  <c r="AX205" i="2"/>
  <c r="AX206" i="2"/>
  <c r="AX207" i="2"/>
  <c r="AX208" i="2"/>
  <c r="AX209" i="2"/>
  <c r="AX210" i="2"/>
  <c r="AX211" i="2"/>
  <c r="AX212" i="2"/>
  <c r="AX213" i="2"/>
  <c r="AX214" i="2"/>
  <c r="AX215" i="2"/>
  <c r="AX216" i="2"/>
  <c r="AX217" i="2"/>
  <c r="AX218" i="2"/>
  <c r="AX219" i="2"/>
  <c r="AX220" i="2"/>
  <c r="AX221" i="2"/>
  <c r="AX222" i="2"/>
  <c r="AX223" i="2"/>
  <c r="AX224" i="2"/>
  <c r="AX225" i="2"/>
  <c r="AX226" i="2"/>
  <c r="AX227" i="2"/>
  <c r="AX228" i="2"/>
  <c r="AX229" i="2"/>
  <c r="AX230" i="2"/>
  <c r="AX231" i="2"/>
  <c r="AX232" i="2"/>
  <c r="AX233" i="2"/>
  <c r="AX234" i="2"/>
  <c r="AX235" i="2"/>
  <c r="AX236" i="2"/>
  <c r="AX237" i="2"/>
  <c r="AX238" i="2"/>
  <c r="AX239" i="2"/>
  <c r="AX240" i="2"/>
  <c r="AX241" i="2"/>
  <c r="AX242" i="2"/>
  <c r="AX243" i="2"/>
  <c r="AX244" i="2"/>
  <c r="AX245" i="2"/>
  <c r="AX246" i="2"/>
  <c r="AX247" i="2"/>
  <c r="AX248" i="2"/>
  <c r="AX249" i="2"/>
  <c r="AX250" i="2"/>
  <c r="AX251" i="2"/>
  <c r="AX252" i="2"/>
  <c r="AX253" i="2"/>
  <c r="AX254" i="2"/>
  <c r="AX255" i="2"/>
  <c r="AX256" i="2"/>
  <c r="AX257" i="2"/>
  <c r="AX258" i="2"/>
  <c r="AX259" i="2"/>
  <c r="AX260" i="2"/>
  <c r="AX261" i="2"/>
  <c r="AX262" i="2"/>
  <c r="AX263" i="2"/>
  <c r="AX264" i="2"/>
  <c r="AX265" i="2"/>
  <c r="AX266" i="2"/>
  <c r="AX267" i="2"/>
  <c r="AX268" i="2"/>
  <c r="AX269" i="2"/>
  <c r="AX270" i="2"/>
  <c r="AX271" i="2"/>
  <c r="AX272" i="2"/>
  <c r="AX273" i="2"/>
  <c r="AX274" i="2"/>
  <c r="AX275" i="2"/>
  <c r="AX276" i="2"/>
  <c r="AX277" i="2"/>
  <c r="AX278" i="2"/>
  <c r="AX279" i="2"/>
  <c r="AX280" i="2"/>
  <c r="AX281" i="2"/>
  <c r="AX282" i="2"/>
  <c r="AX283" i="2"/>
  <c r="AX284" i="2"/>
  <c r="AX285" i="2"/>
  <c r="AX286" i="2"/>
  <c r="AX287" i="2"/>
  <c r="AX288" i="2"/>
  <c r="AX289" i="2"/>
  <c r="AX290" i="2"/>
  <c r="AX291" i="2"/>
  <c r="AX292" i="2"/>
  <c r="AX293" i="2"/>
  <c r="AX294" i="2"/>
  <c r="AX295" i="2"/>
  <c r="AX296" i="2"/>
  <c r="AX297" i="2"/>
  <c r="AX298" i="2"/>
  <c r="AX299" i="2"/>
  <c r="AX300" i="2"/>
  <c r="AX301" i="2"/>
  <c r="AX302" i="2"/>
  <c r="AX303" i="2"/>
  <c r="AX304" i="2"/>
  <c r="AX305" i="2"/>
  <c r="AX306" i="2"/>
  <c r="AX307" i="2"/>
  <c r="AX308" i="2"/>
  <c r="AX309" i="2"/>
  <c r="AX310" i="2"/>
  <c r="AX311" i="2"/>
  <c r="AX312" i="2"/>
  <c r="AX313" i="2"/>
  <c r="AX314" i="2"/>
  <c r="AX315" i="2"/>
  <c r="AX316" i="2"/>
  <c r="AX317" i="2"/>
  <c r="AX318" i="2"/>
  <c r="AX319" i="2"/>
  <c r="AX320" i="2"/>
  <c r="AX321" i="2"/>
  <c r="AX322" i="2"/>
  <c r="AX323" i="2"/>
  <c r="AX324" i="2"/>
  <c r="AX325" i="2"/>
  <c r="AX326" i="2"/>
  <c r="AX327" i="2"/>
  <c r="AX328" i="2"/>
  <c r="AX329" i="2"/>
  <c r="AX330" i="2"/>
  <c r="AX331" i="2"/>
  <c r="AX332" i="2"/>
  <c r="AX333" i="2"/>
  <c r="AX334" i="2"/>
  <c r="AX335" i="2"/>
  <c r="AX336" i="2"/>
  <c r="AX337" i="2"/>
  <c r="AX338" i="2"/>
  <c r="AX339" i="2"/>
  <c r="AX340" i="2"/>
  <c r="AX341" i="2"/>
  <c r="AX342" i="2"/>
  <c r="AX343" i="2"/>
  <c r="AX344" i="2"/>
  <c r="AX345" i="2"/>
  <c r="AX346" i="2"/>
  <c r="AX347" i="2"/>
  <c r="AX348" i="2"/>
  <c r="AX349" i="2"/>
  <c r="AX350" i="2"/>
  <c r="AX351" i="2"/>
  <c r="AX352" i="2"/>
  <c r="AX353" i="2"/>
  <c r="AX354" i="2"/>
  <c r="AX355" i="2"/>
  <c r="AX356" i="2"/>
  <c r="AX357" i="2"/>
  <c r="AX358" i="2"/>
  <c r="AX359" i="2"/>
  <c r="AX360" i="2"/>
  <c r="AX361" i="2"/>
  <c r="AX362" i="2"/>
  <c r="AX363" i="2"/>
  <c r="AX364" i="2"/>
  <c r="AX365" i="2"/>
  <c r="AX366" i="2"/>
  <c r="AX367" i="2"/>
  <c r="AX368" i="2"/>
  <c r="AX369" i="2"/>
  <c r="AX370" i="2"/>
  <c r="AX371" i="2"/>
  <c r="AX372" i="2"/>
  <c r="AX373" i="2"/>
  <c r="AX374" i="2"/>
  <c r="AX375" i="2"/>
  <c r="AX376" i="2"/>
  <c r="AX377" i="2"/>
  <c r="AX378" i="2"/>
  <c r="AX379" i="2"/>
  <c r="AX380" i="2"/>
  <c r="AX381" i="2"/>
  <c r="AX382" i="2"/>
  <c r="AX383" i="2"/>
  <c r="AX384" i="2"/>
  <c r="AX385" i="2"/>
  <c r="AX386" i="2"/>
  <c r="AX387" i="2"/>
  <c r="AX388" i="2"/>
  <c r="AX389" i="2"/>
  <c r="AX390" i="2"/>
  <c r="AX391" i="2"/>
  <c r="AX392" i="2"/>
  <c r="AX393" i="2"/>
  <c r="AX394" i="2"/>
  <c r="AX395" i="2"/>
  <c r="AX396" i="2"/>
  <c r="AX397" i="2"/>
  <c r="AX398" i="2"/>
  <c r="AX399" i="2"/>
  <c r="AX400" i="2"/>
  <c r="AX401" i="2"/>
  <c r="AX402" i="2"/>
  <c r="AX403" i="2"/>
  <c r="AX404" i="2"/>
  <c r="AX405" i="2"/>
  <c r="AX406" i="2"/>
  <c r="AX407" i="2"/>
  <c r="AX408" i="2"/>
  <c r="AX409" i="2"/>
  <c r="AX410" i="2"/>
  <c r="AX411" i="2"/>
  <c r="AX412" i="2"/>
  <c r="AX413" i="2"/>
  <c r="AX414" i="2"/>
  <c r="AX415" i="2"/>
  <c r="AX416" i="2"/>
  <c r="AX417" i="2"/>
  <c r="AX418" i="2"/>
  <c r="AX419" i="2"/>
  <c r="AX420" i="2"/>
  <c r="AX421" i="2"/>
  <c r="AX422" i="2"/>
  <c r="AX423" i="2"/>
  <c r="AX424" i="2"/>
  <c r="AX425" i="2"/>
  <c r="AX426" i="2"/>
  <c r="AX427" i="2"/>
  <c r="AX428" i="2"/>
  <c r="AX429" i="2"/>
  <c r="AX430" i="2"/>
  <c r="AX431" i="2"/>
  <c r="AX432" i="2"/>
  <c r="AX433" i="2"/>
  <c r="AX434" i="2"/>
  <c r="AX435" i="2"/>
  <c r="AX436" i="2"/>
  <c r="AX437" i="2"/>
  <c r="AX438" i="2"/>
  <c r="AX439" i="2"/>
  <c r="AX440" i="2"/>
  <c r="AX441" i="2"/>
  <c r="AX442" i="2"/>
  <c r="AX443" i="2"/>
  <c r="AX444" i="2"/>
  <c r="AX445" i="2"/>
  <c r="AX446" i="2"/>
  <c r="AX447" i="2"/>
  <c r="AX448" i="2"/>
  <c r="AX449" i="2"/>
  <c r="AX450" i="2"/>
  <c r="AX451" i="2"/>
  <c r="AX452" i="2"/>
  <c r="AX453" i="2"/>
  <c r="AX454" i="2"/>
  <c r="AX455" i="2"/>
  <c r="AX456" i="2"/>
  <c r="AX457" i="2"/>
  <c r="AX458" i="2"/>
  <c r="AX459" i="2"/>
  <c r="AX460" i="2"/>
  <c r="AX461" i="2"/>
  <c r="AX462" i="2"/>
  <c r="AX463" i="2"/>
  <c r="AX464" i="2"/>
  <c r="AX465" i="2"/>
  <c r="AX466" i="2"/>
  <c r="AX467" i="2"/>
  <c r="AX468" i="2"/>
  <c r="AX469" i="2"/>
  <c r="AX470" i="2"/>
  <c r="AX471" i="2"/>
  <c r="AX472" i="2"/>
  <c r="AX473" i="2"/>
  <c r="AX474" i="2"/>
  <c r="AX475" i="2"/>
  <c r="AX476" i="2"/>
  <c r="AX477" i="2"/>
  <c r="AX478" i="2"/>
  <c r="AX479" i="2"/>
  <c r="AX480" i="2"/>
  <c r="AX481" i="2"/>
  <c r="AX482" i="2"/>
  <c r="AX483" i="2"/>
  <c r="AX484" i="2"/>
  <c r="AX485" i="2"/>
  <c r="AX486" i="2"/>
  <c r="AX487" i="2"/>
  <c r="AX488" i="2"/>
  <c r="AX489" i="2"/>
  <c r="AX490" i="2"/>
  <c r="AX491" i="2"/>
  <c r="AX492" i="2"/>
  <c r="AX493" i="2"/>
  <c r="AX494" i="2"/>
  <c r="AX495" i="2"/>
  <c r="AX496" i="2"/>
  <c r="AX497" i="2"/>
  <c r="AX498" i="2"/>
  <c r="AX499" i="2"/>
  <c r="AX500" i="2"/>
  <c r="AX501" i="2"/>
  <c r="AX502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4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88" i="2"/>
  <c r="AS89" i="2"/>
  <c r="AS90" i="2"/>
  <c r="AS91" i="2"/>
  <c r="AS92" i="2"/>
  <c r="AS93" i="2"/>
  <c r="AS94" i="2"/>
  <c r="AS95" i="2"/>
  <c r="AS96" i="2"/>
  <c r="AS97" i="2"/>
  <c r="AS98" i="2"/>
  <c r="AS99" i="2"/>
  <c r="AS100" i="2"/>
  <c r="AS101" i="2"/>
  <c r="AS102" i="2"/>
  <c r="AS103" i="2"/>
  <c r="AS104" i="2"/>
  <c r="AS105" i="2"/>
  <c r="AS106" i="2"/>
  <c r="AS107" i="2"/>
  <c r="AS108" i="2"/>
  <c r="AS109" i="2"/>
  <c r="AS110" i="2"/>
  <c r="AS111" i="2"/>
  <c r="AS112" i="2"/>
  <c r="AS113" i="2"/>
  <c r="AS114" i="2"/>
  <c r="AS115" i="2"/>
  <c r="AS116" i="2"/>
  <c r="AS117" i="2"/>
  <c r="AS118" i="2"/>
  <c r="AS119" i="2"/>
  <c r="AS120" i="2"/>
  <c r="AS121" i="2"/>
  <c r="AS122" i="2"/>
  <c r="AS123" i="2"/>
  <c r="AS124" i="2"/>
  <c r="AS125" i="2"/>
  <c r="AS126" i="2"/>
  <c r="AS127" i="2"/>
  <c r="AS128" i="2"/>
  <c r="AS129" i="2"/>
  <c r="AS130" i="2"/>
  <c r="AS131" i="2"/>
  <c r="AS132" i="2"/>
  <c r="AS133" i="2"/>
  <c r="AS134" i="2"/>
  <c r="AS135" i="2"/>
  <c r="AS136" i="2"/>
  <c r="AS137" i="2"/>
  <c r="AS138" i="2"/>
  <c r="AS139" i="2"/>
  <c r="AS140" i="2"/>
  <c r="AS141" i="2"/>
  <c r="AS142" i="2"/>
  <c r="AS143" i="2"/>
  <c r="AS144" i="2"/>
  <c r="AS145" i="2"/>
  <c r="AS146" i="2"/>
  <c r="AS147" i="2"/>
  <c r="AS148" i="2"/>
  <c r="AS149" i="2"/>
  <c r="AS150" i="2"/>
  <c r="AS151" i="2"/>
  <c r="AS152" i="2"/>
  <c r="AS153" i="2"/>
  <c r="AS154" i="2"/>
  <c r="AS155" i="2"/>
  <c r="AS156" i="2"/>
  <c r="AS157" i="2"/>
  <c r="AS158" i="2"/>
  <c r="AS159" i="2"/>
  <c r="AS160" i="2"/>
  <c r="AS161" i="2"/>
  <c r="AS162" i="2"/>
  <c r="AS163" i="2"/>
  <c r="AS164" i="2"/>
  <c r="AS165" i="2"/>
  <c r="AS166" i="2"/>
  <c r="AS167" i="2"/>
  <c r="AS168" i="2"/>
  <c r="AS169" i="2"/>
  <c r="AS170" i="2"/>
  <c r="AS171" i="2"/>
  <c r="AS172" i="2"/>
  <c r="AS173" i="2"/>
  <c r="AS174" i="2"/>
  <c r="AS175" i="2"/>
  <c r="AS176" i="2"/>
  <c r="AS177" i="2"/>
  <c r="AS178" i="2"/>
  <c r="AS179" i="2"/>
  <c r="AS180" i="2"/>
  <c r="AS181" i="2"/>
  <c r="AS182" i="2"/>
  <c r="AS183" i="2"/>
  <c r="AS184" i="2"/>
  <c r="AS185" i="2"/>
  <c r="AS186" i="2"/>
  <c r="AS187" i="2"/>
  <c r="AS188" i="2"/>
  <c r="AS189" i="2"/>
  <c r="AS190" i="2"/>
  <c r="AS191" i="2"/>
  <c r="AS192" i="2"/>
  <c r="AS193" i="2"/>
  <c r="AS194" i="2"/>
  <c r="AS195" i="2"/>
  <c r="AS196" i="2"/>
  <c r="AS197" i="2"/>
  <c r="AS198" i="2"/>
  <c r="AS199" i="2"/>
  <c r="AS200" i="2"/>
  <c r="AS201" i="2"/>
  <c r="AS202" i="2"/>
  <c r="AS203" i="2"/>
  <c r="AS204" i="2"/>
  <c r="AS205" i="2"/>
  <c r="AS206" i="2"/>
  <c r="AS207" i="2"/>
  <c r="AS208" i="2"/>
  <c r="AS209" i="2"/>
  <c r="AS210" i="2"/>
  <c r="AS211" i="2"/>
  <c r="AS212" i="2"/>
  <c r="AS213" i="2"/>
  <c r="AS214" i="2"/>
  <c r="AS215" i="2"/>
  <c r="AS216" i="2"/>
  <c r="AS217" i="2"/>
  <c r="AS218" i="2"/>
  <c r="AS219" i="2"/>
  <c r="AS220" i="2"/>
  <c r="AS221" i="2"/>
  <c r="AS222" i="2"/>
  <c r="AS223" i="2"/>
  <c r="AS224" i="2"/>
  <c r="AS225" i="2"/>
  <c r="AS226" i="2"/>
  <c r="AS227" i="2"/>
  <c r="AS228" i="2"/>
  <c r="AS229" i="2"/>
  <c r="AS230" i="2"/>
  <c r="AS231" i="2"/>
  <c r="AS232" i="2"/>
  <c r="AS233" i="2"/>
  <c r="AS234" i="2"/>
  <c r="AS235" i="2"/>
  <c r="AS236" i="2"/>
  <c r="AS237" i="2"/>
  <c r="AS238" i="2"/>
  <c r="AS239" i="2"/>
  <c r="AS240" i="2"/>
  <c r="AS241" i="2"/>
  <c r="AS242" i="2"/>
  <c r="AS243" i="2"/>
  <c r="AS244" i="2"/>
  <c r="AS245" i="2"/>
  <c r="AS246" i="2"/>
  <c r="AS247" i="2"/>
  <c r="AS248" i="2"/>
  <c r="AS249" i="2"/>
  <c r="AS250" i="2"/>
  <c r="AS251" i="2"/>
  <c r="AS252" i="2"/>
  <c r="AS253" i="2"/>
  <c r="AS254" i="2"/>
  <c r="AS255" i="2"/>
  <c r="AS256" i="2"/>
  <c r="AS257" i="2"/>
  <c r="AS258" i="2"/>
  <c r="AS259" i="2"/>
  <c r="AS260" i="2"/>
  <c r="AS261" i="2"/>
  <c r="AS262" i="2"/>
  <c r="AS263" i="2"/>
  <c r="AS264" i="2"/>
  <c r="AS265" i="2"/>
  <c r="AS266" i="2"/>
  <c r="AS267" i="2"/>
  <c r="AS268" i="2"/>
  <c r="AS269" i="2"/>
  <c r="AS270" i="2"/>
  <c r="AS271" i="2"/>
  <c r="AS272" i="2"/>
  <c r="AS273" i="2"/>
  <c r="AS274" i="2"/>
  <c r="AS275" i="2"/>
  <c r="AS276" i="2"/>
  <c r="AS277" i="2"/>
  <c r="AS278" i="2"/>
  <c r="AS279" i="2"/>
  <c r="AS280" i="2"/>
  <c r="AS281" i="2"/>
  <c r="AS282" i="2"/>
  <c r="AS283" i="2"/>
  <c r="AS284" i="2"/>
  <c r="AS285" i="2"/>
  <c r="AS286" i="2"/>
  <c r="AS287" i="2"/>
  <c r="AS288" i="2"/>
  <c r="AS289" i="2"/>
  <c r="AS290" i="2"/>
  <c r="AS291" i="2"/>
  <c r="AS292" i="2"/>
  <c r="AS293" i="2"/>
  <c r="AS294" i="2"/>
  <c r="AS295" i="2"/>
  <c r="AS296" i="2"/>
  <c r="AS297" i="2"/>
  <c r="AS298" i="2"/>
  <c r="AS299" i="2"/>
  <c r="AS300" i="2"/>
  <c r="AS301" i="2"/>
  <c r="AS302" i="2"/>
  <c r="AS303" i="2"/>
  <c r="AS304" i="2"/>
  <c r="AS305" i="2"/>
  <c r="AS306" i="2"/>
  <c r="AS307" i="2"/>
  <c r="AS308" i="2"/>
  <c r="AS309" i="2"/>
  <c r="AS310" i="2"/>
  <c r="AS311" i="2"/>
  <c r="AS312" i="2"/>
  <c r="AS313" i="2"/>
  <c r="AS314" i="2"/>
  <c r="AS315" i="2"/>
  <c r="AS316" i="2"/>
  <c r="AS317" i="2"/>
  <c r="AS318" i="2"/>
  <c r="AS319" i="2"/>
  <c r="AS320" i="2"/>
  <c r="AS321" i="2"/>
  <c r="AS322" i="2"/>
  <c r="AS323" i="2"/>
  <c r="AS324" i="2"/>
  <c r="AS325" i="2"/>
  <c r="AS326" i="2"/>
  <c r="AS327" i="2"/>
  <c r="AS328" i="2"/>
  <c r="AS329" i="2"/>
  <c r="AS330" i="2"/>
  <c r="AS331" i="2"/>
  <c r="AS332" i="2"/>
  <c r="AS333" i="2"/>
  <c r="AS334" i="2"/>
  <c r="AS335" i="2"/>
  <c r="AS336" i="2"/>
  <c r="AS337" i="2"/>
  <c r="AS338" i="2"/>
  <c r="AS339" i="2"/>
  <c r="AS340" i="2"/>
  <c r="AS341" i="2"/>
  <c r="AS342" i="2"/>
  <c r="AS343" i="2"/>
  <c r="AS344" i="2"/>
  <c r="AS345" i="2"/>
  <c r="AS346" i="2"/>
  <c r="AS347" i="2"/>
  <c r="AS348" i="2"/>
  <c r="AS349" i="2"/>
  <c r="AS350" i="2"/>
  <c r="AS351" i="2"/>
  <c r="AS352" i="2"/>
  <c r="AS353" i="2"/>
  <c r="AS354" i="2"/>
  <c r="AS355" i="2"/>
  <c r="AS356" i="2"/>
  <c r="AS357" i="2"/>
  <c r="AS358" i="2"/>
  <c r="AS359" i="2"/>
  <c r="AS360" i="2"/>
  <c r="AS361" i="2"/>
  <c r="AS362" i="2"/>
  <c r="AS363" i="2"/>
  <c r="AS364" i="2"/>
  <c r="AS365" i="2"/>
  <c r="AS366" i="2"/>
  <c r="AS367" i="2"/>
  <c r="AS368" i="2"/>
  <c r="AS369" i="2"/>
  <c r="AS370" i="2"/>
  <c r="AS371" i="2"/>
  <c r="AS372" i="2"/>
  <c r="AS373" i="2"/>
  <c r="AS374" i="2"/>
  <c r="AS375" i="2"/>
  <c r="AS376" i="2"/>
  <c r="AS377" i="2"/>
  <c r="AS378" i="2"/>
  <c r="AS379" i="2"/>
  <c r="AS380" i="2"/>
  <c r="AS381" i="2"/>
  <c r="AS382" i="2"/>
  <c r="AS383" i="2"/>
  <c r="AS384" i="2"/>
  <c r="AS385" i="2"/>
  <c r="AS386" i="2"/>
  <c r="AS387" i="2"/>
  <c r="AS388" i="2"/>
  <c r="AS389" i="2"/>
  <c r="AS390" i="2"/>
  <c r="AS391" i="2"/>
  <c r="AS392" i="2"/>
  <c r="AS393" i="2"/>
  <c r="AS394" i="2"/>
  <c r="AS395" i="2"/>
  <c r="AS396" i="2"/>
  <c r="AS397" i="2"/>
  <c r="AS398" i="2"/>
  <c r="AS399" i="2"/>
  <c r="AS400" i="2"/>
  <c r="AS401" i="2"/>
  <c r="AS402" i="2"/>
  <c r="AS403" i="2"/>
  <c r="AS404" i="2"/>
  <c r="AS405" i="2"/>
  <c r="AS406" i="2"/>
  <c r="AS407" i="2"/>
  <c r="AS408" i="2"/>
  <c r="AS409" i="2"/>
  <c r="AS410" i="2"/>
  <c r="AS411" i="2"/>
  <c r="AS412" i="2"/>
  <c r="AS413" i="2"/>
  <c r="AS414" i="2"/>
  <c r="AS415" i="2"/>
  <c r="AS416" i="2"/>
  <c r="AS417" i="2"/>
  <c r="AS418" i="2"/>
  <c r="AS419" i="2"/>
  <c r="AS420" i="2"/>
  <c r="AS421" i="2"/>
  <c r="AS422" i="2"/>
  <c r="AS423" i="2"/>
  <c r="AS424" i="2"/>
  <c r="AS425" i="2"/>
  <c r="AS426" i="2"/>
  <c r="AS427" i="2"/>
  <c r="AS428" i="2"/>
  <c r="AS429" i="2"/>
  <c r="AS430" i="2"/>
  <c r="AS431" i="2"/>
  <c r="AS432" i="2"/>
  <c r="AS433" i="2"/>
  <c r="AS434" i="2"/>
  <c r="AS435" i="2"/>
  <c r="AS436" i="2"/>
  <c r="AS437" i="2"/>
  <c r="AS438" i="2"/>
  <c r="AS439" i="2"/>
  <c r="AS440" i="2"/>
  <c r="AS441" i="2"/>
  <c r="AS442" i="2"/>
  <c r="AS443" i="2"/>
  <c r="AS444" i="2"/>
  <c r="AS445" i="2"/>
  <c r="AS446" i="2"/>
  <c r="AS447" i="2"/>
  <c r="AS448" i="2"/>
  <c r="AS449" i="2"/>
  <c r="AS450" i="2"/>
  <c r="AS451" i="2"/>
  <c r="AS452" i="2"/>
  <c r="AS453" i="2"/>
  <c r="AS454" i="2"/>
  <c r="AS455" i="2"/>
  <c r="AS456" i="2"/>
  <c r="AS457" i="2"/>
  <c r="AS458" i="2"/>
  <c r="AS459" i="2"/>
  <c r="AS460" i="2"/>
  <c r="AS461" i="2"/>
  <c r="AS462" i="2"/>
  <c r="AS463" i="2"/>
  <c r="AS464" i="2"/>
  <c r="AS465" i="2"/>
  <c r="AS466" i="2"/>
  <c r="AS467" i="2"/>
  <c r="AS468" i="2"/>
  <c r="AS469" i="2"/>
  <c r="AS470" i="2"/>
  <c r="AS471" i="2"/>
  <c r="AS472" i="2"/>
  <c r="AS473" i="2"/>
  <c r="AS474" i="2"/>
  <c r="AS475" i="2"/>
  <c r="AS476" i="2"/>
  <c r="AS477" i="2"/>
  <c r="AS478" i="2"/>
  <c r="AS479" i="2"/>
  <c r="AS480" i="2"/>
  <c r="AS481" i="2"/>
  <c r="AS482" i="2"/>
  <c r="AS483" i="2"/>
  <c r="AS484" i="2"/>
  <c r="AS485" i="2"/>
  <c r="AS486" i="2"/>
  <c r="AS487" i="2"/>
  <c r="AS488" i="2"/>
  <c r="AS489" i="2"/>
  <c r="AS490" i="2"/>
  <c r="AS491" i="2"/>
  <c r="AS492" i="2"/>
  <c r="AS493" i="2"/>
  <c r="AS494" i="2"/>
  <c r="AS495" i="2"/>
  <c r="AS496" i="2"/>
  <c r="AS497" i="2"/>
  <c r="AS498" i="2"/>
  <c r="AS499" i="2"/>
  <c r="AS500" i="2"/>
  <c r="AS501" i="2"/>
  <c r="AS502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63" i="2"/>
  <c r="AQ164" i="2"/>
  <c r="AQ165" i="2"/>
  <c r="AQ166" i="2"/>
  <c r="AQ167" i="2"/>
  <c r="AQ168" i="2"/>
  <c r="AQ169" i="2"/>
  <c r="AQ170" i="2"/>
  <c r="AQ171" i="2"/>
  <c r="AQ172" i="2"/>
  <c r="AQ173" i="2"/>
  <c r="AQ174" i="2"/>
  <c r="AQ175" i="2"/>
  <c r="AQ176" i="2"/>
  <c r="AQ177" i="2"/>
  <c r="AQ178" i="2"/>
  <c r="AQ179" i="2"/>
  <c r="AQ180" i="2"/>
  <c r="AQ181" i="2"/>
  <c r="AQ182" i="2"/>
  <c r="AQ183" i="2"/>
  <c r="AQ184" i="2"/>
  <c r="AQ185" i="2"/>
  <c r="AQ186" i="2"/>
  <c r="AQ187" i="2"/>
  <c r="AQ188" i="2"/>
  <c r="AQ189" i="2"/>
  <c r="AQ190" i="2"/>
  <c r="AQ191" i="2"/>
  <c r="AQ192" i="2"/>
  <c r="AQ193" i="2"/>
  <c r="AQ194" i="2"/>
  <c r="AQ195" i="2"/>
  <c r="AQ196" i="2"/>
  <c r="AQ197" i="2"/>
  <c r="AQ198" i="2"/>
  <c r="AQ199" i="2"/>
  <c r="AQ200" i="2"/>
  <c r="AQ201" i="2"/>
  <c r="AQ202" i="2"/>
  <c r="AQ203" i="2"/>
  <c r="AQ204" i="2"/>
  <c r="AQ205" i="2"/>
  <c r="AQ206" i="2"/>
  <c r="AQ207" i="2"/>
  <c r="AQ208" i="2"/>
  <c r="AQ209" i="2"/>
  <c r="AQ210" i="2"/>
  <c r="AQ211" i="2"/>
  <c r="AQ212" i="2"/>
  <c r="AQ213" i="2"/>
  <c r="AQ214" i="2"/>
  <c r="AQ215" i="2"/>
  <c r="AQ216" i="2"/>
  <c r="AQ217" i="2"/>
  <c r="AQ218" i="2"/>
  <c r="AQ219" i="2"/>
  <c r="AQ220" i="2"/>
  <c r="AQ221" i="2"/>
  <c r="AQ222" i="2"/>
  <c r="AQ223" i="2"/>
  <c r="AQ224" i="2"/>
  <c r="AQ225" i="2"/>
  <c r="AQ226" i="2"/>
  <c r="AQ227" i="2"/>
  <c r="AQ228" i="2"/>
  <c r="AQ229" i="2"/>
  <c r="AQ230" i="2"/>
  <c r="AQ231" i="2"/>
  <c r="AQ232" i="2"/>
  <c r="AQ233" i="2"/>
  <c r="AQ234" i="2"/>
  <c r="AQ235" i="2"/>
  <c r="AQ236" i="2"/>
  <c r="AQ237" i="2"/>
  <c r="AQ238" i="2"/>
  <c r="AQ239" i="2"/>
  <c r="AQ240" i="2"/>
  <c r="AQ241" i="2"/>
  <c r="AQ242" i="2"/>
  <c r="AQ243" i="2"/>
  <c r="AQ244" i="2"/>
  <c r="AQ245" i="2"/>
  <c r="AQ246" i="2"/>
  <c r="AQ247" i="2"/>
  <c r="AQ248" i="2"/>
  <c r="AQ249" i="2"/>
  <c r="AQ250" i="2"/>
  <c r="AQ251" i="2"/>
  <c r="AQ252" i="2"/>
  <c r="AQ253" i="2"/>
  <c r="AQ254" i="2"/>
  <c r="AQ255" i="2"/>
  <c r="AQ256" i="2"/>
  <c r="AQ257" i="2"/>
  <c r="AQ258" i="2"/>
  <c r="AQ259" i="2"/>
  <c r="AQ260" i="2"/>
  <c r="AQ261" i="2"/>
  <c r="AQ262" i="2"/>
  <c r="AQ263" i="2"/>
  <c r="AQ264" i="2"/>
  <c r="AQ265" i="2"/>
  <c r="AQ266" i="2"/>
  <c r="AQ267" i="2"/>
  <c r="AQ268" i="2"/>
  <c r="AQ269" i="2"/>
  <c r="AQ270" i="2"/>
  <c r="AQ271" i="2"/>
  <c r="AQ272" i="2"/>
  <c r="AQ273" i="2"/>
  <c r="AQ274" i="2"/>
  <c r="AQ275" i="2"/>
  <c r="AQ276" i="2"/>
  <c r="AQ277" i="2"/>
  <c r="AQ278" i="2"/>
  <c r="AQ279" i="2"/>
  <c r="AQ280" i="2"/>
  <c r="AQ281" i="2"/>
  <c r="AQ282" i="2"/>
  <c r="AQ283" i="2"/>
  <c r="AQ284" i="2"/>
  <c r="AQ285" i="2"/>
  <c r="AQ286" i="2"/>
  <c r="AQ287" i="2"/>
  <c r="AQ288" i="2"/>
  <c r="AQ289" i="2"/>
  <c r="AQ290" i="2"/>
  <c r="AQ291" i="2"/>
  <c r="AQ292" i="2"/>
  <c r="AQ293" i="2"/>
  <c r="AQ294" i="2"/>
  <c r="AQ295" i="2"/>
  <c r="AQ296" i="2"/>
  <c r="AQ297" i="2"/>
  <c r="AQ298" i="2"/>
  <c r="AQ299" i="2"/>
  <c r="AQ300" i="2"/>
  <c r="AQ301" i="2"/>
  <c r="AQ302" i="2"/>
  <c r="AQ303" i="2"/>
  <c r="AQ304" i="2"/>
  <c r="AQ305" i="2"/>
  <c r="AQ306" i="2"/>
  <c r="AQ307" i="2"/>
  <c r="AQ308" i="2"/>
  <c r="AQ309" i="2"/>
  <c r="AQ310" i="2"/>
  <c r="AQ311" i="2"/>
  <c r="AQ312" i="2"/>
  <c r="AQ313" i="2"/>
  <c r="AQ314" i="2"/>
  <c r="AQ315" i="2"/>
  <c r="AQ316" i="2"/>
  <c r="AQ317" i="2"/>
  <c r="AQ318" i="2"/>
  <c r="AQ319" i="2"/>
  <c r="AQ320" i="2"/>
  <c r="AQ321" i="2"/>
  <c r="AQ322" i="2"/>
  <c r="AQ323" i="2"/>
  <c r="AQ324" i="2"/>
  <c r="AQ325" i="2"/>
  <c r="AQ326" i="2"/>
  <c r="AQ327" i="2"/>
  <c r="AQ328" i="2"/>
  <c r="AQ329" i="2"/>
  <c r="AQ330" i="2"/>
  <c r="AQ331" i="2"/>
  <c r="AQ332" i="2"/>
  <c r="AQ333" i="2"/>
  <c r="AQ334" i="2"/>
  <c r="AQ335" i="2"/>
  <c r="AQ336" i="2"/>
  <c r="AQ337" i="2"/>
  <c r="AQ338" i="2"/>
  <c r="AQ339" i="2"/>
  <c r="AQ340" i="2"/>
  <c r="AQ341" i="2"/>
  <c r="AQ342" i="2"/>
  <c r="AQ343" i="2"/>
  <c r="AQ344" i="2"/>
  <c r="AQ345" i="2"/>
  <c r="AQ346" i="2"/>
  <c r="AQ347" i="2"/>
  <c r="AQ348" i="2"/>
  <c r="AQ349" i="2"/>
  <c r="AQ350" i="2"/>
  <c r="AQ351" i="2"/>
  <c r="AQ352" i="2"/>
  <c r="AQ353" i="2"/>
  <c r="AQ354" i="2"/>
  <c r="AQ355" i="2"/>
  <c r="AQ356" i="2"/>
  <c r="AQ357" i="2"/>
  <c r="AQ358" i="2"/>
  <c r="AQ359" i="2"/>
  <c r="AQ360" i="2"/>
  <c r="AQ361" i="2"/>
  <c r="AQ362" i="2"/>
  <c r="AQ363" i="2"/>
  <c r="AQ364" i="2"/>
  <c r="AQ365" i="2"/>
  <c r="AQ366" i="2"/>
  <c r="AQ367" i="2"/>
  <c r="AQ368" i="2"/>
  <c r="AQ369" i="2"/>
  <c r="AQ370" i="2"/>
  <c r="AQ371" i="2"/>
  <c r="AQ372" i="2"/>
  <c r="AQ373" i="2"/>
  <c r="AQ374" i="2"/>
  <c r="AQ375" i="2"/>
  <c r="AQ376" i="2"/>
  <c r="AQ377" i="2"/>
  <c r="AQ378" i="2"/>
  <c r="AQ379" i="2"/>
  <c r="AQ380" i="2"/>
  <c r="AQ381" i="2"/>
  <c r="AQ382" i="2"/>
  <c r="AQ383" i="2"/>
  <c r="AQ384" i="2"/>
  <c r="AQ385" i="2"/>
  <c r="AQ386" i="2"/>
  <c r="AQ387" i="2"/>
  <c r="AQ388" i="2"/>
  <c r="AQ389" i="2"/>
  <c r="AQ390" i="2"/>
  <c r="AQ391" i="2"/>
  <c r="AQ392" i="2"/>
  <c r="AQ393" i="2"/>
  <c r="AQ394" i="2"/>
  <c r="AQ395" i="2"/>
  <c r="AQ396" i="2"/>
  <c r="AQ397" i="2"/>
  <c r="AQ398" i="2"/>
  <c r="AQ399" i="2"/>
  <c r="AQ400" i="2"/>
  <c r="AQ401" i="2"/>
  <c r="AQ402" i="2"/>
  <c r="AQ403" i="2"/>
  <c r="AQ404" i="2"/>
  <c r="AQ405" i="2"/>
  <c r="AQ406" i="2"/>
  <c r="AQ407" i="2"/>
  <c r="AQ408" i="2"/>
  <c r="AQ409" i="2"/>
  <c r="AQ410" i="2"/>
  <c r="AQ411" i="2"/>
  <c r="AQ412" i="2"/>
  <c r="AQ413" i="2"/>
  <c r="AQ414" i="2"/>
  <c r="AQ415" i="2"/>
  <c r="AQ416" i="2"/>
  <c r="AQ417" i="2"/>
  <c r="AQ418" i="2"/>
  <c r="AQ419" i="2"/>
  <c r="AQ420" i="2"/>
  <c r="AQ421" i="2"/>
  <c r="AQ422" i="2"/>
  <c r="AQ423" i="2"/>
  <c r="AQ424" i="2"/>
  <c r="AQ425" i="2"/>
  <c r="AQ426" i="2"/>
  <c r="AQ427" i="2"/>
  <c r="AQ428" i="2"/>
  <c r="AQ429" i="2"/>
  <c r="AQ430" i="2"/>
  <c r="AQ431" i="2"/>
  <c r="AQ432" i="2"/>
  <c r="AQ433" i="2"/>
  <c r="AQ434" i="2"/>
  <c r="AQ435" i="2"/>
  <c r="AQ436" i="2"/>
  <c r="AQ437" i="2"/>
  <c r="AQ438" i="2"/>
  <c r="AQ439" i="2"/>
  <c r="AQ440" i="2"/>
  <c r="AQ441" i="2"/>
  <c r="AQ442" i="2"/>
  <c r="AQ443" i="2"/>
  <c r="AQ444" i="2"/>
  <c r="AQ445" i="2"/>
  <c r="AQ446" i="2"/>
  <c r="AQ447" i="2"/>
  <c r="AQ448" i="2"/>
  <c r="AQ449" i="2"/>
  <c r="AQ450" i="2"/>
  <c r="AQ451" i="2"/>
  <c r="AQ452" i="2"/>
  <c r="AQ453" i="2"/>
  <c r="AQ454" i="2"/>
  <c r="AQ455" i="2"/>
  <c r="AQ456" i="2"/>
  <c r="AQ457" i="2"/>
  <c r="AQ458" i="2"/>
  <c r="AQ459" i="2"/>
  <c r="AQ460" i="2"/>
  <c r="AQ461" i="2"/>
  <c r="AQ462" i="2"/>
  <c r="AQ463" i="2"/>
  <c r="AQ464" i="2"/>
  <c r="AQ465" i="2"/>
  <c r="AQ466" i="2"/>
  <c r="AQ467" i="2"/>
  <c r="AQ468" i="2"/>
  <c r="AQ469" i="2"/>
  <c r="AQ470" i="2"/>
  <c r="AQ471" i="2"/>
  <c r="AQ472" i="2"/>
  <c r="AQ473" i="2"/>
  <c r="AQ474" i="2"/>
  <c r="AQ475" i="2"/>
  <c r="AQ476" i="2"/>
  <c r="AQ477" i="2"/>
  <c r="AQ478" i="2"/>
  <c r="AQ479" i="2"/>
  <c r="AQ480" i="2"/>
  <c r="AQ481" i="2"/>
  <c r="AQ482" i="2"/>
  <c r="AQ483" i="2"/>
  <c r="AQ484" i="2"/>
  <c r="AQ485" i="2"/>
  <c r="AQ486" i="2"/>
  <c r="AQ487" i="2"/>
  <c r="AQ488" i="2"/>
  <c r="AQ489" i="2"/>
  <c r="AQ490" i="2"/>
  <c r="AQ491" i="2"/>
  <c r="AQ492" i="2"/>
  <c r="AQ493" i="2"/>
  <c r="AQ494" i="2"/>
  <c r="AQ495" i="2"/>
  <c r="AQ496" i="2"/>
  <c r="AQ497" i="2"/>
  <c r="AQ498" i="2"/>
  <c r="AQ499" i="2"/>
  <c r="AQ500" i="2"/>
  <c r="AQ501" i="2"/>
  <c r="AQ502" i="2"/>
  <c r="AN9" i="2"/>
  <c r="AO9" i="2" s="1"/>
  <c r="AN10" i="2"/>
  <c r="AO10" i="2" s="1"/>
  <c r="AN11" i="2"/>
  <c r="AO11" i="2" s="1"/>
  <c r="AN12" i="2"/>
  <c r="AO12" i="2" s="1"/>
  <c r="AN13" i="2"/>
  <c r="AO13" i="2" s="1"/>
  <c r="AN14" i="2"/>
  <c r="AO14" i="2" s="1"/>
  <c r="AN15" i="2"/>
  <c r="AO15" i="2" s="1"/>
  <c r="AN16" i="2"/>
  <c r="AO16" i="2" s="1"/>
  <c r="AN17" i="2"/>
  <c r="AO17" i="2" s="1"/>
  <c r="AN18" i="2"/>
  <c r="AO18" i="2" s="1"/>
  <c r="AN19" i="2"/>
  <c r="AO19" i="2" s="1"/>
  <c r="AN20" i="2"/>
  <c r="AO20" i="2" s="1"/>
  <c r="AN21" i="2"/>
  <c r="AO21" i="2" s="1"/>
  <c r="AN22" i="2"/>
  <c r="AO22" i="2" s="1"/>
  <c r="AN23" i="2"/>
  <c r="AO23" i="2" s="1"/>
  <c r="AN24" i="2"/>
  <c r="AO24" i="2" s="1"/>
  <c r="AN25" i="2"/>
  <c r="AO25" i="2" s="1"/>
  <c r="AN26" i="2"/>
  <c r="AO26" i="2" s="1"/>
  <c r="AN27" i="2"/>
  <c r="AO27" i="2" s="1"/>
  <c r="AN28" i="2"/>
  <c r="AO28" i="2" s="1"/>
  <c r="AN29" i="2"/>
  <c r="AO29" i="2" s="1"/>
  <c r="AN30" i="2"/>
  <c r="AO30" i="2" s="1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127" i="2"/>
  <c r="AN128" i="2"/>
  <c r="AN129" i="2"/>
  <c r="AN130" i="2"/>
  <c r="AN131" i="2"/>
  <c r="AN132" i="2"/>
  <c r="AN133" i="2"/>
  <c r="AN134" i="2"/>
  <c r="AN135" i="2"/>
  <c r="AN136" i="2"/>
  <c r="AN137" i="2"/>
  <c r="AN138" i="2"/>
  <c r="AN139" i="2"/>
  <c r="AN140" i="2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53" i="2"/>
  <c r="AN154" i="2"/>
  <c r="AN155" i="2"/>
  <c r="AN156" i="2"/>
  <c r="AN157" i="2"/>
  <c r="AN158" i="2"/>
  <c r="AN159" i="2"/>
  <c r="AN160" i="2"/>
  <c r="AN161" i="2"/>
  <c r="AN162" i="2"/>
  <c r="AN163" i="2"/>
  <c r="AN164" i="2"/>
  <c r="AN165" i="2"/>
  <c r="AN166" i="2"/>
  <c r="AN167" i="2"/>
  <c r="AN168" i="2"/>
  <c r="AN169" i="2"/>
  <c r="AN170" i="2"/>
  <c r="AN171" i="2"/>
  <c r="AN172" i="2"/>
  <c r="AN173" i="2"/>
  <c r="AN174" i="2"/>
  <c r="AN175" i="2"/>
  <c r="AN176" i="2"/>
  <c r="AN177" i="2"/>
  <c r="AN178" i="2"/>
  <c r="AN179" i="2"/>
  <c r="AN180" i="2"/>
  <c r="AN181" i="2"/>
  <c r="AN182" i="2"/>
  <c r="AN183" i="2"/>
  <c r="AN184" i="2"/>
  <c r="AN185" i="2"/>
  <c r="AN186" i="2"/>
  <c r="AN187" i="2"/>
  <c r="AN188" i="2"/>
  <c r="AN189" i="2"/>
  <c r="AN190" i="2"/>
  <c r="AN191" i="2"/>
  <c r="AN192" i="2"/>
  <c r="AN193" i="2"/>
  <c r="AN194" i="2"/>
  <c r="AN195" i="2"/>
  <c r="AN196" i="2"/>
  <c r="AN197" i="2"/>
  <c r="AN198" i="2"/>
  <c r="AN199" i="2"/>
  <c r="AN200" i="2"/>
  <c r="AN201" i="2"/>
  <c r="AN202" i="2"/>
  <c r="AN203" i="2"/>
  <c r="AN204" i="2"/>
  <c r="AN205" i="2"/>
  <c r="AN206" i="2"/>
  <c r="AN207" i="2"/>
  <c r="AN208" i="2"/>
  <c r="AN209" i="2"/>
  <c r="AN210" i="2"/>
  <c r="AN211" i="2"/>
  <c r="AN212" i="2"/>
  <c r="AN213" i="2"/>
  <c r="AN214" i="2"/>
  <c r="AN215" i="2"/>
  <c r="AN216" i="2"/>
  <c r="AN217" i="2"/>
  <c r="AN218" i="2"/>
  <c r="AN219" i="2"/>
  <c r="AN220" i="2"/>
  <c r="AN221" i="2"/>
  <c r="AN222" i="2"/>
  <c r="AN223" i="2"/>
  <c r="AN224" i="2"/>
  <c r="AN225" i="2"/>
  <c r="AN226" i="2"/>
  <c r="AN227" i="2"/>
  <c r="AN228" i="2"/>
  <c r="AN229" i="2"/>
  <c r="AN230" i="2"/>
  <c r="AN231" i="2"/>
  <c r="AN232" i="2"/>
  <c r="AN233" i="2"/>
  <c r="AN234" i="2"/>
  <c r="AN235" i="2"/>
  <c r="AN236" i="2"/>
  <c r="AN237" i="2"/>
  <c r="AN238" i="2"/>
  <c r="AN239" i="2"/>
  <c r="AN240" i="2"/>
  <c r="AN241" i="2"/>
  <c r="AN242" i="2"/>
  <c r="AN243" i="2"/>
  <c r="AN244" i="2"/>
  <c r="AN245" i="2"/>
  <c r="AN246" i="2"/>
  <c r="AN247" i="2"/>
  <c r="AN248" i="2"/>
  <c r="AN249" i="2"/>
  <c r="AN250" i="2"/>
  <c r="AN251" i="2"/>
  <c r="AN252" i="2"/>
  <c r="AN253" i="2"/>
  <c r="AN254" i="2"/>
  <c r="AN255" i="2"/>
  <c r="AN256" i="2"/>
  <c r="AN257" i="2"/>
  <c r="AN258" i="2"/>
  <c r="AN259" i="2"/>
  <c r="AN260" i="2"/>
  <c r="AN261" i="2"/>
  <c r="AN262" i="2"/>
  <c r="AN263" i="2"/>
  <c r="AN264" i="2"/>
  <c r="AN265" i="2"/>
  <c r="AN266" i="2"/>
  <c r="AN267" i="2"/>
  <c r="AN268" i="2"/>
  <c r="AN269" i="2"/>
  <c r="AN270" i="2"/>
  <c r="AN271" i="2"/>
  <c r="AN272" i="2"/>
  <c r="AN273" i="2"/>
  <c r="AN274" i="2"/>
  <c r="AN275" i="2"/>
  <c r="AN276" i="2"/>
  <c r="AN277" i="2"/>
  <c r="AN278" i="2"/>
  <c r="AN279" i="2"/>
  <c r="AN280" i="2"/>
  <c r="AN281" i="2"/>
  <c r="AN282" i="2"/>
  <c r="AN283" i="2"/>
  <c r="AN284" i="2"/>
  <c r="AN285" i="2"/>
  <c r="AN286" i="2"/>
  <c r="AN287" i="2"/>
  <c r="AN288" i="2"/>
  <c r="AN289" i="2"/>
  <c r="AN290" i="2"/>
  <c r="AN291" i="2"/>
  <c r="AN292" i="2"/>
  <c r="AN293" i="2"/>
  <c r="AN294" i="2"/>
  <c r="AN295" i="2"/>
  <c r="AN296" i="2"/>
  <c r="AN297" i="2"/>
  <c r="AN298" i="2"/>
  <c r="AN299" i="2"/>
  <c r="AN300" i="2"/>
  <c r="AN301" i="2"/>
  <c r="AN302" i="2"/>
  <c r="AN303" i="2"/>
  <c r="AN304" i="2"/>
  <c r="AN305" i="2"/>
  <c r="AN306" i="2"/>
  <c r="AN307" i="2"/>
  <c r="AN308" i="2"/>
  <c r="AN309" i="2"/>
  <c r="AN310" i="2"/>
  <c r="AN311" i="2"/>
  <c r="AN312" i="2"/>
  <c r="AN313" i="2"/>
  <c r="AN314" i="2"/>
  <c r="AN315" i="2"/>
  <c r="AN316" i="2"/>
  <c r="AN317" i="2"/>
  <c r="AN318" i="2"/>
  <c r="AN319" i="2"/>
  <c r="AN320" i="2"/>
  <c r="AN321" i="2"/>
  <c r="AN322" i="2"/>
  <c r="AN323" i="2"/>
  <c r="AN324" i="2"/>
  <c r="AN325" i="2"/>
  <c r="AN326" i="2"/>
  <c r="AN327" i="2"/>
  <c r="AN328" i="2"/>
  <c r="AN329" i="2"/>
  <c r="AN330" i="2"/>
  <c r="AN331" i="2"/>
  <c r="AN332" i="2"/>
  <c r="AN333" i="2"/>
  <c r="AN334" i="2"/>
  <c r="AN335" i="2"/>
  <c r="AN336" i="2"/>
  <c r="AN337" i="2"/>
  <c r="AN338" i="2"/>
  <c r="AN339" i="2"/>
  <c r="AN340" i="2"/>
  <c r="AN341" i="2"/>
  <c r="AN342" i="2"/>
  <c r="AN343" i="2"/>
  <c r="AN344" i="2"/>
  <c r="AN345" i="2"/>
  <c r="AN346" i="2"/>
  <c r="AN347" i="2"/>
  <c r="AN348" i="2"/>
  <c r="AN349" i="2"/>
  <c r="AN350" i="2"/>
  <c r="AN351" i="2"/>
  <c r="AN352" i="2"/>
  <c r="AN353" i="2"/>
  <c r="AN354" i="2"/>
  <c r="AN355" i="2"/>
  <c r="AN356" i="2"/>
  <c r="AN357" i="2"/>
  <c r="AN358" i="2"/>
  <c r="AN359" i="2"/>
  <c r="AN360" i="2"/>
  <c r="AN361" i="2"/>
  <c r="AN362" i="2"/>
  <c r="AN363" i="2"/>
  <c r="AN364" i="2"/>
  <c r="AN365" i="2"/>
  <c r="AN366" i="2"/>
  <c r="AN367" i="2"/>
  <c r="AN368" i="2"/>
  <c r="AN369" i="2"/>
  <c r="AN370" i="2"/>
  <c r="AN371" i="2"/>
  <c r="AN372" i="2"/>
  <c r="AN373" i="2"/>
  <c r="AN374" i="2"/>
  <c r="AN375" i="2"/>
  <c r="AN376" i="2"/>
  <c r="AN377" i="2"/>
  <c r="AN378" i="2"/>
  <c r="AN379" i="2"/>
  <c r="AN380" i="2"/>
  <c r="AN381" i="2"/>
  <c r="AN382" i="2"/>
  <c r="AN383" i="2"/>
  <c r="AN384" i="2"/>
  <c r="AN385" i="2"/>
  <c r="AN386" i="2"/>
  <c r="AN387" i="2"/>
  <c r="AN388" i="2"/>
  <c r="AN389" i="2"/>
  <c r="AN390" i="2"/>
  <c r="AN391" i="2"/>
  <c r="AN392" i="2"/>
  <c r="AN393" i="2"/>
  <c r="AN394" i="2"/>
  <c r="AN395" i="2"/>
  <c r="AN396" i="2"/>
  <c r="AN397" i="2"/>
  <c r="AN398" i="2"/>
  <c r="AN399" i="2"/>
  <c r="AN400" i="2"/>
  <c r="AN401" i="2"/>
  <c r="AN402" i="2"/>
  <c r="AN403" i="2"/>
  <c r="AN404" i="2"/>
  <c r="AN405" i="2"/>
  <c r="AN406" i="2"/>
  <c r="AN407" i="2"/>
  <c r="AN408" i="2"/>
  <c r="AN409" i="2"/>
  <c r="AN410" i="2"/>
  <c r="AN411" i="2"/>
  <c r="AN412" i="2"/>
  <c r="AN413" i="2"/>
  <c r="AN414" i="2"/>
  <c r="AN415" i="2"/>
  <c r="AN416" i="2"/>
  <c r="AN417" i="2"/>
  <c r="AN418" i="2"/>
  <c r="AN419" i="2"/>
  <c r="AN420" i="2"/>
  <c r="AN421" i="2"/>
  <c r="AN422" i="2"/>
  <c r="AN423" i="2"/>
  <c r="AN424" i="2"/>
  <c r="AN425" i="2"/>
  <c r="AN426" i="2"/>
  <c r="AN427" i="2"/>
  <c r="AN428" i="2"/>
  <c r="AN429" i="2"/>
  <c r="AN430" i="2"/>
  <c r="AN431" i="2"/>
  <c r="AN432" i="2"/>
  <c r="AN433" i="2"/>
  <c r="AN434" i="2"/>
  <c r="AN435" i="2"/>
  <c r="AN436" i="2"/>
  <c r="AN437" i="2"/>
  <c r="AN438" i="2"/>
  <c r="AN439" i="2"/>
  <c r="AN440" i="2"/>
  <c r="AN441" i="2"/>
  <c r="AN442" i="2"/>
  <c r="AN443" i="2"/>
  <c r="AN444" i="2"/>
  <c r="AN445" i="2"/>
  <c r="AN446" i="2"/>
  <c r="AN447" i="2"/>
  <c r="AN448" i="2"/>
  <c r="AN449" i="2"/>
  <c r="AN450" i="2"/>
  <c r="AN451" i="2"/>
  <c r="AN452" i="2"/>
  <c r="AN453" i="2"/>
  <c r="AN454" i="2"/>
  <c r="AN455" i="2"/>
  <c r="AN456" i="2"/>
  <c r="AN457" i="2"/>
  <c r="AN458" i="2"/>
  <c r="AN459" i="2"/>
  <c r="AN460" i="2"/>
  <c r="AN461" i="2"/>
  <c r="AN462" i="2"/>
  <c r="AN463" i="2"/>
  <c r="AN464" i="2"/>
  <c r="AN465" i="2"/>
  <c r="AN466" i="2"/>
  <c r="AN467" i="2"/>
  <c r="AN468" i="2"/>
  <c r="AN469" i="2"/>
  <c r="AN470" i="2"/>
  <c r="AN471" i="2"/>
  <c r="AN472" i="2"/>
  <c r="AN473" i="2"/>
  <c r="AN474" i="2"/>
  <c r="AN475" i="2"/>
  <c r="AN476" i="2"/>
  <c r="AN477" i="2"/>
  <c r="AN478" i="2"/>
  <c r="AN479" i="2"/>
  <c r="AN480" i="2"/>
  <c r="AN481" i="2"/>
  <c r="AN482" i="2"/>
  <c r="AN483" i="2"/>
  <c r="AN484" i="2"/>
  <c r="AN485" i="2"/>
  <c r="AN486" i="2"/>
  <c r="AN487" i="2"/>
  <c r="AN488" i="2"/>
  <c r="AN489" i="2"/>
  <c r="AN490" i="2"/>
  <c r="AN491" i="2"/>
  <c r="AN492" i="2"/>
  <c r="AN493" i="2"/>
  <c r="AN494" i="2"/>
  <c r="AN495" i="2"/>
  <c r="AN496" i="2"/>
  <c r="AN497" i="2"/>
  <c r="AN498" i="2"/>
  <c r="AN499" i="2"/>
  <c r="AN500" i="2"/>
  <c r="AN501" i="2"/>
  <c r="AN502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0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6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0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BA76" i="2"/>
  <c r="BA77" i="2"/>
  <c r="BA78" i="2"/>
  <c r="BA79" i="2"/>
  <c r="BA80" i="2"/>
  <c r="BA81" i="2"/>
  <c r="BA82" i="2"/>
  <c r="BA83" i="2"/>
  <c r="BA84" i="2"/>
  <c r="BA85" i="2"/>
  <c r="BA86" i="2"/>
  <c r="BA87" i="2"/>
  <c r="BA88" i="2"/>
  <c r="BA89" i="2"/>
  <c r="BA90" i="2"/>
  <c r="BA91" i="2"/>
  <c r="BA92" i="2"/>
  <c r="BA93" i="2"/>
  <c r="BA94" i="2"/>
  <c r="BA95" i="2"/>
  <c r="BA96" i="2"/>
  <c r="BA97" i="2"/>
  <c r="BA98" i="2"/>
  <c r="BA99" i="2"/>
  <c r="BA100" i="2"/>
  <c r="BA101" i="2"/>
  <c r="BA102" i="2"/>
  <c r="BA103" i="2"/>
  <c r="BA104" i="2"/>
  <c r="BA105" i="2"/>
  <c r="BA106" i="2"/>
  <c r="BA107" i="2"/>
  <c r="BA108" i="2"/>
  <c r="BA109" i="2"/>
  <c r="BA110" i="2"/>
  <c r="BA111" i="2"/>
  <c r="BA112" i="2"/>
  <c r="BA113" i="2"/>
  <c r="BA114" i="2"/>
  <c r="BA115" i="2"/>
  <c r="BA116" i="2"/>
  <c r="BA117" i="2"/>
  <c r="BA118" i="2"/>
  <c r="BA119" i="2"/>
  <c r="BA120" i="2"/>
  <c r="BA121" i="2"/>
  <c r="BA122" i="2"/>
  <c r="BA123" i="2"/>
  <c r="BA124" i="2"/>
  <c r="BA125" i="2"/>
  <c r="BA126" i="2"/>
  <c r="BA127" i="2"/>
  <c r="BA128" i="2"/>
  <c r="BA129" i="2"/>
  <c r="BA130" i="2"/>
  <c r="BA131" i="2"/>
  <c r="BA132" i="2"/>
  <c r="BA133" i="2"/>
  <c r="BA134" i="2"/>
  <c r="BA135" i="2"/>
  <c r="BA136" i="2"/>
  <c r="BA137" i="2"/>
  <c r="BA138" i="2"/>
  <c r="BA139" i="2"/>
  <c r="BA140" i="2"/>
  <c r="BA141" i="2"/>
  <c r="BA142" i="2"/>
  <c r="BA143" i="2"/>
  <c r="BA144" i="2"/>
  <c r="BA145" i="2"/>
  <c r="BA146" i="2"/>
  <c r="BA147" i="2"/>
  <c r="BA148" i="2"/>
  <c r="BA149" i="2"/>
  <c r="BA150" i="2"/>
  <c r="BA151" i="2"/>
  <c r="BA152" i="2"/>
  <c r="BA153" i="2"/>
  <c r="BA154" i="2"/>
  <c r="BA155" i="2"/>
  <c r="BA156" i="2"/>
  <c r="BA157" i="2"/>
  <c r="BA158" i="2"/>
  <c r="BA159" i="2"/>
  <c r="BA160" i="2"/>
  <c r="BA161" i="2"/>
  <c r="BA162" i="2"/>
  <c r="BA163" i="2"/>
  <c r="BA164" i="2"/>
  <c r="BA165" i="2"/>
  <c r="BA166" i="2"/>
  <c r="BA167" i="2"/>
  <c r="BA168" i="2"/>
  <c r="BA169" i="2"/>
  <c r="BA170" i="2"/>
  <c r="BA171" i="2"/>
  <c r="BA172" i="2"/>
  <c r="BA173" i="2"/>
  <c r="BA174" i="2"/>
  <c r="BA175" i="2"/>
  <c r="BA176" i="2"/>
  <c r="BA177" i="2"/>
  <c r="BA178" i="2"/>
  <c r="BA179" i="2"/>
  <c r="BA180" i="2"/>
  <c r="BA181" i="2"/>
  <c r="BA182" i="2"/>
  <c r="BA183" i="2"/>
  <c r="BA184" i="2"/>
  <c r="BA185" i="2"/>
  <c r="BA186" i="2"/>
  <c r="BA187" i="2"/>
  <c r="BA188" i="2"/>
  <c r="BA189" i="2"/>
  <c r="BA190" i="2"/>
  <c r="BA191" i="2"/>
  <c r="BA192" i="2"/>
  <c r="BA193" i="2"/>
  <c r="BA194" i="2"/>
  <c r="BA195" i="2"/>
  <c r="BA196" i="2"/>
  <c r="BA197" i="2"/>
  <c r="BA198" i="2"/>
  <c r="BA199" i="2"/>
  <c r="BA200" i="2"/>
  <c r="BA201" i="2"/>
  <c r="BA202" i="2"/>
  <c r="BA203" i="2"/>
  <c r="BA204" i="2"/>
  <c r="BA205" i="2"/>
  <c r="BA206" i="2"/>
  <c r="BA207" i="2"/>
  <c r="BA208" i="2"/>
  <c r="BA209" i="2"/>
  <c r="BA210" i="2"/>
  <c r="BA211" i="2"/>
  <c r="BA212" i="2"/>
  <c r="BA213" i="2"/>
  <c r="BA214" i="2"/>
  <c r="BA215" i="2"/>
  <c r="BA216" i="2"/>
  <c r="BA217" i="2"/>
  <c r="BA218" i="2"/>
  <c r="BA219" i="2"/>
  <c r="BA220" i="2"/>
  <c r="BA221" i="2"/>
  <c r="BA222" i="2"/>
  <c r="BA223" i="2"/>
  <c r="BA224" i="2"/>
  <c r="BA225" i="2"/>
  <c r="BA226" i="2"/>
  <c r="BA227" i="2"/>
  <c r="BA228" i="2"/>
  <c r="BA229" i="2"/>
  <c r="BA230" i="2"/>
  <c r="BA231" i="2"/>
  <c r="BA232" i="2"/>
  <c r="BA233" i="2"/>
  <c r="BA234" i="2"/>
  <c r="BA235" i="2"/>
  <c r="BA236" i="2"/>
  <c r="BA237" i="2"/>
  <c r="BA238" i="2"/>
  <c r="BA239" i="2"/>
  <c r="BA240" i="2"/>
  <c r="BA241" i="2"/>
  <c r="BA242" i="2"/>
  <c r="BA243" i="2"/>
  <c r="BA244" i="2"/>
  <c r="BA245" i="2"/>
  <c r="BA246" i="2"/>
  <c r="BA247" i="2"/>
  <c r="BA248" i="2"/>
  <c r="BA249" i="2"/>
  <c r="BA250" i="2"/>
  <c r="BA251" i="2"/>
  <c r="BA252" i="2"/>
  <c r="BA253" i="2"/>
  <c r="BA254" i="2"/>
  <c r="BA255" i="2"/>
  <c r="BA256" i="2"/>
  <c r="BA257" i="2"/>
  <c r="BA258" i="2"/>
  <c r="BA259" i="2"/>
  <c r="BA260" i="2"/>
  <c r="BA261" i="2"/>
  <c r="BA262" i="2"/>
  <c r="BA263" i="2"/>
  <c r="BA264" i="2"/>
  <c r="BA265" i="2"/>
  <c r="BA266" i="2"/>
  <c r="BA267" i="2"/>
  <c r="BA268" i="2"/>
  <c r="BA269" i="2"/>
  <c r="BA270" i="2"/>
  <c r="BA271" i="2"/>
  <c r="BA272" i="2"/>
  <c r="BA273" i="2"/>
  <c r="BA274" i="2"/>
  <c r="BA275" i="2"/>
  <c r="BA276" i="2"/>
  <c r="BA277" i="2"/>
  <c r="BA278" i="2"/>
  <c r="BA279" i="2"/>
  <c r="BA280" i="2"/>
  <c r="BA281" i="2"/>
  <c r="BA282" i="2"/>
  <c r="BA283" i="2"/>
  <c r="BA284" i="2"/>
  <c r="BA285" i="2"/>
  <c r="BA286" i="2"/>
  <c r="BA287" i="2"/>
  <c r="BA288" i="2"/>
  <c r="BA289" i="2"/>
  <c r="BA290" i="2"/>
  <c r="BA291" i="2"/>
  <c r="BA292" i="2"/>
  <c r="BA293" i="2"/>
  <c r="BA294" i="2"/>
  <c r="BA295" i="2"/>
  <c r="BA296" i="2"/>
  <c r="BA297" i="2"/>
  <c r="BA298" i="2"/>
  <c r="BA299" i="2"/>
  <c r="BA300" i="2"/>
  <c r="BA301" i="2"/>
  <c r="BA302" i="2"/>
  <c r="BA303" i="2"/>
  <c r="BA304" i="2"/>
  <c r="BA305" i="2"/>
  <c r="BA306" i="2"/>
  <c r="BA307" i="2"/>
  <c r="BA308" i="2"/>
  <c r="BA309" i="2"/>
  <c r="BA310" i="2"/>
  <c r="BA311" i="2"/>
  <c r="BA312" i="2"/>
  <c r="BA313" i="2"/>
  <c r="BA314" i="2"/>
  <c r="BA315" i="2"/>
  <c r="BA316" i="2"/>
  <c r="BA317" i="2"/>
  <c r="BA318" i="2"/>
  <c r="BA319" i="2"/>
  <c r="BA320" i="2"/>
  <c r="BA321" i="2"/>
  <c r="BA322" i="2"/>
  <c r="BA323" i="2"/>
  <c r="BA324" i="2"/>
  <c r="BA325" i="2"/>
  <c r="BA326" i="2"/>
  <c r="BA327" i="2"/>
  <c r="BA328" i="2"/>
  <c r="BA329" i="2"/>
  <c r="BA330" i="2"/>
  <c r="BA331" i="2"/>
  <c r="BA332" i="2"/>
  <c r="BA333" i="2"/>
  <c r="BA334" i="2"/>
  <c r="BA335" i="2"/>
  <c r="BA336" i="2"/>
  <c r="BA337" i="2"/>
  <c r="BA338" i="2"/>
  <c r="BA339" i="2"/>
  <c r="BA340" i="2"/>
  <c r="BA341" i="2"/>
  <c r="BA342" i="2"/>
  <c r="BA343" i="2"/>
  <c r="BA344" i="2"/>
  <c r="BA345" i="2"/>
  <c r="BA346" i="2"/>
  <c r="BA347" i="2"/>
  <c r="BA348" i="2"/>
  <c r="BA349" i="2"/>
  <c r="BA350" i="2"/>
  <c r="BA351" i="2"/>
  <c r="BA352" i="2"/>
  <c r="BA353" i="2"/>
  <c r="BA354" i="2"/>
  <c r="BA355" i="2"/>
  <c r="BA356" i="2"/>
  <c r="BA357" i="2"/>
  <c r="BA358" i="2"/>
  <c r="BA359" i="2"/>
  <c r="BA360" i="2"/>
  <c r="BA361" i="2"/>
  <c r="BA362" i="2"/>
  <c r="BA363" i="2"/>
  <c r="BA364" i="2"/>
  <c r="BA365" i="2"/>
  <c r="BA366" i="2"/>
  <c r="BA367" i="2"/>
  <c r="BA368" i="2"/>
  <c r="BA369" i="2"/>
  <c r="BA370" i="2"/>
  <c r="BA371" i="2"/>
  <c r="BA372" i="2"/>
  <c r="BA373" i="2"/>
  <c r="BA374" i="2"/>
  <c r="BA375" i="2"/>
  <c r="BA376" i="2"/>
  <c r="BA377" i="2"/>
  <c r="BA378" i="2"/>
  <c r="BA379" i="2"/>
  <c r="BA380" i="2"/>
  <c r="BA381" i="2"/>
  <c r="BA382" i="2"/>
  <c r="BA383" i="2"/>
  <c r="BA384" i="2"/>
  <c r="BA385" i="2"/>
  <c r="BA386" i="2"/>
  <c r="BA387" i="2"/>
  <c r="BA388" i="2"/>
  <c r="BA389" i="2"/>
  <c r="BA390" i="2"/>
  <c r="BA391" i="2"/>
  <c r="BA392" i="2"/>
  <c r="BA393" i="2"/>
  <c r="BA394" i="2"/>
  <c r="BA395" i="2"/>
  <c r="BA396" i="2"/>
  <c r="BA397" i="2"/>
  <c r="BA398" i="2"/>
  <c r="BA399" i="2"/>
  <c r="BA400" i="2"/>
  <c r="BA401" i="2"/>
  <c r="BA402" i="2"/>
  <c r="BA403" i="2"/>
  <c r="BA404" i="2"/>
  <c r="BA405" i="2"/>
  <c r="BA406" i="2"/>
  <c r="BA407" i="2"/>
  <c r="BA408" i="2"/>
  <c r="BA409" i="2"/>
  <c r="BA410" i="2"/>
  <c r="BA411" i="2"/>
  <c r="BA412" i="2"/>
  <c r="BA413" i="2"/>
  <c r="BA414" i="2"/>
  <c r="BA415" i="2"/>
  <c r="BA416" i="2"/>
  <c r="BA417" i="2"/>
  <c r="BA418" i="2"/>
  <c r="BA419" i="2"/>
  <c r="BA420" i="2"/>
  <c r="BA421" i="2"/>
  <c r="BA422" i="2"/>
  <c r="BA423" i="2"/>
  <c r="BA424" i="2"/>
  <c r="BA425" i="2"/>
  <c r="BA426" i="2"/>
  <c r="BA427" i="2"/>
  <c r="BA428" i="2"/>
  <c r="BA429" i="2"/>
  <c r="BA430" i="2"/>
  <c r="BA431" i="2"/>
  <c r="BA432" i="2"/>
  <c r="BA433" i="2"/>
  <c r="BA434" i="2"/>
  <c r="BA435" i="2"/>
  <c r="BA436" i="2"/>
  <c r="BA437" i="2"/>
  <c r="BA438" i="2"/>
  <c r="BA439" i="2"/>
  <c r="BA440" i="2"/>
  <c r="BA441" i="2"/>
  <c r="BA442" i="2"/>
  <c r="BA443" i="2"/>
  <c r="BA444" i="2"/>
  <c r="BA445" i="2"/>
  <c r="BA446" i="2"/>
  <c r="BA447" i="2"/>
  <c r="BA448" i="2"/>
  <c r="BA449" i="2"/>
  <c r="BA450" i="2"/>
  <c r="BA451" i="2"/>
  <c r="BA452" i="2"/>
  <c r="BA453" i="2"/>
  <c r="BA454" i="2"/>
  <c r="BA455" i="2"/>
  <c r="BA456" i="2"/>
  <c r="BA457" i="2"/>
  <c r="BA458" i="2"/>
  <c r="BA459" i="2"/>
  <c r="BA460" i="2"/>
  <c r="BA461" i="2"/>
  <c r="BA462" i="2"/>
  <c r="BA463" i="2"/>
  <c r="BA464" i="2"/>
  <c r="BA465" i="2"/>
  <c r="BA466" i="2"/>
  <c r="BA467" i="2"/>
  <c r="BA468" i="2"/>
  <c r="BA469" i="2"/>
  <c r="BA470" i="2"/>
  <c r="BA471" i="2"/>
  <c r="BA472" i="2"/>
  <c r="BA473" i="2"/>
  <c r="BA474" i="2"/>
  <c r="BA475" i="2"/>
  <c r="BA476" i="2"/>
  <c r="BA477" i="2"/>
  <c r="BA478" i="2"/>
  <c r="BA479" i="2"/>
  <c r="BA480" i="2"/>
  <c r="BA481" i="2"/>
  <c r="BA482" i="2"/>
  <c r="BA483" i="2"/>
  <c r="BA484" i="2"/>
  <c r="BA485" i="2"/>
  <c r="BA486" i="2"/>
  <c r="BA487" i="2"/>
  <c r="BA488" i="2"/>
  <c r="BA489" i="2"/>
  <c r="BA490" i="2"/>
  <c r="BA491" i="2"/>
  <c r="BA492" i="2"/>
  <c r="BA493" i="2"/>
  <c r="BA494" i="2"/>
  <c r="BA495" i="2"/>
  <c r="BA496" i="2"/>
  <c r="BA497" i="2"/>
  <c r="BA498" i="2"/>
  <c r="BA499" i="2"/>
  <c r="BA500" i="2"/>
  <c r="BA501" i="2"/>
  <c r="BA502" i="2"/>
  <c r="AZ31" i="2" l="1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Z187" i="2"/>
  <c r="AZ188" i="2"/>
  <c r="AZ189" i="2"/>
  <c r="AZ190" i="2"/>
  <c r="AZ191" i="2"/>
  <c r="AZ192" i="2"/>
  <c r="AZ193" i="2"/>
  <c r="AZ194" i="2"/>
  <c r="AZ195" i="2"/>
  <c r="AZ196" i="2"/>
  <c r="AZ197" i="2"/>
  <c r="AZ198" i="2"/>
  <c r="AZ199" i="2"/>
  <c r="AZ200" i="2"/>
  <c r="AZ201" i="2"/>
  <c r="AZ202" i="2"/>
  <c r="AZ203" i="2"/>
  <c r="AZ204" i="2"/>
  <c r="AZ205" i="2"/>
  <c r="AZ206" i="2"/>
  <c r="AZ207" i="2"/>
  <c r="AZ208" i="2"/>
  <c r="AZ209" i="2"/>
  <c r="AZ210" i="2"/>
  <c r="AZ211" i="2"/>
  <c r="AZ212" i="2"/>
  <c r="AZ213" i="2"/>
  <c r="AZ214" i="2"/>
  <c r="AZ215" i="2"/>
  <c r="AZ216" i="2"/>
  <c r="AZ217" i="2"/>
  <c r="AZ218" i="2"/>
  <c r="AZ219" i="2"/>
  <c r="AZ220" i="2"/>
  <c r="AZ221" i="2"/>
  <c r="AZ222" i="2"/>
  <c r="AZ223" i="2"/>
  <c r="AZ224" i="2"/>
  <c r="AZ225" i="2"/>
  <c r="AZ226" i="2"/>
  <c r="AZ227" i="2"/>
  <c r="AZ228" i="2"/>
  <c r="AZ229" i="2"/>
  <c r="AZ230" i="2"/>
  <c r="AZ231" i="2"/>
  <c r="AZ232" i="2"/>
  <c r="AZ233" i="2"/>
  <c r="AZ234" i="2"/>
  <c r="AZ235" i="2"/>
  <c r="AZ236" i="2"/>
  <c r="AZ237" i="2"/>
  <c r="AZ238" i="2"/>
  <c r="AZ239" i="2"/>
  <c r="AZ240" i="2"/>
  <c r="AZ241" i="2"/>
  <c r="AZ242" i="2"/>
  <c r="AZ243" i="2"/>
  <c r="AZ244" i="2"/>
  <c r="AZ245" i="2"/>
  <c r="AZ246" i="2"/>
  <c r="AZ247" i="2"/>
  <c r="AZ248" i="2"/>
  <c r="AZ249" i="2"/>
  <c r="AZ250" i="2"/>
  <c r="AZ251" i="2"/>
  <c r="AZ252" i="2"/>
  <c r="AZ253" i="2"/>
  <c r="AZ254" i="2"/>
  <c r="AZ255" i="2"/>
  <c r="AZ256" i="2"/>
  <c r="AZ257" i="2"/>
  <c r="AZ258" i="2"/>
  <c r="AZ259" i="2"/>
  <c r="AZ260" i="2"/>
  <c r="AZ261" i="2"/>
  <c r="AZ262" i="2"/>
  <c r="AZ263" i="2"/>
  <c r="AZ264" i="2"/>
  <c r="AZ265" i="2"/>
  <c r="AZ266" i="2"/>
  <c r="AZ267" i="2"/>
  <c r="AZ268" i="2"/>
  <c r="AZ269" i="2"/>
  <c r="AZ270" i="2"/>
  <c r="AZ271" i="2"/>
  <c r="AZ272" i="2"/>
  <c r="AZ273" i="2"/>
  <c r="AZ274" i="2"/>
  <c r="AZ275" i="2"/>
  <c r="AZ276" i="2"/>
  <c r="AZ277" i="2"/>
  <c r="AZ278" i="2"/>
  <c r="AZ279" i="2"/>
  <c r="AZ280" i="2"/>
  <c r="AZ281" i="2"/>
  <c r="AZ282" i="2"/>
  <c r="AZ283" i="2"/>
  <c r="AZ284" i="2"/>
  <c r="AZ285" i="2"/>
  <c r="AZ286" i="2"/>
  <c r="AZ287" i="2"/>
  <c r="AZ288" i="2"/>
  <c r="AZ289" i="2"/>
  <c r="AZ290" i="2"/>
  <c r="AZ291" i="2"/>
  <c r="AZ292" i="2"/>
  <c r="AZ293" i="2"/>
  <c r="AZ294" i="2"/>
  <c r="AZ295" i="2"/>
  <c r="AZ296" i="2"/>
  <c r="AZ297" i="2"/>
  <c r="AZ298" i="2"/>
  <c r="AZ299" i="2"/>
  <c r="AZ300" i="2"/>
  <c r="AZ301" i="2"/>
  <c r="AZ302" i="2"/>
  <c r="AZ303" i="2"/>
  <c r="AZ304" i="2"/>
  <c r="AZ305" i="2"/>
  <c r="AZ306" i="2"/>
  <c r="AZ307" i="2"/>
  <c r="AZ308" i="2"/>
  <c r="AZ309" i="2"/>
  <c r="AZ310" i="2"/>
  <c r="AZ311" i="2"/>
  <c r="AZ312" i="2"/>
  <c r="AZ313" i="2"/>
  <c r="AZ314" i="2"/>
  <c r="AZ315" i="2"/>
  <c r="AZ316" i="2"/>
  <c r="AZ317" i="2"/>
  <c r="AZ318" i="2"/>
  <c r="AZ319" i="2"/>
  <c r="AZ320" i="2"/>
  <c r="AZ321" i="2"/>
  <c r="AZ322" i="2"/>
  <c r="AZ323" i="2"/>
  <c r="AZ324" i="2"/>
  <c r="AZ325" i="2"/>
  <c r="AZ326" i="2"/>
  <c r="AZ327" i="2"/>
  <c r="AZ328" i="2"/>
  <c r="AZ329" i="2"/>
  <c r="AZ330" i="2"/>
  <c r="AZ331" i="2"/>
  <c r="AZ332" i="2"/>
  <c r="AZ333" i="2"/>
  <c r="AZ334" i="2"/>
  <c r="AZ335" i="2"/>
  <c r="AZ336" i="2"/>
  <c r="AZ337" i="2"/>
  <c r="AZ338" i="2"/>
  <c r="AZ339" i="2"/>
  <c r="AZ340" i="2"/>
  <c r="AZ341" i="2"/>
  <c r="AZ342" i="2"/>
  <c r="AZ343" i="2"/>
  <c r="AZ344" i="2"/>
  <c r="AZ345" i="2"/>
  <c r="AZ346" i="2"/>
  <c r="AZ347" i="2"/>
  <c r="AZ348" i="2"/>
  <c r="AZ349" i="2"/>
  <c r="AZ350" i="2"/>
  <c r="AZ351" i="2"/>
  <c r="AZ352" i="2"/>
  <c r="AZ353" i="2"/>
  <c r="AZ354" i="2"/>
  <c r="AZ355" i="2"/>
  <c r="AZ356" i="2"/>
  <c r="AZ357" i="2"/>
  <c r="AZ358" i="2"/>
  <c r="AZ359" i="2"/>
  <c r="AZ360" i="2"/>
  <c r="AZ361" i="2"/>
  <c r="AZ362" i="2"/>
  <c r="AZ363" i="2"/>
  <c r="AZ364" i="2"/>
  <c r="AZ365" i="2"/>
  <c r="AZ366" i="2"/>
  <c r="AZ367" i="2"/>
  <c r="AZ368" i="2"/>
  <c r="AZ369" i="2"/>
  <c r="AZ370" i="2"/>
  <c r="AZ371" i="2"/>
  <c r="AZ372" i="2"/>
  <c r="AZ373" i="2"/>
  <c r="AZ374" i="2"/>
  <c r="AZ375" i="2"/>
  <c r="AZ376" i="2"/>
  <c r="AZ377" i="2"/>
  <c r="AZ378" i="2"/>
  <c r="AZ379" i="2"/>
  <c r="AZ380" i="2"/>
  <c r="AZ381" i="2"/>
  <c r="AZ382" i="2"/>
  <c r="AZ383" i="2"/>
  <c r="AZ384" i="2"/>
  <c r="AZ385" i="2"/>
  <c r="AZ386" i="2"/>
  <c r="AZ387" i="2"/>
  <c r="AZ388" i="2"/>
  <c r="AZ389" i="2"/>
  <c r="AZ390" i="2"/>
  <c r="AZ391" i="2"/>
  <c r="AZ392" i="2"/>
  <c r="AZ393" i="2"/>
  <c r="AZ394" i="2"/>
  <c r="AZ395" i="2"/>
  <c r="AZ396" i="2"/>
  <c r="AZ397" i="2"/>
  <c r="AZ398" i="2"/>
  <c r="AZ399" i="2"/>
  <c r="AZ400" i="2"/>
  <c r="AZ401" i="2"/>
  <c r="AZ402" i="2"/>
  <c r="AZ403" i="2"/>
  <c r="AZ404" i="2"/>
  <c r="AZ405" i="2"/>
  <c r="AZ406" i="2"/>
  <c r="AZ407" i="2"/>
  <c r="AZ408" i="2"/>
  <c r="AZ409" i="2"/>
  <c r="AZ410" i="2"/>
  <c r="AZ411" i="2"/>
  <c r="AZ412" i="2"/>
  <c r="AZ413" i="2"/>
  <c r="AZ414" i="2"/>
  <c r="AZ415" i="2"/>
  <c r="AZ416" i="2"/>
  <c r="AZ417" i="2"/>
  <c r="AZ418" i="2"/>
  <c r="AZ419" i="2"/>
  <c r="AZ420" i="2"/>
  <c r="AZ421" i="2"/>
  <c r="AZ422" i="2"/>
  <c r="AZ423" i="2"/>
  <c r="AZ424" i="2"/>
  <c r="AZ425" i="2"/>
  <c r="AZ426" i="2"/>
  <c r="AZ427" i="2"/>
  <c r="AZ428" i="2"/>
  <c r="AZ429" i="2"/>
  <c r="AZ430" i="2"/>
  <c r="AZ431" i="2"/>
  <c r="AZ432" i="2"/>
  <c r="AZ433" i="2"/>
  <c r="AZ434" i="2"/>
  <c r="AZ435" i="2"/>
  <c r="AZ436" i="2"/>
  <c r="AZ437" i="2"/>
  <c r="AZ438" i="2"/>
  <c r="AZ439" i="2"/>
  <c r="AZ440" i="2"/>
  <c r="AZ441" i="2"/>
  <c r="AZ442" i="2"/>
  <c r="AZ443" i="2"/>
  <c r="AZ444" i="2"/>
  <c r="AZ445" i="2"/>
  <c r="AZ446" i="2"/>
  <c r="AZ447" i="2"/>
  <c r="AZ448" i="2"/>
  <c r="AZ449" i="2"/>
  <c r="AZ450" i="2"/>
  <c r="AZ451" i="2"/>
  <c r="AZ452" i="2"/>
  <c r="AZ453" i="2"/>
  <c r="AZ454" i="2"/>
  <c r="AZ455" i="2"/>
  <c r="AZ456" i="2"/>
  <c r="AZ457" i="2"/>
  <c r="AZ458" i="2"/>
  <c r="AZ459" i="2"/>
  <c r="AZ460" i="2"/>
  <c r="AZ461" i="2"/>
  <c r="AZ462" i="2"/>
  <c r="AZ463" i="2"/>
  <c r="AZ464" i="2"/>
  <c r="AZ465" i="2"/>
  <c r="AZ466" i="2"/>
  <c r="AZ467" i="2"/>
  <c r="AZ468" i="2"/>
  <c r="AZ469" i="2"/>
  <c r="AZ470" i="2"/>
  <c r="AZ471" i="2"/>
  <c r="AZ472" i="2"/>
  <c r="AZ473" i="2"/>
  <c r="AZ474" i="2"/>
  <c r="AZ475" i="2"/>
  <c r="AZ476" i="2"/>
  <c r="AZ477" i="2"/>
  <c r="AZ478" i="2"/>
  <c r="AZ479" i="2"/>
  <c r="AZ480" i="2"/>
  <c r="AZ481" i="2"/>
  <c r="AZ482" i="2"/>
  <c r="AZ483" i="2"/>
  <c r="AZ484" i="2"/>
  <c r="AZ485" i="2"/>
  <c r="AZ486" i="2"/>
  <c r="AZ487" i="2"/>
  <c r="AZ488" i="2"/>
  <c r="AZ489" i="2"/>
  <c r="AZ490" i="2"/>
  <c r="AZ491" i="2"/>
  <c r="AZ492" i="2"/>
  <c r="AZ493" i="2"/>
  <c r="AZ494" i="2"/>
  <c r="AZ495" i="2"/>
  <c r="AZ496" i="2"/>
  <c r="AZ497" i="2"/>
  <c r="AZ498" i="2"/>
  <c r="AZ499" i="2"/>
  <c r="AZ500" i="2"/>
  <c r="AZ501" i="2"/>
  <c r="AZ502" i="2"/>
  <c r="R30" i="2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96" i="2"/>
  <c r="S96" i="2" s="1"/>
  <c r="R97" i="2"/>
  <c r="S97" i="2" s="1"/>
  <c r="R98" i="2"/>
  <c r="S98" i="2" s="1"/>
  <c r="R99" i="2"/>
  <c r="S99" i="2" s="1"/>
  <c r="R100" i="2"/>
  <c r="S100" i="2" s="1"/>
  <c r="R101" i="2"/>
  <c r="S101" i="2" s="1"/>
  <c r="R102" i="2"/>
  <c r="S102" i="2" s="1"/>
  <c r="R103" i="2"/>
  <c r="S103" i="2" s="1"/>
  <c r="R104" i="2"/>
  <c r="S104" i="2" s="1"/>
  <c r="R105" i="2"/>
  <c r="S105" i="2" s="1"/>
  <c r="R106" i="2"/>
  <c r="S106" i="2" s="1"/>
  <c r="R107" i="2"/>
  <c r="S107" i="2" s="1"/>
  <c r="R108" i="2"/>
  <c r="S108" i="2" s="1"/>
  <c r="R109" i="2"/>
  <c r="S109" i="2" s="1"/>
  <c r="R110" i="2"/>
  <c r="S110" i="2" s="1"/>
  <c r="R111" i="2"/>
  <c r="S111" i="2" s="1"/>
  <c r="R112" i="2"/>
  <c r="S112" i="2" s="1"/>
  <c r="R113" i="2"/>
  <c r="S113" i="2" s="1"/>
  <c r="R114" i="2"/>
  <c r="S114" i="2" s="1"/>
  <c r="R115" i="2"/>
  <c r="S115" i="2" s="1"/>
  <c r="R116" i="2"/>
  <c r="S116" i="2" s="1"/>
  <c r="R117" i="2"/>
  <c r="S117" i="2" s="1"/>
  <c r="R118" i="2"/>
  <c r="S118" i="2" s="1"/>
  <c r="R119" i="2"/>
  <c r="S119" i="2" s="1"/>
  <c r="R120" i="2"/>
  <c r="S120" i="2" s="1"/>
  <c r="R121" i="2"/>
  <c r="S121" i="2" s="1"/>
  <c r="R122" i="2"/>
  <c r="S122" i="2" s="1"/>
  <c r="R123" i="2"/>
  <c r="S123" i="2" s="1"/>
  <c r="R124" i="2"/>
  <c r="S124" i="2" s="1"/>
  <c r="R125" i="2"/>
  <c r="S125" i="2" s="1"/>
  <c r="R126" i="2"/>
  <c r="S126" i="2" s="1"/>
  <c r="R127" i="2"/>
  <c r="S127" i="2" s="1"/>
  <c r="R128" i="2"/>
  <c r="S128" i="2" s="1"/>
  <c r="R129" i="2"/>
  <c r="S129" i="2" s="1"/>
  <c r="R130" i="2"/>
  <c r="S130" i="2" s="1"/>
  <c r="R131" i="2"/>
  <c r="S131" i="2" s="1"/>
  <c r="R132" i="2"/>
  <c r="S132" i="2" s="1"/>
  <c r="R133" i="2"/>
  <c r="S133" i="2" s="1"/>
  <c r="R134" i="2"/>
  <c r="S134" i="2" s="1"/>
  <c r="R135" i="2"/>
  <c r="S135" i="2" s="1"/>
  <c r="R136" i="2"/>
  <c r="S136" i="2" s="1"/>
  <c r="R137" i="2"/>
  <c r="S137" i="2" s="1"/>
  <c r="R138" i="2"/>
  <c r="S138" i="2" s="1"/>
  <c r="R139" i="2"/>
  <c r="S139" i="2" s="1"/>
  <c r="R140" i="2"/>
  <c r="S140" i="2" s="1"/>
  <c r="R141" i="2"/>
  <c r="S141" i="2" s="1"/>
  <c r="R142" i="2"/>
  <c r="S142" i="2" s="1"/>
  <c r="R143" i="2"/>
  <c r="S143" i="2" s="1"/>
  <c r="R144" i="2"/>
  <c r="S144" i="2" s="1"/>
  <c r="R145" i="2"/>
  <c r="S145" i="2" s="1"/>
  <c r="R146" i="2"/>
  <c r="S146" i="2" s="1"/>
  <c r="R147" i="2"/>
  <c r="S147" i="2" s="1"/>
  <c r="R148" i="2"/>
  <c r="S148" i="2" s="1"/>
  <c r="R149" i="2"/>
  <c r="S149" i="2" s="1"/>
  <c r="R150" i="2"/>
  <c r="S150" i="2" s="1"/>
  <c r="R151" i="2"/>
  <c r="S151" i="2" s="1"/>
  <c r="R152" i="2"/>
  <c r="S152" i="2" s="1"/>
  <c r="R153" i="2"/>
  <c r="S153" i="2" s="1"/>
  <c r="R154" i="2"/>
  <c r="S154" i="2" s="1"/>
  <c r="R155" i="2"/>
  <c r="S155" i="2" s="1"/>
  <c r="R156" i="2"/>
  <c r="S156" i="2" s="1"/>
  <c r="R157" i="2"/>
  <c r="S157" i="2" s="1"/>
  <c r="R158" i="2"/>
  <c r="S158" i="2" s="1"/>
  <c r="R159" i="2"/>
  <c r="S159" i="2" s="1"/>
  <c r="R160" i="2"/>
  <c r="S160" i="2" s="1"/>
  <c r="R161" i="2"/>
  <c r="S161" i="2" s="1"/>
  <c r="R162" i="2"/>
  <c r="S162" i="2" s="1"/>
  <c r="R163" i="2"/>
  <c r="S163" i="2" s="1"/>
  <c r="R164" i="2"/>
  <c r="S164" i="2" s="1"/>
  <c r="R165" i="2"/>
  <c r="S165" i="2" s="1"/>
  <c r="R166" i="2"/>
  <c r="S166" i="2" s="1"/>
  <c r="R167" i="2"/>
  <c r="S167" i="2" s="1"/>
  <c r="R168" i="2"/>
  <c r="S168" i="2" s="1"/>
  <c r="R169" i="2"/>
  <c r="S169" i="2" s="1"/>
  <c r="R170" i="2"/>
  <c r="S170" i="2" s="1"/>
  <c r="R171" i="2"/>
  <c r="S171" i="2" s="1"/>
  <c r="R172" i="2"/>
  <c r="S172" i="2" s="1"/>
  <c r="R173" i="2"/>
  <c r="S173" i="2" s="1"/>
  <c r="R174" i="2"/>
  <c r="S174" i="2" s="1"/>
  <c r="R175" i="2"/>
  <c r="S175" i="2" s="1"/>
  <c r="R176" i="2"/>
  <c r="S176" i="2" s="1"/>
  <c r="R177" i="2"/>
  <c r="S177" i="2" s="1"/>
  <c r="R178" i="2"/>
  <c r="S178" i="2" s="1"/>
  <c r="R179" i="2"/>
  <c r="S179" i="2" s="1"/>
  <c r="R180" i="2"/>
  <c r="S180" i="2" s="1"/>
  <c r="R181" i="2"/>
  <c r="S181" i="2" s="1"/>
  <c r="R182" i="2"/>
  <c r="S182" i="2" s="1"/>
  <c r="R183" i="2"/>
  <c r="S183" i="2" s="1"/>
  <c r="R184" i="2"/>
  <c r="S184" i="2" s="1"/>
  <c r="R185" i="2"/>
  <c r="S185" i="2" s="1"/>
  <c r="R186" i="2"/>
  <c r="S186" i="2" s="1"/>
  <c r="R187" i="2"/>
  <c r="S187" i="2" s="1"/>
  <c r="R188" i="2"/>
  <c r="S188" i="2" s="1"/>
  <c r="R189" i="2"/>
  <c r="S189" i="2" s="1"/>
  <c r="R190" i="2"/>
  <c r="S190" i="2" s="1"/>
  <c r="R191" i="2"/>
  <c r="S191" i="2" s="1"/>
  <c r="R192" i="2"/>
  <c r="S192" i="2" s="1"/>
  <c r="R193" i="2"/>
  <c r="S193" i="2" s="1"/>
  <c r="R194" i="2"/>
  <c r="S194" i="2" s="1"/>
  <c r="R195" i="2"/>
  <c r="S195" i="2" s="1"/>
  <c r="R196" i="2"/>
  <c r="S196" i="2" s="1"/>
  <c r="R197" i="2"/>
  <c r="S197" i="2" s="1"/>
  <c r="R198" i="2"/>
  <c r="S198" i="2" s="1"/>
  <c r="R199" i="2"/>
  <c r="S199" i="2" s="1"/>
  <c r="R200" i="2"/>
  <c r="S200" i="2" s="1"/>
  <c r="R201" i="2"/>
  <c r="S201" i="2" s="1"/>
  <c r="R202" i="2"/>
  <c r="S202" i="2" s="1"/>
  <c r="R203" i="2"/>
  <c r="S203" i="2" s="1"/>
  <c r="R204" i="2"/>
  <c r="S204" i="2" s="1"/>
  <c r="R205" i="2"/>
  <c r="S205" i="2" s="1"/>
  <c r="R206" i="2"/>
  <c r="S206" i="2" s="1"/>
  <c r="R207" i="2"/>
  <c r="S207" i="2" s="1"/>
  <c r="R208" i="2"/>
  <c r="S208" i="2" s="1"/>
  <c r="R209" i="2"/>
  <c r="S209" i="2" s="1"/>
  <c r="R210" i="2"/>
  <c r="S210" i="2" s="1"/>
  <c r="R211" i="2"/>
  <c r="S211" i="2" s="1"/>
  <c r="R212" i="2"/>
  <c r="S212" i="2" s="1"/>
  <c r="R213" i="2"/>
  <c r="S213" i="2" s="1"/>
  <c r="R214" i="2"/>
  <c r="S214" i="2" s="1"/>
  <c r="R215" i="2"/>
  <c r="S215" i="2" s="1"/>
  <c r="R216" i="2"/>
  <c r="S216" i="2" s="1"/>
  <c r="R217" i="2"/>
  <c r="S217" i="2" s="1"/>
  <c r="R218" i="2"/>
  <c r="S218" i="2" s="1"/>
  <c r="R219" i="2"/>
  <c r="S219" i="2" s="1"/>
  <c r="R220" i="2"/>
  <c r="S220" i="2" s="1"/>
  <c r="R221" i="2"/>
  <c r="S221" i="2" s="1"/>
  <c r="R222" i="2"/>
  <c r="S222" i="2" s="1"/>
  <c r="R223" i="2"/>
  <c r="S223" i="2" s="1"/>
  <c r="R224" i="2"/>
  <c r="S224" i="2" s="1"/>
  <c r="R225" i="2"/>
  <c r="S225" i="2" s="1"/>
  <c r="R226" i="2"/>
  <c r="S226" i="2" s="1"/>
  <c r="R227" i="2"/>
  <c r="S227" i="2" s="1"/>
  <c r="R228" i="2"/>
  <c r="S228" i="2" s="1"/>
  <c r="R229" i="2"/>
  <c r="S229" i="2" s="1"/>
  <c r="R230" i="2"/>
  <c r="S230" i="2" s="1"/>
  <c r="R231" i="2"/>
  <c r="S231" i="2" s="1"/>
  <c r="R232" i="2"/>
  <c r="S232" i="2" s="1"/>
  <c r="R233" i="2"/>
  <c r="S233" i="2" s="1"/>
  <c r="R234" i="2"/>
  <c r="S234" i="2" s="1"/>
  <c r="R235" i="2"/>
  <c r="S235" i="2" s="1"/>
  <c r="R236" i="2"/>
  <c r="S236" i="2" s="1"/>
  <c r="R237" i="2"/>
  <c r="S237" i="2" s="1"/>
  <c r="R238" i="2"/>
  <c r="S238" i="2" s="1"/>
  <c r="R239" i="2"/>
  <c r="S239" i="2" s="1"/>
  <c r="R240" i="2"/>
  <c r="S240" i="2" s="1"/>
  <c r="R241" i="2"/>
  <c r="S241" i="2" s="1"/>
  <c r="R242" i="2"/>
  <c r="S242" i="2" s="1"/>
  <c r="R243" i="2"/>
  <c r="S243" i="2" s="1"/>
  <c r="R244" i="2"/>
  <c r="S244" i="2" s="1"/>
  <c r="R245" i="2"/>
  <c r="S245" i="2" s="1"/>
  <c r="R246" i="2"/>
  <c r="S246" i="2" s="1"/>
  <c r="R247" i="2"/>
  <c r="S247" i="2" s="1"/>
  <c r="R248" i="2"/>
  <c r="S248" i="2" s="1"/>
  <c r="R249" i="2"/>
  <c r="S249" i="2" s="1"/>
  <c r="R250" i="2"/>
  <c r="S250" i="2" s="1"/>
  <c r="R251" i="2"/>
  <c r="S251" i="2" s="1"/>
  <c r="R252" i="2"/>
  <c r="S252" i="2" s="1"/>
  <c r="R253" i="2"/>
  <c r="S253" i="2" s="1"/>
  <c r="R254" i="2"/>
  <c r="S254" i="2" s="1"/>
  <c r="R255" i="2"/>
  <c r="S255" i="2" s="1"/>
  <c r="R256" i="2"/>
  <c r="S256" i="2" s="1"/>
  <c r="R257" i="2"/>
  <c r="S257" i="2" s="1"/>
  <c r="R258" i="2"/>
  <c r="S258" i="2" s="1"/>
  <c r="R259" i="2"/>
  <c r="S259" i="2" s="1"/>
  <c r="R260" i="2"/>
  <c r="S260" i="2" s="1"/>
  <c r="R261" i="2"/>
  <c r="S261" i="2" s="1"/>
  <c r="R262" i="2"/>
  <c r="S262" i="2" s="1"/>
  <c r="R263" i="2"/>
  <c r="S263" i="2" s="1"/>
  <c r="R264" i="2"/>
  <c r="S264" i="2" s="1"/>
  <c r="R265" i="2"/>
  <c r="S265" i="2" s="1"/>
  <c r="R266" i="2"/>
  <c r="S266" i="2" s="1"/>
  <c r="R267" i="2"/>
  <c r="S267" i="2" s="1"/>
  <c r="R268" i="2"/>
  <c r="S268" i="2" s="1"/>
  <c r="R269" i="2"/>
  <c r="S269" i="2" s="1"/>
  <c r="R270" i="2"/>
  <c r="S270" i="2" s="1"/>
  <c r="R271" i="2"/>
  <c r="S271" i="2" s="1"/>
  <c r="R272" i="2"/>
  <c r="S272" i="2" s="1"/>
  <c r="R273" i="2"/>
  <c r="S273" i="2" s="1"/>
  <c r="R274" i="2"/>
  <c r="S274" i="2" s="1"/>
  <c r="R275" i="2"/>
  <c r="S275" i="2" s="1"/>
  <c r="R276" i="2"/>
  <c r="S276" i="2" s="1"/>
  <c r="R277" i="2"/>
  <c r="S277" i="2" s="1"/>
  <c r="R278" i="2"/>
  <c r="S278" i="2" s="1"/>
  <c r="R279" i="2"/>
  <c r="S279" i="2" s="1"/>
  <c r="R280" i="2"/>
  <c r="S280" i="2" s="1"/>
  <c r="R281" i="2"/>
  <c r="S281" i="2" s="1"/>
  <c r="R282" i="2"/>
  <c r="S282" i="2" s="1"/>
  <c r="R283" i="2"/>
  <c r="S283" i="2" s="1"/>
  <c r="R284" i="2"/>
  <c r="S284" i="2" s="1"/>
  <c r="R285" i="2"/>
  <c r="S285" i="2" s="1"/>
  <c r="R286" i="2"/>
  <c r="S286" i="2" s="1"/>
  <c r="R287" i="2"/>
  <c r="S287" i="2" s="1"/>
  <c r="R288" i="2"/>
  <c r="S288" i="2" s="1"/>
  <c r="R289" i="2"/>
  <c r="S289" i="2" s="1"/>
  <c r="R290" i="2"/>
  <c r="S290" i="2" s="1"/>
  <c r="R291" i="2"/>
  <c r="S291" i="2" s="1"/>
  <c r="R292" i="2"/>
  <c r="S292" i="2" s="1"/>
  <c r="R293" i="2"/>
  <c r="S293" i="2" s="1"/>
  <c r="R294" i="2"/>
  <c r="S294" i="2" s="1"/>
  <c r="R295" i="2"/>
  <c r="S295" i="2" s="1"/>
  <c r="R296" i="2"/>
  <c r="S296" i="2" s="1"/>
  <c r="R297" i="2"/>
  <c r="S297" i="2" s="1"/>
  <c r="R298" i="2"/>
  <c r="S298" i="2" s="1"/>
  <c r="R299" i="2"/>
  <c r="S299" i="2" s="1"/>
  <c r="R300" i="2"/>
  <c r="S300" i="2" s="1"/>
  <c r="R301" i="2"/>
  <c r="S301" i="2" s="1"/>
  <c r="R302" i="2"/>
  <c r="S302" i="2" s="1"/>
  <c r="R303" i="2"/>
  <c r="S303" i="2" s="1"/>
  <c r="R304" i="2"/>
  <c r="S304" i="2" s="1"/>
  <c r="R305" i="2"/>
  <c r="S305" i="2" s="1"/>
  <c r="R306" i="2"/>
  <c r="S306" i="2" s="1"/>
  <c r="R307" i="2"/>
  <c r="S307" i="2" s="1"/>
  <c r="R308" i="2"/>
  <c r="S308" i="2" s="1"/>
  <c r="R309" i="2"/>
  <c r="S309" i="2" s="1"/>
  <c r="R310" i="2"/>
  <c r="S310" i="2" s="1"/>
  <c r="R311" i="2"/>
  <c r="S311" i="2" s="1"/>
  <c r="R312" i="2"/>
  <c r="S312" i="2" s="1"/>
  <c r="R313" i="2"/>
  <c r="S313" i="2" s="1"/>
  <c r="R314" i="2"/>
  <c r="S314" i="2" s="1"/>
  <c r="R315" i="2"/>
  <c r="S315" i="2" s="1"/>
  <c r="R316" i="2"/>
  <c r="S316" i="2" s="1"/>
  <c r="R317" i="2"/>
  <c r="S317" i="2" s="1"/>
  <c r="R318" i="2"/>
  <c r="S318" i="2" s="1"/>
  <c r="R319" i="2"/>
  <c r="S319" i="2" s="1"/>
  <c r="R320" i="2"/>
  <c r="S320" i="2" s="1"/>
  <c r="R321" i="2"/>
  <c r="S321" i="2" s="1"/>
  <c r="R322" i="2"/>
  <c r="S322" i="2" s="1"/>
  <c r="R323" i="2"/>
  <c r="S323" i="2" s="1"/>
  <c r="R324" i="2"/>
  <c r="S324" i="2" s="1"/>
  <c r="R325" i="2"/>
  <c r="S325" i="2" s="1"/>
  <c r="R326" i="2"/>
  <c r="S326" i="2" s="1"/>
  <c r="R327" i="2"/>
  <c r="S327" i="2" s="1"/>
  <c r="R328" i="2"/>
  <c r="S328" i="2" s="1"/>
  <c r="R329" i="2"/>
  <c r="S329" i="2" s="1"/>
  <c r="R330" i="2"/>
  <c r="S330" i="2" s="1"/>
  <c r="R331" i="2"/>
  <c r="S331" i="2" s="1"/>
  <c r="R332" i="2"/>
  <c r="S332" i="2" s="1"/>
  <c r="R333" i="2"/>
  <c r="S333" i="2" s="1"/>
  <c r="R334" i="2"/>
  <c r="S334" i="2" s="1"/>
  <c r="R335" i="2"/>
  <c r="S335" i="2" s="1"/>
  <c r="R336" i="2"/>
  <c r="S336" i="2" s="1"/>
  <c r="R337" i="2"/>
  <c r="S337" i="2" s="1"/>
  <c r="R338" i="2"/>
  <c r="S338" i="2" s="1"/>
  <c r="R339" i="2"/>
  <c r="S339" i="2" s="1"/>
  <c r="R340" i="2"/>
  <c r="S340" i="2" s="1"/>
  <c r="R341" i="2"/>
  <c r="S341" i="2" s="1"/>
  <c r="R342" i="2"/>
  <c r="S342" i="2" s="1"/>
  <c r="R343" i="2"/>
  <c r="S343" i="2" s="1"/>
  <c r="R344" i="2"/>
  <c r="S344" i="2" s="1"/>
  <c r="R345" i="2"/>
  <c r="S345" i="2" s="1"/>
  <c r="R346" i="2"/>
  <c r="S346" i="2" s="1"/>
  <c r="R347" i="2"/>
  <c r="S347" i="2" s="1"/>
  <c r="R348" i="2"/>
  <c r="S348" i="2" s="1"/>
  <c r="R349" i="2"/>
  <c r="S349" i="2" s="1"/>
  <c r="R350" i="2"/>
  <c r="S350" i="2" s="1"/>
  <c r="R351" i="2"/>
  <c r="S351" i="2" s="1"/>
  <c r="R352" i="2"/>
  <c r="S352" i="2" s="1"/>
  <c r="R353" i="2"/>
  <c r="S353" i="2" s="1"/>
  <c r="R354" i="2"/>
  <c r="S354" i="2" s="1"/>
  <c r="R355" i="2"/>
  <c r="S355" i="2" s="1"/>
  <c r="R356" i="2"/>
  <c r="S356" i="2" s="1"/>
  <c r="R357" i="2"/>
  <c r="S357" i="2" s="1"/>
  <c r="R358" i="2"/>
  <c r="S358" i="2" s="1"/>
  <c r="R359" i="2"/>
  <c r="S359" i="2" s="1"/>
  <c r="R360" i="2"/>
  <c r="S360" i="2" s="1"/>
  <c r="R361" i="2"/>
  <c r="S361" i="2" s="1"/>
  <c r="R362" i="2"/>
  <c r="S362" i="2" s="1"/>
  <c r="R363" i="2"/>
  <c r="S363" i="2" s="1"/>
  <c r="R364" i="2"/>
  <c r="S364" i="2" s="1"/>
  <c r="R365" i="2"/>
  <c r="S365" i="2" s="1"/>
  <c r="R366" i="2"/>
  <c r="S366" i="2" s="1"/>
  <c r="R367" i="2"/>
  <c r="S367" i="2" s="1"/>
  <c r="R368" i="2"/>
  <c r="S368" i="2" s="1"/>
  <c r="R369" i="2"/>
  <c r="S369" i="2" s="1"/>
  <c r="R370" i="2"/>
  <c r="S370" i="2" s="1"/>
  <c r="R371" i="2"/>
  <c r="S371" i="2" s="1"/>
  <c r="R372" i="2"/>
  <c r="S372" i="2" s="1"/>
  <c r="R373" i="2"/>
  <c r="S373" i="2" s="1"/>
  <c r="R374" i="2"/>
  <c r="S374" i="2" s="1"/>
  <c r="R375" i="2"/>
  <c r="S375" i="2" s="1"/>
  <c r="R376" i="2"/>
  <c r="S376" i="2" s="1"/>
  <c r="R377" i="2"/>
  <c r="S377" i="2" s="1"/>
  <c r="R378" i="2"/>
  <c r="S378" i="2" s="1"/>
  <c r="R379" i="2"/>
  <c r="S379" i="2" s="1"/>
  <c r="R380" i="2"/>
  <c r="S380" i="2" s="1"/>
  <c r="R381" i="2"/>
  <c r="S381" i="2" s="1"/>
  <c r="R382" i="2"/>
  <c r="S382" i="2" s="1"/>
  <c r="R383" i="2"/>
  <c r="S383" i="2" s="1"/>
  <c r="R384" i="2"/>
  <c r="S384" i="2" s="1"/>
  <c r="R385" i="2"/>
  <c r="S385" i="2" s="1"/>
  <c r="R386" i="2"/>
  <c r="S386" i="2" s="1"/>
  <c r="R387" i="2"/>
  <c r="S387" i="2" s="1"/>
  <c r="R388" i="2"/>
  <c r="S388" i="2" s="1"/>
  <c r="R389" i="2"/>
  <c r="S389" i="2" s="1"/>
  <c r="R390" i="2"/>
  <c r="S390" i="2" s="1"/>
  <c r="R391" i="2"/>
  <c r="S391" i="2" s="1"/>
  <c r="R392" i="2"/>
  <c r="S392" i="2" s="1"/>
  <c r="R393" i="2"/>
  <c r="S393" i="2" s="1"/>
  <c r="R394" i="2"/>
  <c r="S394" i="2" s="1"/>
  <c r="R395" i="2"/>
  <c r="S395" i="2" s="1"/>
  <c r="R396" i="2"/>
  <c r="S396" i="2" s="1"/>
  <c r="R397" i="2"/>
  <c r="S397" i="2" s="1"/>
  <c r="R398" i="2"/>
  <c r="S398" i="2" s="1"/>
  <c r="R399" i="2"/>
  <c r="S399" i="2" s="1"/>
  <c r="R400" i="2"/>
  <c r="S400" i="2" s="1"/>
  <c r="R401" i="2"/>
  <c r="S401" i="2" s="1"/>
  <c r="R402" i="2"/>
  <c r="S402" i="2" s="1"/>
  <c r="R403" i="2"/>
  <c r="S403" i="2" s="1"/>
  <c r="R404" i="2"/>
  <c r="S404" i="2" s="1"/>
  <c r="R405" i="2"/>
  <c r="S405" i="2" s="1"/>
  <c r="R406" i="2"/>
  <c r="S406" i="2" s="1"/>
  <c r="R407" i="2"/>
  <c r="S407" i="2" s="1"/>
  <c r="R408" i="2"/>
  <c r="S408" i="2" s="1"/>
  <c r="R409" i="2"/>
  <c r="S409" i="2" s="1"/>
  <c r="R410" i="2"/>
  <c r="S410" i="2" s="1"/>
  <c r="R411" i="2"/>
  <c r="S411" i="2" s="1"/>
  <c r="R412" i="2"/>
  <c r="S412" i="2" s="1"/>
  <c r="R413" i="2"/>
  <c r="S413" i="2" s="1"/>
  <c r="R414" i="2"/>
  <c r="S414" i="2" s="1"/>
  <c r="R415" i="2"/>
  <c r="S415" i="2" s="1"/>
  <c r="R416" i="2"/>
  <c r="S416" i="2" s="1"/>
  <c r="R417" i="2"/>
  <c r="S417" i="2" s="1"/>
  <c r="R418" i="2"/>
  <c r="S418" i="2" s="1"/>
  <c r="R419" i="2"/>
  <c r="S419" i="2" s="1"/>
  <c r="R420" i="2"/>
  <c r="S420" i="2" s="1"/>
  <c r="R421" i="2"/>
  <c r="S421" i="2" s="1"/>
  <c r="R422" i="2"/>
  <c r="S422" i="2" s="1"/>
  <c r="R423" i="2"/>
  <c r="S423" i="2" s="1"/>
  <c r="R424" i="2"/>
  <c r="S424" i="2" s="1"/>
  <c r="R425" i="2"/>
  <c r="S425" i="2" s="1"/>
  <c r="R426" i="2"/>
  <c r="S426" i="2" s="1"/>
  <c r="R427" i="2"/>
  <c r="S427" i="2" s="1"/>
  <c r="R428" i="2"/>
  <c r="S428" i="2" s="1"/>
  <c r="R429" i="2"/>
  <c r="S429" i="2" s="1"/>
  <c r="R430" i="2"/>
  <c r="S430" i="2" s="1"/>
  <c r="R431" i="2"/>
  <c r="S431" i="2" s="1"/>
  <c r="R432" i="2"/>
  <c r="S432" i="2" s="1"/>
  <c r="R433" i="2"/>
  <c r="S433" i="2" s="1"/>
  <c r="R434" i="2"/>
  <c r="S434" i="2" s="1"/>
  <c r="R435" i="2"/>
  <c r="S435" i="2" s="1"/>
  <c r="R436" i="2"/>
  <c r="S436" i="2" s="1"/>
  <c r="R437" i="2"/>
  <c r="S437" i="2" s="1"/>
  <c r="R438" i="2"/>
  <c r="S438" i="2" s="1"/>
  <c r="R439" i="2"/>
  <c r="S439" i="2" s="1"/>
  <c r="R440" i="2"/>
  <c r="S440" i="2" s="1"/>
  <c r="R441" i="2"/>
  <c r="S441" i="2" s="1"/>
  <c r="R442" i="2"/>
  <c r="S442" i="2" s="1"/>
  <c r="R443" i="2"/>
  <c r="S443" i="2" s="1"/>
  <c r="R444" i="2"/>
  <c r="S444" i="2" s="1"/>
  <c r="R445" i="2"/>
  <c r="S445" i="2" s="1"/>
  <c r="R446" i="2"/>
  <c r="S446" i="2" s="1"/>
  <c r="R447" i="2"/>
  <c r="S447" i="2" s="1"/>
  <c r="R448" i="2"/>
  <c r="S448" i="2" s="1"/>
  <c r="R449" i="2"/>
  <c r="S449" i="2" s="1"/>
  <c r="R450" i="2"/>
  <c r="S450" i="2" s="1"/>
  <c r="R451" i="2"/>
  <c r="S451" i="2" s="1"/>
  <c r="R452" i="2"/>
  <c r="S452" i="2" s="1"/>
  <c r="R453" i="2"/>
  <c r="S453" i="2" s="1"/>
  <c r="R454" i="2"/>
  <c r="S454" i="2" s="1"/>
  <c r="R455" i="2"/>
  <c r="S455" i="2" s="1"/>
  <c r="R456" i="2"/>
  <c r="S456" i="2" s="1"/>
  <c r="R457" i="2"/>
  <c r="S457" i="2" s="1"/>
  <c r="R458" i="2"/>
  <c r="S458" i="2" s="1"/>
  <c r="R459" i="2"/>
  <c r="S459" i="2" s="1"/>
  <c r="R460" i="2"/>
  <c r="S460" i="2" s="1"/>
  <c r="R461" i="2"/>
  <c r="S461" i="2" s="1"/>
  <c r="R462" i="2"/>
  <c r="S462" i="2" s="1"/>
  <c r="R463" i="2"/>
  <c r="S463" i="2" s="1"/>
  <c r="R464" i="2"/>
  <c r="S464" i="2" s="1"/>
  <c r="R465" i="2"/>
  <c r="S465" i="2" s="1"/>
  <c r="R466" i="2"/>
  <c r="S466" i="2" s="1"/>
  <c r="R467" i="2"/>
  <c r="S467" i="2" s="1"/>
  <c r="R468" i="2"/>
  <c r="S468" i="2" s="1"/>
  <c r="R469" i="2"/>
  <c r="S469" i="2" s="1"/>
  <c r="R470" i="2"/>
  <c r="S470" i="2" s="1"/>
  <c r="R471" i="2"/>
  <c r="S471" i="2" s="1"/>
  <c r="R472" i="2"/>
  <c r="S472" i="2" s="1"/>
  <c r="R473" i="2"/>
  <c r="S473" i="2" s="1"/>
  <c r="R474" i="2"/>
  <c r="S474" i="2" s="1"/>
  <c r="R475" i="2"/>
  <c r="S475" i="2" s="1"/>
  <c r="R476" i="2"/>
  <c r="S476" i="2" s="1"/>
  <c r="R477" i="2"/>
  <c r="S477" i="2" s="1"/>
  <c r="R478" i="2"/>
  <c r="S478" i="2" s="1"/>
  <c r="R479" i="2"/>
  <c r="S479" i="2" s="1"/>
  <c r="R480" i="2"/>
  <c r="S480" i="2" s="1"/>
  <c r="R481" i="2"/>
  <c r="S481" i="2" s="1"/>
  <c r="R482" i="2"/>
  <c r="S482" i="2" s="1"/>
  <c r="R483" i="2"/>
  <c r="S483" i="2" s="1"/>
  <c r="R484" i="2"/>
  <c r="S484" i="2" s="1"/>
  <c r="R485" i="2"/>
  <c r="S485" i="2" s="1"/>
  <c r="R486" i="2"/>
  <c r="S486" i="2" s="1"/>
  <c r="R487" i="2"/>
  <c r="S487" i="2" s="1"/>
  <c r="R488" i="2"/>
  <c r="S488" i="2" s="1"/>
  <c r="R489" i="2"/>
  <c r="S489" i="2" s="1"/>
  <c r="R490" i="2"/>
  <c r="S490" i="2" s="1"/>
  <c r="R491" i="2"/>
  <c r="S491" i="2" s="1"/>
  <c r="R492" i="2"/>
  <c r="S492" i="2" s="1"/>
  <c r="R493" i="2"/>
  <c r="S493" i="2" s="1"/>
  <c r="R494" i="2"/>
  <c r="S494" i="2" s="1"/>
  <c r="R495" i="2"/>
  <c r="S495" i="2" s="1"/>
  <c r="R496" i="2"/>
  <c r="S496" i="2" s="1"/>
  <c r="R497" i="2"/>
  <c r="S497" i="2" s="1"/>
  <c r="R498" i="2"/>
  <c r="S498" i="2" s="1"/>
  <c r="R499" i="2"/>
  <c r="S499" i="2" s="1"/>
  <c r="R500" i="2"/>
  <c r="S500" i="2" s="1"/>
  <c r="R501" i="2"/>
  <c r="S501" i="2" s="1"/>
  <c r="R502" i="2"/>
  <c r="S502" i="2" s="1"/>
  <c r="R28" i="2"/>
  <c r="S28" i="2" s="1"/>
  <c r="T28" i="2" s="1"/>
  <c r="R29" i="2"/>
  <c r="S29" i="2" s="1"/>
  <c r="T29" i="2" s="1"/>
  <c r="R26" i="2"/>
  <c r="S26" i="2" s="1"/>
  <c r="T26" i="2" s="1"/>
  <c r="R27" i="2"/>
  <c r="S27" i="2" s="1"/>
  <c r="T27" i="2" s="1"/>
  <c r="AB10" i="2"/>
  <c r="AC10" i="2" s="1"/>
  <c r="AD10" i="2" s="1"/>
  <c r="AB11" i="2"/>
  <c r="AC11" i="2" s="1"/>
  <c r="AD11" i="2" s="1"/>
  <c r="AB12" i="2"/>
  <c r="AC12" i="2" s="1"/>
  <c r="AD12" i="2" s="1"/>
  <c r="AB13" i="2"/>
  <c r="AB14" i="2"/>
  <c r="AC14" i="2" s="1"/>
  <c r="AD14" i="2" s="1"/>
  <c r="AB15" i="2"/>
  <c r="AC15" i="2" s="1"/>
  <c r="AD15" i="2" s="1"/>
  <c r="AB16" i="2"/>
  <c r="AC16" i="2" s="1"/>
  <c r="AD16" i="2" s="1"/>
  <c r="AB17" i="2"/>
  <c r="AC17" i="2" s="1"/>
  <c r="AD17" i="2" s="1"/>
  <c r="AB18" i="2"/>
  <c r="AB19" i="2"/>
  <c r="AB20" i="2"/>
  <c r="AB21" i="2"/>
  <c r="AB22" i="2"/>
  <c r="AC22" i="2" s="1"/>
  <c r="AD22" i="2" s="1"/>
  <c r="AB23" i="2"/>
  <c r="AC23" i="2" s="1"/>
  <c r="AD23" i="2" s="1"/>
  <c r="AB24" i="2"/>
  <c r="AC24" i="2" s="1"/>
  <c r="AD24" i="2" s="1"/>
  <c r="AB25" i="2"/>
  <c r="AC25" i="2" s="1"/>
  <c r="AD25" i="2" s="1"/>
  <c r="AB26" i="2"/>
  <c r="AC26" i="2" s="1"/>
  <c r="AD26" i="2" s="1"/>
  <c r="AB27" i="2"/>
  <c r="AC27" i="2" s="1"/>
  <c r="AD27" i="2" s="1"/>
  <c r="AB28" i="2"/>
  <c r="AC28" i="2" s="1"/>
  <c r="AD28" i="2" s="1"/>
  <c r="AB29" i="2"/>
  <c r="AC29" i="2" s="1"/>
  <c r="AD29" i="2" s="1"/>
  <c r="AB30" i="2"/>
  <c r="AB31" i="2"/>
  <c r="AC31" i="2" s="1"/>
  <c r="AB32" i="2"/>
  <c r="AC32" i="2" s="1"/>
  <c r="AB33" i="2"/>
  <c r="AC33" i="2" s="1"/>
  <c r="AB34" i="2"/>
  <c r="AC34" i="2" s="1"/>
  <c r="AB35" i="2"/>
  <c r="AC35" i="2" s="1"/>
  <c r="AB36" i="2"/>
  <c r="AC36" i="2" s="1"/>
  <c r="AB37" i="2"/>
  <c r="AC37" i="2" s="1"/>
  <c r="AB38" i="2"/>
  <c r="AC38" i="2" s="1"/>
  <c r="AB39" i="2"/>
  <c r="AC39" i="2" s="1"/>
  <c r="AB40" i="2"/>
  <c r="AC40" i="2" s="1"/>
  <c r="AB41" i="2"/>
  <c r="AC41" i="2" s="1"/>
  <c r="AB42" i="2"/>
  <c r="AC42" i="2" s="1"/>
  <c r="AB43" i="2"/>
  <c r="AC43" i="2" s="1"/>
  <c r="AB44" i="2"/>
  <c r="AC44" i="2" s="1"/>
  <c r="AB45" i="2"/>
  <c r="AC45" i="2" s="1"/>
  <c r="AB46" i="2"/>
  <c r="AC46" i="2" s="1"/>
  <c r="AB47" i="2"/>
  <c r="AC47" i="2" s="1"/>
  <c r="AB48" i="2"/>
  <c r="AC48" i="2" s="1"/>
  <c r="AB49" i="2"/>
  <c r="AC49" i="2" s="1"/>
  <c r="AB50" i="2"/>
  <c r="AC50" i="2" s="1"/>
  <c r="AB51" i="2"/>
  <c r="AC51" i="2" s="1"/>
  <c r="AB52" i="2"/>
  <c r="AC52" i="2" s="1"/>
  <c r="AB53" i="2"/>
  <c r="AC53" i="2" s="1"/>
  <c r="AB54" i="2"/>
  <c r="AC54" i="2" s="1"/>
  <c r="AB55" i="2"/>
  <c r="AC55" i="2" s="1"/>
  <c r="AB56" i="2"/>
  <c r="AC56" i="2" s="1"/>
  <c r="AB57" i="2"/>
  <c r="AC57" i="2" s="1"/>
  <c r="AB58" i="2"/>
  <c r="AC58" i="2" s="1"/>
  <c r="AB59" i="2"/>
  <c r="AC59" i="2" s="1"/>
  <c r="AB60" i="2"/>
  <c r="AC60" i="2" s="1"/>
  <c r="AB61" i="2"/>
  <c r="AC61" i="2" s="1"/>
  <c r="AB62" i="2"/>
  <c r="AC62" i="2" s="1"/>
  <c r="AB63" i="2"/>
  <c r="AC63" i="2" s="1"/>
  <c r="AB64" i="2"/>
  <c r="AC64" i="2" s="1"/>
  <c r="AB65" i="2"/>
  <c r="AC65" i="2" s="1"/>
  <c r="AB66" i="2"/>
  <c r="AC66" i="2" s="1"/>
  <c r="AB67" i="2"/>
  <c r="AC67" i="2" s="1"/>
  <c r="AB68" i="2"/>
  <c r="AC68" i="2" s="1"/>
  <c r="AB69" i="2"/>
  <c r="AC69" i="2" s="1"/>
  <c r="AB70" i="2"/>
  <c r="AC70" i="2" s="1"/>
  <c r="AB71" i="2"/>
  <c r="AC71" i="2" s="1"/>
  <c r="AB72" i="2"/>
  <c r="AC72" i="2" s="1"/>
  <c r="AB73" i="2"/>
  <c r="AC73" i="2" s="1"/>
  <c r="AB74" i="2"/>
  <c r="AC74" i="2" s="1"/>
  <c r="AB75" i="2"/>
  <c r="AC75" i="2" s="1"/>
  <c r="AB76" i="2"/>
  <c r="AC76" i="2" s="1"/>
  <c r="AB77" i="2"/>
  <c r="AC77" i="2" s="1"/>
  <c r="AB78" i="2"/>
  <c r="AC78" i="2" s="1"/>
  <c r="AB79" i="2"/>
  <c r="AC79" i="2" s="1"/>
  <c r="AB80" i="2"/>
  <c r="AC80" i="2" s="1"/>
  <c r="AB81" i="2"/>
  <c r="AC81" i="2" s="1"/>
  <c r="AB82" i="2"/>
  <c r="AC82" i="2" s="1"/>
  <c r="AB83" i="2"/>
  <c r="AC83" i="2" s="1"/>
  <c r="AB84" i="2"/>
  <c r="AC84" i="2" s="1"/>
  <c r="AB85" i="2"/>
  <c r="AC85" i="2" s="1"/>
  <c r="AB86" i="2"/>
  <c r="AC86" i="2" s="1"/>
  <c r="AB87" i="2"/>
  <c r="AC87" i="2" s="1"/>
  <c r="AB88" i="2"/>
  <c r="AC88" i="2" s="1"/>
  <c r="AB89" i="2"/>
  <c r="AC89" i="2" s="1"/>
  <c r="AB90" i="2"/>
  <c r="AC90" i="2" s="1"/>
  <c r="AB91" i="2"/>
  <c r="AC91" i="2" s="1"/>
  <c r="AB92" i="2"/>
  <c r="AC92" i="2" s="1"/>
  <c r="AB93" i="2"/>
  <c r="AC93" i="2" s="1"/>
  <c r="AB94" i="2"/>
  <c r="AC94" i="2" s="1"/>
  <c r="AB95" i="2"/>
  <c r="AC95" i="2" s="1"/>
  <c r="AB96" i="2"/>
  <c r="AC96" i="2" s="1"/>
  <c r="AB97" i="2"/>
  <c r="AC97" i="2" s="1"/>
  <c r="AB98" i="2"/>
  <c r="AC98" i="2" s="1"/>
  <c r="AB99" i="2"/>
  <c r="AC99" i="2" s="1"/>
  <c r="AB100" i="2"/>
  <c r="AC100" i="2" s="1"/>
  <c r="AB101" i="2"/>
  <c r="AC101" i="2" s="1"/>
  <c r="AB102" i="2"/>
  <c r="AC102" i="2" s="1"/>
  <c r="AB103" i="2"/>
  <c r="AC103" i="2" s="1"/>
  <c r="AB104" i="2"/>
  <c r="AC104" i="2" s="1"/>
  <c r="AB105" i="2"/>
  <c r="AC105" i="2" s="1"/>
  <c r="AB106" i="2"/>
  <c r="AC106" i="2" s="1"/>
  <c r="AB107" i="2"/>
  <c r="AC107" i="2" s="1"/>
  <c r="AB108" i="2"/>
  <c r="AC108" i="2" s="1"/>
  <c r="AB109" i="2"/>
  <c r="AC109" i="2" s="1"/>
  <c r="AB110" i="2"/>
  <c r="AC110" i="2" s="1"/>
  <c r="AB111" i="2"/>
  <c r="AC111" i="2" s="1"/>
  <c r="AB112" i="2"/>
  <c r="AC112" i="2" s="1"/>
  <c r="AB113" i="2"/>
  <c r="AC113" i="2" s="1"/>
  <c r="AB114" i="2"/>
  <c r="AC114" i="2" s="1"/>
  <c r="AB115" i="2"/>
  <c r="AC115" i="2" s="1"/>
  <c r="AB116" i="2"/>
  <c r="AC116" i="2" s="1"/>
  <c r="AB117" i="2"/>
  <c r="AC117" i="2" s="1"/>
  <c r="AB118" i="2"/>
  <c r="AC118" i="2" s="1"/>
  <c r="AB119" i="2"/>
  <c r="AC119" i="2" s="1"/>
  <c r="AB120" i="2"/>
  <c r="AC120" i="2" s="1"/>
  <c r="AB121" i="2"/>
  <c r="AC121" i="2" s="1"/>
  <c r="AB122" i="2"/>
  <c r="AC122" i="2" s="1"/>
  <c r="AB123" i="2"/>
  <c r="AC123" i="2" s="1"/>
  <c r="AB124" i="2"/>
  <c r="AC124" i="2" s="1"/>
  <c r="AB125" i="2"/>
  <c r="AC125" i="2" s="1"/>
  <c r="AB126" i="2"/>
  <c r="AC126" i="2" s="1"/>
  <c r="AB127" i="2"/>
  <c r="AC127" i="2" s="1"/>
  <c r="AB128" i="2"/>
  <c r="AC128" i="2" s="1"/>
  <c r="AB129" i="2"/>
  <c r="AC129" i="2" s="1"/>
  <c r="AB130" i="2"/>
  <c r="AC130" i="2" s="1"/>
  <c r="AB131" i="2"/>
  <c r="AC131" i="2" s="1"/>
  <c r="AB132" i="2"/>
  <c r="AC132" i="2" s="1"/>
  <c r="AB133" i="2"/>
  <c r="AC133" i="2" s="1"/>
  <c r="AB134" i="2"/>
  <c r="AC134" i="2" s="1"/>
  <c r="AB135" i="2"/>
  <c r="AC135" i="2" s="1"/>
  <c r="AB136" i="2"/>
  <c r="AC136" i="2" s="1"/>
  <c r="AB137" i="2"/>
  <c r="AC137" i="2" s="1"/>
  <c r="AB138" i="2"/>
  <c r="AC138" i="2" s="1"/>
  <c r="AB139" i="2"/>
  <c r="AC139" i="2" s="1"/>
  <c r="AB140" i="2"/>
  <c r="AC140" i="2" s="1"/>
  <c r="AB141" i="2"/>
  <c r="AC141" i="2" s="1"/>
  <c r="AB142" i="2"/>
  <c r="AC142" i="2" s="1"/>
  <c r="AB143" i="2"/>
  <c r="AC143" i="2" s="1"/>
  <c r="AB144" i="2"/>
  <c r="AC144" i="2" s="1"/>
  <c r="AB145" i="2"/>
  <c r="AC145" i="2" s="1"/>
  <c r="AB146" i="2"/>
  <c r="AC146" i="2" s="1"/>
  <c r="AB147" i="2"/>
  <c r="AC147" i="2" s="1"/>
  <c r="AB148" i="2"/>
  <c r="AC148" i="2" s="1"/>
  <c r="AB149" i="2"/>
  <c r="AC149" i="2" s="1"/>
  <c r="AB150" i="2"/>
  <c r="AC150" i="2" s="1"/>
  <c r="AB151" i="2"/>
  <c r="AC151" i="2" s="1"/>
  <c r="AB152" i="2"/>
  <c r="AC152" i="2" s="1"/>
  <c r="AB153" i="2"/>
  <c r="AC153" i="2" s="1"/>
  <c r="AB154" i="2"/>
  <c r="AC154" i="2" s="1"/>
  <c r="AB155" i="2"/>
  <c r="AC155" i="2" s="1"/>
  <c r="AB156" i="2"/>
  <c r="AC156" i="2" s="1"/>
  <c r="AB157" i="2"/>
  <c r="AC157" i="2" s="1"/>
  <c r="AB158" i="2"/>
  <c r="AC158" i="2" s="1"/>
  <c r="AB159" i="2"/>
  <c r="AC159" i="2" s="1"/>
  <c r="AB160" i="2"/>
  <c r="AC160" i="2" s="1"/>
  <c r="AB161" i="2"/>
  <c r="AC161" i="2" s="1"/>
  <c r="AB162" i="2"/>
  <c r="AC162" i="2" s="1"/>
  <c r="AB163" i="2"/>
  <c r="AC163" i="2" s="1"/>
  <c r="AB164" i="2"/>
  <c r="AC164" i="2" s="1"/>
  <c r="AB165" i="2"/>
  <c r="AC165" i="2" s="1"/>
  <c r="AB166" i="2"/>
  <c r="AC166" i="2" s="1"/>
  <c r="AB167" i="2"/>
  <c r="AC167" i="2" s="1"/>
  <c r="AB168" i="2"/>
  <c r="AC168" i="2" s="1"/>
  <c r="AB169" i="2"/>
  <c r="AC169" i="2" s="1"/>
  <c r="AB170" i="2"/>
  <c r="AC170" i="2" s="1"/>
  <c r="AB171" i="2"/>
  <c r="AC171" i="2" s="1"/>
  <c r="AB172" i="2"/>
  <c r="AC172" i="2" s="1"/>
  <c r="AB173" i="2"/>
  <c r="AC173" i="2" s="1"/>
  <c r="AB174" i="2"/>
  <c r="AC174" i="2" s="1"/>
  <c r="AB175" i="2"/>
  <c r="AC175" i="2" s="1"/>
  <c r="AB176" i="2"/>
  <c r="AC176" i="2" s="1"/>
  <c r="AB177" i="2"/>
  <c r="AC177" i="2" s="1"/>
  <c r="AB178" i="2"/>
  <c r="AC178" i="2" s="1"/>
  <c r="AB179" i="2"/>
  <c r="AC179" i="2" s="1"/>
  <c r="AB180" i="2"/>
  <c r="AC180" i="2" s="1"/>
  <c r="AB181" i="2"/>
  <c r="AC181" i="2" s="1"/>
  <c r="AB182" i="2"/>
  <c r="AC182" i="2" s="1"/>
  <c r="AB183" i="2"/>
  <c r="AC183" i="2" s="1"/>
  <c r="AB184" i="2"/>
  <c r="AC184" i="2" s="1"/>
  <c r="AB185" i="2"/>
  <c r="AC185" i="2" s="1"/>
  <c r="AB186" i="2"/>
  <c r="AC186" i="2" s="1"/>
  <c r="AB187" i="2"/>
  <c r="AC187" i="2" s="1"/>
  <c r="AB188" i="2"/>
  <c r="AC188" i="2" s="1"/>
  <c r="AB189" i="2"/>
  <c r="AC189" i="2" s="1"/>
  <c r="AB190" i="2"/>
  <c r="AC190" i="2" s="1"/>
  <c r="AB191" i="2"/>
  <c r="AC191" i="2" s="1"/>
  <c r="AB192" i="2"/>
  <c r="AC192" i="2" s="1"/>
  <c r="AB193" i="2"/>
  <c r="AC193" i="2" s="1"/>
  <c r="AB194" i="2"/>
  <c r="AC194" i="2" s="1"/>
  <c r="AB195" i="2"/>
  <c r="AC195" i="2" s="1"/>
  <c r="AB196" i="2"/>
  <c r="AC196" i="2" s="1"/>
  <c r="AB197" i="2"/>
  <c r="AC197" i="2" s="1"/>
  <c r="AB198" i="2"/>
  <c r="AC198" i="2" s="1"/>
  <c r="AB199" i="2"/>
  <c r="AC199" i="2" s="1"/>
  <c r="AB200" i="2"/>
  <c r="AC200" i="2" s="1"/>
  <c r="AB201" i="2"/>
  <c r="AC201" i="2" s="1"/>
  <c r="AB202" i="2"/>
  <c r="AC202" i="2" s="1"/>
  <c r="AB203" i="2"/>
  <c r="AC203" i="2" s="1"/>
  <c r="AB204" i="2"/>
  <c r="AC204" i="2" s="1"/>
  <c r="AB205" i="2"/>
  <c r="AC205" i="2" s="1"/>
  <c r="AB206" i="2"/>
  <c r="AC206" i="2" s="1"/>
  <c r="AB207" i="2"/>
  <c r="AC207" i="2" s="1"/>
  <c r="AB208" i="2"/>
  <c r="AC208" i="2" s="1"/>
  <c r="AB209" i="2"/>
  <c r="AC209" i="2" s="1"/>
  <c r="AB210" i="2"/>
  <c r="AC210" i="2" s="1"/>
  <c r="AB211" i="2"/>
  <c r="AC211" i="2" s="1"/>
  <c r="AB212" i="2"/>
  <c r="AC212" i="2" s="1"/>
  <c r="AB213" i="2"/>
  <c r="AC213" i="2" s="1"/>
  <c r="AB214" i="2"/>
  <c r="AC214" i="2" s="1"/>
  <c r="AB215" i="2"/>
  <c r="AC215" i="2" s="1"/>
  <c r="AB216" i="2"/>
  <c r="AC216" i="2" s="1"/>
  <c r="AB217" i="2"/>
  <c r="AC217" i="2" s="1"/>
  <c r="AB218" i="2"/>
  <c r="AC218" i="2" s="1"/>
  <c r="AB219" i="2"/>
  <c r="AC219" i="2" s="1"/>
  <c r="AB220" i="2"/>
  <c r="AC220" i="2" s="1"/>
  <c r="AB221" i="2"/>
  <c r="AC221" i="2" s="1"/>
  <c r="AB222" i="2"/>
  <c r="AC222" i="2" s="1"/>
  <c r="AB223" i="2"/>
  <c r="AC223" i="2" s="1"/>
  <c r="AB224" i="2"/>
  <c r="AC224" i="2" s="1"/>
  <c r="AB225" i="2"/>
  <c r="AC225" i="2" s="1"/>
  <c r="AB226" i="2"/>
  <c r="AC226" i="2" s="1"/>
  <c r="AB227" i="2"/>
  <c r="AC227" i="2" s="1"/>
  <c r="AB228" i="2"/>
  <c r="AC228" i="2" s="1"/>
  <c r="AB229" i="2"/>
  <c r="AC229" i="2" s="1"/>
  <c r="AB230" i="2"/>
  <c r="AC230" i="2" s="1"/>
  <c r="AB231" i="2"/>
  <c r="AC231" i="2" s="1"/>
  <c r="AB232" i="2"/>
  <c r="AC232" i="2" s="1"/>
  <c r="AB233" i="2"/>
  <c r="AC233" i="2" s="1"/>
  <c r="AB234" i="2"/>
  <c r="AC234" i="2" s="1"/>
  <c r="AB235" i="2"/>
  <c r="AC235" i="2" s="1"/>
  <c r="AB236" i="2"/>
  <c r="AC236" i="2" s="1"/>
  <c r="AB237" i="2"/>
  <c r="AC237" i="2" s="1"/>
  <c r="AB238" i="2"/>
  <c r="AC238" i="2" s="1"/>
  <c r="AB239" i="2"/>
  <c r="AC239" i="2" s="1"/>
  <c r="AB240" i="2"/>
  <c r="AC240" i="2" s="1"/>
  <c r="AB241" i="2"/>
  <c r="AC241" i="2" s="1"/>
  <c r="AB242" i="2"/>
  <c r="AC242" i="2" s="1"/>
  <c r="AB243" i="2"/>
  <c r="AC243" i="2" s="1"/>
  <c r="AB244" i="2"/>
  <c r="AC244" i="2" s="1"/>
  <c r="AB245" i="2"/>
  <c r="AC245" i="2" s="1"/>
  <c r="AB246" i="2"/>
  <c r="AC246" i="2" s="1"/>
  <c r="AB247" i="2"/>
  <c r="AC247" i="2" s="1"/>
  <c r="AB248" i="2"/>
  <c r="AC248" i="2" s="1"/>
  <c r="AB249" i="2"/>
  <c r="AC249" i="2" s="1"/>
  <c r="AB250" i="2"/>
  <c r="AC250" i="2" s="1"/>
  <c r="AB251" i="2"/>
  <c r="AC251" i="2" s="1"/>
  <c r="AB252" i="2"/>
  <c r="AC252" i="2" s="1"/>
  <c r="AB253" i="2"/>
  <c r="AC253" i="2" s="1"/>
  <c r="AB254" i="2"/>
  <c r="AC254" i="2" s="1"/>
  <c r="AB255" i="2"/>
  <c r="AC255" i="2" s="1"/>
  <c r="AB256" i="2"/>
  <c r="AC256" i="2" s="1"/>
  <c r="AB257" i="2"/>
  <c r="AC257" i="2" s="1"/>
  <c r="AB258" i="2"/>
  <c r="AC258" i="2" s="1"/>
  <c r="AB259" i="2"/>
  <c r="AC259" i="2" s="1"/>
  <c r="AB260" i="2"/>
  <c r="AC260" i="2" s="1"/>
  <c r="AB261" i="2"/>
  <c r="AC261" i="2" s="1"/>
  <c r="AB262" i="2"/>
  <c r="AC262" i="2" s="1"/>
  <c r="AB263" i="2"/>
  <c r="AC263" i="2" s="1"/>
  <c r="AB264" i="2"/>
  <c r="AC264" i="2" s="1"/>
  <c r="AB265" i="2"/>
  <c r="AC265" i="2" s="1"/>
  <c r="AB266" i="2"/>
  <c r="AC266" i="2" s="1"/>
  <c r="AB267" i="2"/>
  <c r="AC267" i="2" s="1"/>
  <c r="AB268" i="2"/>
  <c r="AC268" i="2" s="1"/>
  <c r="AB269" i="2"/>
  <c r="AC269" i="2" s="1"/>
  <c r="AB270" i="2"/>
  <c r="AC270" i="2" s="1"/>
  <c r="AB271" i="2"/>
  <c r="AC271" i="2" s="1"/>
  <c r="AB272" i="2"/>
  <c r="AC272" i="2" s="1"/>
  <c r="AB273" i="2"/>
  <c r="AC273" i="2" s="1"/>
  <c r="AB274" i="2"/>
  <c r="AC274" i="2" s="1"/>
  <c r="AB275" i="2"/>
  <c r="AC275" i="2" s="1"/>
  <c r="AB276" i="2"/>
  <c r="AC276" i="2" s="1"/>
  <c r="AB277" i="2"/>
  <c r="AC277" i="2" s="1"/>
  <c r="AB278" i="2"/>
  <c r="AC278" i="2" s="1"/>
  <c r="AB279" i="2"/>
  <c r="AC279" i="2" s="1"/>
  <c r="AB280" i="2"/>
  <c r="AC280" i="2" s="1"/>
  <c r="AB281" i="2"/>
  <c r="AC281" i="2" s="1"/>
  <c r="AB282" i="2"/>
  <c r="AC282" i="2" s="1"/>
  <c r="AB283" i="2"/>
  <c r="AC283" i="2" s="1"/>
  <c r="AB284" i="2"/>
  <c r="AC284" i="2" s="1"/>
  <c r="AB285" i="2"/>
  <c r="AC285" i="2" s="1"/>
  <c r="AB286" i="2"/>
  <c r="AC286" i="2" s="1"/>
  <c r="AB287" i="2"/>
  <c r="AC287" i="2" s="1"/>
  <c r="AB288" i="2"/>
  <c r="AC288" i="2" s="1"/>
  <c r="AB289" i="2"/>
  <c r="AC289" i="2" s="1"/>
  <c r="AB290" i="2"/>
  <c r="AC290" i="2" s="1"/>
  <c r="AB291" i="2"/>
  <c r="AC291" i="2" s="1"/>
  <c r="AB292" i="2"/>
  <c r="AC292" i="2" s="1"/>
  <c r="AB293" i="2"/>
  <c r="AC293" i="2" s="1"/>
  <c r="AB294" i="2"/>
  <c r="AC294" i="2" s="1"/>
  <c r="AB295" i="2"/>
  <c r="AC295" i="2" s="1"/>
  <c r="AB296" i="2"/>
  <c r="AC296" i="2" s="1"/>
  <c r="AB297" i="2"/>
  <c r="AC297" i="2" s="1"/>
  <c r="AB298" i="2"/>
  <c r="AC298" i="2" s="1"/>
  <c r="AB299" i="2"/>
  <c r="AC299" i="2" s="1"/>
  <c r="AB300" i="2"/>
  <c r="AC300" i="2" s="1"/>
  <c r="AB301" i="2"/>
  <c r="AC301" i="2" s="1"/>
  <c r="AB302" i="2"/>
  <c r="AC302" i="2" s="1"/>
  <c r="AB303" i="2"/>
  <c r="AC303" i="2" s="1"/>
  <c r="AB304" i="2"/>
  <c r="AC304" i="2" s="1"/>
  <c r="AB305" i="2"/>
  <c r="AC305" i="2" s="1"/>
  <c r="AB306" i="2"/>
  <c r="AC306" i="2" s="1"/>
  <c r="AB307" i="2"/>
  <c r="AC307" i="2" s="1"/>
  <c r="AB308" i="2"/>
  <c r="AC308" i="2" s="1"/>
  <c r="AB309" i="2"/>
  <c r="AC309" i="2" s="1"/>
  <c r="AB310" i="2"/>
  <c r="AC310" i="2" s="1"/>
  <c r="AB311" i="2"/>
  <c r="AC311" i="2" s="1"/>
  <c r="AB312" i="2"/>
  <c r="AC312" i="2" s="1"/>
  <c r="AB313" i="2"/>
  <c r="AC313" i="2" s="1"/>
  <c r="AB314" i="2"/>
  <c r="AC314" i="2" s="1"/>
  <c r="AB315" i="2"/>
  <c r="AC315" i="2" s="1"/>
  <c r="AB316" i="2"/>
  <c r="AC316" i="2" s="1"/>
  <c r="AB317" i="2"/>
  <c r="AC317" i="2" s="1"/>
  <c r="AB318" i="2"/>
  <c r="AC318" i="2" s="1"/>
  <c r="AB319" i="2"/>
  <c r="AC319" i="2" s="1"/>
  <c r="AB320" i="2"/>
  <c r="AC320" i="2" s="1"/>
  <c r="AB321" i="2"/>
  <c r="AC321" i="2" s="1"/>
  <c r="AB322" i="2"/>
  <c r="AC322" i="2" s="1"/>
  <c r="AB323" i="2"/>
  <c r="AC323" i="2" s="1"/>
  <c r="AB324" i="2"/>
  <c r="AC324" i="2" s="1"/>
  <c r="AB325" i="2"/>
  <c r="AC325" i="2" s="1"/>
  <c r="AB326" i="2"/>
  <c r="AC326" i="2" s="1"/>
  <c r="AB327" i="2"/>
  <c r="AC327" i="2" s="1"/>
  <c r="AB328" i="2"/>
  <c r="AC328" i="2" s="1"/>
  <c r="AB329" i="2"/>
  <c r="AC329" i="2" s="1"/>
  <c r="AB330" i="2"/>
  <c r="AC330" i="2" s="1"/>
  <c r="AB331" i="2"/>
  <c r="AC331" i="2" s="1"/>
  <c r="AB332" i="2"/>
  <c r="AC332" i="2" s="1"/>
  <c r="AB333" i="2"/>
  <c r="AC333" i="2" s="1"/>
  <c r="AB334" i="2"/>
  <c r="AC334" i="2" s="1"/>
  <c r="AB335" i="2"/>
  <c r="AC335" i="2" s="1"/>
  <c r="AB336" i="2"/>
  <c r="AC336" i="2" s="1"/>
  <c r="AB337" i="2"/>
  <c r="AC337" i="2" s="1"/>
  <c r="AB338" i="2"/>
  <c r="AC338" i="2" s="1"/>
  <c r="AB339" i="2"/>
  <c r="AC339" i="2" s="1"/>
  <c r="AB340" i="2"/>
  <c r="AC340" i="2" s="1"/>
  <c r="AB341" i="2"/>
  <c r="AC341" i="2" s="1"/>
  <c r="AB342" i="2"/>
  <c r="AC342" i="2" s="1"/>
  <c r="AB343" i="2"/>
  <c r="AC343" i="2" s="1"/>
  <c r="AB344" i="2"/>
  <c r="AC344" i="2" s="1"/>
  <c r="AB345" i="2"/>
  <c r="AC345" i="2" s="1"/>
  <c r="AB346" i="2"/>
  <c r="AC346" i="2" s="1"/>
  <c r="AB347" i="2"/>
  <c r="AC347" i="2" s="1"/>
  <c r="AB348" i="2"/>
  <c r="AC348" i="2" s="1"/>
  <c r="AB349" i="2"/>
  <c r="AC349" i="2" s="1"/>
  <c r="AB350" i="2"/>
  <c r="AC350" i="2" s="1"/>
  <c r="AB351" i="2"/>
  <c r="AC351" i="2" s="1"/>
  <c r="AB352" i="2"/>
  <c r="AC352" i="2" s="1"/>
  <c r="AB353" i="2"/>
  <c r="AC353" i="2" s="1"/>
  <c r="AB354" i="2"/>
  <c r="AC354" i="2" s="1"/>
  <c r="AB355" i="2"/>
  <c r="AC355" i="2" s="1"/>
  <c r="AB356" i="2"/>
  <c r="AC356" i="2" s="1"/>
  <c r="AB357" i="2"/>
  <c r="AC357" i="2" s="1"/>
  <c r="AB358" i="2"/>
  <c r="AC358" i="2" s="1"/>
  <c r="AB359" i="2"/>
  <c r="AC359" i="2" s="1"/>
  <c r="AB360" i="2"/>
  <c r="AC360" i="2" s="1"/>
  <c r="AB361" i="2"/>
  <c r="AC361" i="2" s="1"/>
  <c r="AB362" i="2"/>
  <c r="AC362" i="2" s="1"/>
  <c r="AB363" i="2"/>
  <c r="AC363" i="2" s="1"/>
  <c r="AB364" i="2"/>
  <c r="AC364" i="2" s="1"/>
  <c r="AB365" i="2"/>
  <c r="AC365" i="2" s="1"/>
  <c r="AB366" i="2"/>
  <c r="AC366" i="2" s="1"/>
  <c r="AB367" i="2"/>
  <c r="AC367" i="2" s="1"/>
  <c r="AB368" i="2"/>
  <c r="AC368" i="2" s="1"/>
  <c r="AB369" i="2"/>
  <c r="AC369" i="2" s="1"/>
  <c r="AB370" i="2"/>
  <c r="AC370" i="2" s="1"/>
  <c r="AB371" i="2"/>
  <c r="AC371" i="2" s="1"/>
  <c r="AB372" i="2"/>
  <c r="AC372" i="2" s="1"/>
  <c r="AB373" i="2"/>
  <c r="AC373" i="2" s="1"/>
  <c r="AB374" i="2"/>
  <c r="AC374" i="2" s="1"/>
  <c r="AB375" i="2"/>
  <c r="AC375" i="2" s="1"/>
  <c r="AB376" i="2"/>
  <c r="AC376" i="2" s="1"/>
  <c r="AB377" i="2"/>
  <c r="AC377" i="2" s="1"/>
  <c r="AB378" i="2"/>
  <c r="AC378" i="2" s="1"/>
  <c r="AB379" i="2"/>
  <c r="AC379" i="2" s="1"/>
  <c r="AB380" i="2"/>
  <c r="AC380" i="2" s="1"/>
  <c r="AB381" i="2"/>
  <c r="AC381" i="2" s="1"/>
  <c r="AB382" i="2"/>
  <c r="AC382" i="2" s="1"/>
  <c r="AB383" i="2"/>
  <c r="AC383" i="2" s="1"/>
  <c r="AB384" i="2"/>
  <c r="AC384" i="2" s="1"/>
  <c r="AB385" i="2"/>
  <c r="AC385" i="2" s="1"/>
  <c r="AB386" i="2"/>
  <c r="AC386" i="2" s="1"/>
  <c r="AB387" i="2"/>
  <c r="AC387" i="2" s="1"/>
  <c r="AB388" i="2"/>
  <c r="AC388" i="2" s="1"/>
  <c r="AB389" i="2"/>
  <c r="AC389" i="2" s="1"/>
  <c r="AB390" i="2"/>
  <c r="AC390" i="2" s="1"/>
  <c r="AB391" i="2"/>
  <c r="AC391" i="2" s="1"/>
  <c r="AB392" i="2"/>
  <c r="AC392" i="2" s="1"/>
  <c r="AB393" i="2"/>
  <c r="AC393" i="2" s="1"/>
  <c r="AB394" i="2"/>
  <c r="AC394" i="2" s="1"/>
  <c r="AB395" i="2"/>
  <c r="AC395" i="2" s="1"/>
  <c r="AB396" i="2"/>
  <c r="AC396" i="2" s="1"/>
  <c r="AB397" i="2"/>
  <c r="AC397" i="2" s="1"/>
  <c r="AB398" i="2"/>
  <c r="AC398" i="2" s="1"/>
  <c r="AB399" i="2"/>
  <c r="AC399" i="2" s="1"/>
  <c r="AB400" i="2"/>
  <c r="AC400" i="2" s="1"/>
  <c r="AB401" i="2"/>
  <c r="AC401" i="2" s="1"/>
  <c r="AB402" i="2"/>
  <c r="AC402" i="2" s="1"/>
  <c r="AB403" i="2"/>
  <c r="AC403" i="2" s="1"/>
  <c r="AB404" i="2"/>
  <c r="AC404" i="2" s="1"/>
  <c r="AB405" i="2"/>
  <c r="AC405" i="2" s="1"/>
  <c r="AB406" i="2"/>
  <c r="AC406" i="2" s="1"/>
  <c r="AB407" i="2"/>
  <c r="AC407" i="2" s="1"/>
  <c r="AB408" i="2"/>
  <c r="AC408" i="2" s="1"/>
  <c r="AB409" i="2"/>
  <c r="AC409" i="2" s="1"/>
  <c r="AB410" i="2"/>
  <c r="AC410" i="2" s="1"/>
  <c r="AB411" i="2"/>
  <c r="AC411" i="2" s="1"/>
  <c r="AB412" i="2"/>
  <c r="AC412" i="2" s="1"/>
  <c r="AB413" i="2"/>
  <c r="AC413" i="2" s="1"/>
  <c r="AB414" i="2"/>
  <c r="AC414" i="2" s="1"/>
  <c r="AB415" i="2"/>
  <c r="AC415" i="2" s="1"/>
  <c r="AB416" i="2"/>
  <c r="AC416" i="2" s="1"/>
  <c r="AB417" i="2"/>
  <c r="AC417" i="2" s="1"/>
  <c r="AB418" i="2"/>
  <c r="AC418" i="2" s="1"/>
  <c r="AB419" i="2"/>
  <c r="AC419" i="2" s="1"/>
  <c r="AB420" i="2"/>
  <c r="AC420" i="2" s="1"/>
  <c r="AB421" i="2"/>
  <c r="AC421" i="2" s="1"/>
  <c r="AB422" i="2"/>
  <c r="AC422" i="2" s="1"/>
  <c r="AB423" i="2"/>
  <c r="AC423" i="2" s="1"/>
  <c r="AB424" i="2"/>
  <c r="AC424" i="2" s="1"/>
  <c r="AB425" i="2"/>
  <c r="AC425" i="2" s="1"/>
  <c r="AB426" i="2"/>
  <c r="AC426" i="2" s="1"/>
  <c r="AB427" i="2"/>
  <c r="AC427" i="2" s="1"/>
  <c r="AB428" i="2"/>
  <c r="AC428" i="2" s="1"/>
  <c r="AB429" i="2"/>
  <c r="AC429" i="2" s="1"/>
  <c r="AB430" i="2"/>
  <c r="AC430" i="2" s="1"/>
  <c r="AB431" i="2"/>
  <c r="AC431" i="2" s="1"/>
  <c r="AB432" i="2"/>
  <c r="AC432" i="2" s="1"/>
  <c r="AB433" i="2"/>
  <c r="AC433" i="2" s="1"/>
  <c r="AB434" i="2"/>
  <c r="AC434" i="2" s="1"/>
  <c r="AB435" i="2"/>
  <c r="AC435" i="2" s="1"/>
  <c r="AB436" i="2"/>
  <c r="AC436" i="2" s="1"/>
  <c r="AB437" i="2"/>
  <c r="AC437" i="2" s="1"/>
  <c r="AB438" i="2"/>
  <c r="AC438" i="2" s="1"/>
  <c r="AB439" i="2"/>
  <c r="AC439" i="2" s="1"/>
  <c r="AB440" i="2"/>
  <c r="AC440" i="2" s="1"/>
  <c r="AB441" i="2"/>
  <c r="AC441" i="2" s="1"/>
  <c r="AB442" i="2"/>
  <c r="AC442" i="2" s="1"/>
  <c r="AB443" i="2"/>
  <c r="AC443" i="2" s="1"/>
  <c r="AB444" i="2"/>
  <c r="AC444" i="2" s="1"/>
  <c r="AB445" i="2"/>
  <c r="AC445" i="2" s="1"/>
  <c r="AB446" i="2"/>
  <c r="AC446" i="2" s="1"/>
  <c r="AB447" i="2"/>
  <c r="AC447" i="2" s="1"/>
  <c r="AB448" i="2"/>
  <c r="AC448" i="2" s="1"/>
  <c r="AB449" i="2"/>
  <c r="AC449" i="2" s="1"/>
  <c r="AB450" i="2"/>
  <c r="AC450" i="2" s="1"/>
  <c r="AB451" i="2"/>
  <c r="AC451" i="2" s="1"/>
  <c r="AB452" i="2"/>
  <c r="AC452" i="2" s="1"/>
  <c r="AB453" i="2"/>
  <c r="AC453" i="2" s="1"/>
  <c r="AB454" i="2"/>
  <c r="AC454" i="2" s="1"/>
  <c r="AB455" i="2"/>
  <c r="AC455" i="2" s="1"/>
  <c r="AB456" i="2"/>
  <c r="AC456" i="2" s="1"/>
  <c r="AB457" i="2"/>
  <c r="AC457" i="2" s="1"/>
  <c r="AB458" i="2"/>
  <c r="AC458" i="2" s="1"/>
  <c r="AB459" i="2"/>
  <c r="AC459" i="2" s="1"/>
  <c r="AB460" i="2"/>
  <c r="AC460" i="2" s="1"/>
  <c r="AB461" i="2"/>
  <c r="AC461" i="2" s="1"/>
  <c r="AB462" i="2"/>
  <c r="AC462" i="2" s="1"/>
  <c r="AB463" i="2"/>
  <c r="AC463" i="2" s="1"/>
  <c r="AB464" i="2"/>
  <c r="AC464" i="2" s="1"/>
  <c r="AB465" i="2"/>
  <c r="AC465" i="2" s="1"/>
  <c r="AB466" i="2"/>
  <c r="AC466" i="2" s="1"/>
  <c r="AB467" i="2"/>
  <c r="AC467" i="2" s="1"/>
  <c r="AB468" i="2"/>
  <c r="AC468" i="2" s="1"/>
  <c r="AB469" i="2"/>
  <c r="AC469" i="2" s="1"/>
  <c r="AB470" i="2"/>
  <c r="AC470" i="2" s="1"/>
  <c r="AB471" i="2"/>
  <c r="AC471" i="2" s="1"/>
  <c r="AB472" i="2"/>
  <c r="AC472" i="2" s="1"/>
  <c r="AB473" i="2"/>
  <c r="AC473" i="2" s="1"/>
  <c r="AB474" i="2"/>
  <c r="AC474" i="2" s="1"/>
  <c r="AB475" i="2"/>
  <c r="AC475" i="2" s="1"/>
  <c r="AB476" i="2"/>
  <c r="AC476" i="2" s="1"/>
  <c r="AB477" i="2"/>
  <c r="AC477" i="2" s="1"/>
  <c r="AB478" i="2"/>
  <c r="AC478" i="2" s="1"/>
  <c r="AB479" i="2"/>
  <c r="AC479" i="2" s="1"/>
  <c r="AB480" i="2"/>
  <c r="AC480" i="2" s="1"/>
  <c r="AB481" i="2"/>
  <c r="AC481" i="2" s="1"/>
  <c r="AB482" i="2"/>
  <c r="AC482" i="2" s="1"/>
  <c r="AB483" i="2"/>
  <c r="AC483" i="2" s="1"/>
  <c r="AB484" i="2"/>
  <c r="AC484" i="2" s="1"/>
  <c r="AB485" i="2"/>
  <c r="AC485" i="2" s="1"/>
  <c r="AB486" i="2"/>
  <c r="AC486" i="2" s="1"/>
  <c r="AB487" i="2"/>
  <c r="AC487" i="2" s="1"/>
  <c r="AB488" i="2"/>
  <c r="AC488" i="2" s="1"/>
  <c r="AB489" i="2"/>
  <c r="AC489" i="2" s="1"/>
  <c r="AB490" i="2"/>
  <c r="AC490" i="2" s="1"/>
  <c r="AB491" i="2"/>
  <c r="AC491" i="2" s="1"/>
  <c r="AB492" i="2"/>
  <c r="AC492" i="2" s="1"/>
  <c r="AB493" i="2"/>
  <c r="AC493" i="2" s="1"/>
  <c r="AB494" i="2"/>
  <c r="AC494" i="2" s="1"/>
  <c r="AB495" i="2"/>
  <c r="AC495" i="2" s="1"/>
  <c r="AB496" i="2"/>
  <c r="AC496" i="2" s="1"/>
  <c r="AB497" i="2"/>
  <c r="AC497" i="2" s="1"/>
  <c r="AB498" i="2"/>
  <c r="AC498" i="2" s="1"/>
  <c r="AB499" i="2"/>
  <c r="AC499" i="2" s="1"/>
  <c r="AB500" i="2"/>
  <c r="AC500" i="2" s="1"/>
  <c r="AB501" i="2"/>
  <c r="AC501" i="2" s="1"/>
  <c r="AB502" i="2"/>
  <c r="AC502" i="2" s="1"/>
  <c r="AB9" i="2"/>
  <c r="R10" i="2"/>
  <c r="S10" i="2" s="1"/>
  <c r="T10" i="2" s="1"/>
  <c r="R11" i="2"/>
  <c r="S11" i="2" s="1"/>
  <c r="T11" i="2" s="1"/>
  <c r="R12" i="2"/>
  <c r="S12" i="2" s="1"/>
  <c r="T12" i="2" s="1"/>
  <c r="R13" i="2"/>
  <c r="S13" i="2" s="1"/>
  <c r="T13" i="2" s="1"/>
  <c r="R14" i="2"/>
  <c r="S14" i="2" s="1"/>
  <c r="T14" i="2" s="1"/>
  <c r="R15" i="2"/>
  <c r="S15" i="2" s="1"/>
  <c r="T15" i="2" s="1"/>
  <c r="R16" i="2"/>
  <c r="S16" i="2" s="1"/>
  <c r="T16" i="2" s="1"/>
  <c r="R17" i="2"/>
  <c r="S17" i="2" s="1"/>
  <c r="T17" i="2" s="1"/>
  <c r="R18" i="2"/>
  <c r="R19" i="2"/>
  <c r="R20" i="2"/>
  <c r="R21" i="2"/>
  <c r="R22" i="2"/>
  <c r="S22" i="2" s="1"/>
  <c r="T22" i="2" s="1"/>
  <c r="R23" i="2"/>
  <c r="S23" i="2" s="1"/>
  <c r="T23" i="2" s="1"/>
  <c r="R24" i="2"/>
  <c r="S24" i="2" s="1"/>
  <c r="R25" i="2"/>
  <c r="S25" i="2" s="1"/>
  <c r="T25" i="2" s="1"/>
  <c r="R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X31" i="2" s="1"/>
  <c r="W32" i="2"/>
  <c r="X32" i="2" s="1"/>
  <c r="W33" i="2"/>
  <c r="X33" i="2" s="1"/>
  <c r="W34" i="2"/>
  <c r="X34" i="2" s="1"/>
  <c r="W35" i="2"/>
  <c r="X35" i="2" s="1"/>
  <c r="W36" i="2"/>
  <c r="X36" i="2" s="1"/>
  <c r="W37" i="2"/>
  <c r="X37" i="2" s="1"/>
  <c r="W38" i="2"/>
  <c r="X38" i="2" s="1"/>
  <c r="W39" i="2"/>
  <c r="X39" i="2" s="1"/>
  <c r="W40" i="2"/>
  <c r="X40" i="2" s="1"/>
  <c r="W41" i="2"/>
  <c r="X41" i="2" s="1"/>
  <c r="W42" i="2"/>
  <c r="X42" i="2" s="1"/>
  <c r="W43" i="2"/>
  <c r="X43" i="2" s="1"/>
  <c r="W44" i="2"/>
  <c r="X44" i="2" s="1"/>
  <c r="W45" i="2"/>
  <c r="X45" i="2" s="1"/>
  <c r="W46" i="2"/>
  <c r="X46" i="2" s="1"/>
  <c r="W47" i="2"/>
  <c r="X47" i="2" s="1"/>
  <c r="W48" i="2"/>
  <c r="X48" i="2" s="1"/>
  <c r="W49" i="2"/>
  <c r="X49" i="2" s="1"/>
  <c r="W50" i="2"/>
  <c r="X50" i="2" s="1"/>
  <c r="W51" i="2"/>
  <c r="X51" i="2" s="1"/>
  <c r="W52" i="2"/>
  <c r="X52" i="2" s="1"/>
  <c r="W53" i="2"/>
  <c r="X53" i="2" s="1"/>
  <c r="W54" i="2"/>
  <c r="X54" i="2" s="1"/>
  <c r="W55" i="2"/>
  <c r="X55" i="2" s="1"/>
  <c r="W56" i="2"/>
  <c r="X56" i="2" s="1"/>
  <c r="W57" i="2"/>
  <c r="X57" i="2" s="1"/>
  <c r="W58" i="2"/>
  <c r="X58" i="2" s="1"/>
  <c r="W59" i="2"/>
  <c r="X59" i="2" s="1"/>
  <c r="W60" i="2"/>
  <c r="X60" i="2" s="1"/>
  <c r="W61" i="2"/>
  <c r="X61" i="2" s="1"/>
  <c r="W62" i="2"/>
  <c r="X62" i="2" s="1"/>
  <c r="W63" i="2"/>
  <c r="X63" i="2" s="1"/>
  <c r="W64" i="2"/>
  <c r="X64" i="2" s="1"/>
  <c r="W65" i="2"/>
  <c r="X65" i="2" s="1"/>
  <c r="W66" i="2"/>
  <c r="X66" i="2" s="1"/>
  <c r="W67" i="2"/>
  <c r="X67" i="2" s="1"/>
  <c r="W68" i="2"/>
  <c r="X68" i="2" s="1"/>
  <c r="W69" i="2"/>
  <c r="X69" i="2" s="1"/>
  <c r="W70" i="2"/>
  <c r="X70" i="2" s="1"/>
  <c r="W71" i="2"/>
  <c r="X71" i="2" s="1"/>
  <c r="W72" i="2"/>
  <c r="X72" i="2" s="1"/>
  <c r="W73" i="2"/>
  <c r="X73" i="2" s="1"/>
  <c r="W74" i="2"/>
  <c r="X74" i="2" s="1"/>
  <c r="W75" i="2"/>
  <c r="X75" i="2" s="1"/>
  <c r="W76" i="2"/>
  <c r="X76" i="2" s="1"/>
  <c r="W77" i="2"/>
  <c r="X77" i="2" s="1"/>
  <c r="W78" i="2"/>
  <c r="X78" i="2" s="1"/>
  <c r="W79" i="2"/>
  <c r="X79" i="2" s="1"/>
  <c r="W80" i="2"/>
  <c r="X80" i="2" s="1"/>
  <c r="W81" i="2"/>
  <c r="X81" i="2" s="1"/>
  <c r="W82" i="2"/>
  <c r="X82" i="2" s="1"/>
  <c r="W83" i="2"/>
  <c r="X83" i="2" s="1"/>
  <c r="W84" i="2"/>
  <c r="X84" i="2" s="1"/>
  <c r="W85" i="2"/>
  <c r="X85" i="2" s="1"/>
  <c r="W86" i="2"/>
  <c r="X86" i="2" s="1"/>
  <c r="W87" i="2"/>
  <c r="X87" i="2" s="1"/>
  <c r="W88" i="2"/>
  <c r="X88" i="2" s="1"/>
  <c r="W89" i="2"/>
  <c r="X89" i="2" s="1"/>
  <c r="W90" i="2"/>
  <c r="X90" i="2" s="1"/>
  <c r="W91" i="2"/>
  <c r="X91" i="2" s="1"/>
  <c r="W92" i="2"/>
  <c r="X92" i="2" s="1"/>
  <c r="W93" i="2"/>
  <c r="X93" i="2" s="1"/>
  <c r="W94" i="2"/>
  <c r="X94" i="2" s="1"/>
  <c r="W95" i="2"/>
  <c r="X95" i="2" s="1"/>
  <c r="W96" i="2"/>
  <c r="X96" i="2" s="1"/>
  <c r="W97" i="2"/>
  <c r="X97" i="2" s="1"/>
  <c r="W98" i="2"/>
  <c r="X98" i="2" s="1"/>
  <c r="W99" i="2"/>
  <c r="X99" i="2" s="1"/>
  <c r="W100" i="2"/>
  <c r="X100" i="2" s="1"/>
  <c r="W101" i="2"/>
  <c r="X101" i="2" s="1"/>
  <c r="W102" i="2"/>
  <c r="X102" i="2" s="1"/>
  <c r="W103" i="2"/>
  <c r="X103" i="2" s="1"/>
  <c r="W104" i="2"/>
  <c r="X104" i="2" s="1"/>
  <c r="W105" i="2"/>
  <c r="X105" i="2" s="1"/>
  <c r="W106" i="2"/>
  <c r="X106" i="2" s="1"/>
  <c r="W107" i="2"/>
  <c r="X107" i="2" s="1"/>
  <c r="W108" i="2"/>
  <c r="X108" i="2" s="1"/>
  <c r="W109" i="2"/>
  <c r="X109" i="2" s="1"/>
  <c r="W110" i="2"/>
  <c r="X110" i="2" s="1"/>
  <c r="W111" i="2"/>
  <c r="X111" i="2" s="1"/>
  <c r="W112" i="2"/>
  <c r="X112" i="2" s="1"/>
  <c r="W113" i="2"/>
  <c r="X113" i="2" s="1"/>
  <c r="W114" i="2"/>
  <c r="X114" i="2" s="1"/>
  <c r="W115" i="2"/>
  <c r="X115" i="2" s="1"/>
  <c r="W116" i="2"/>
  <c r="X116" i="2" s="1"/>
  <c r="W117" i="2"/>
  <c r="X117" i="2" s="1"/>
  <c r="W118" i="2"/>
  <c r="X118" i="2" s="1"/>
  <c r="W119" i="2"/>
  <c r="X119" i="2" s="1"/>
  <c r="W120" i="2"/>
  <c r="X120" i="2" s="1"/>
  <c r="W121" i="2"/>
  <c r="X121" i="2" s="1"/>
  <c r="W122" i="2"/>
  <c r="X122" i="2" s="1"/>
  <c r="W123" i="2"/>
  <c r="X123" i="2" s="1"/>
  <c r="W124" i="2"/>
  <c r="X124" i="2" s="1"/>
  <c r="W125" i="2"/>
  <c r="X125" i="2" s="1"/>
  <c r="W126" i="2"/>
  <c r="X126" i="2" s="1"/>
  <c r="W127" i="2"/>
  <c r="X127" i="2" s="1"/>
  <c r="W128" i="2"/>
  <c r="X128" i="2" s="1"/>
  <c r="W129" i="2"/>
  <c r="X129" i="2" s="1"/>
  <c r="W130" i="2"/>
  <c r="X130" i="2" s="1"/>
  <c r="W131" i="2"/>
  <c r="X131" i="2" s="1"/>
  <c r="W132" i="2"/>
  <c r="X132" i="2" s="1"/>
  <c r="W133" i="2"/>
  <c r="X133" i="2" s="1"/>
  <c r="W134" i="2"/>
  <c r="X134" i="2" s="1"/>
  <c r="W135" i="2"/>
  <c r="X135" i="2" s="1"/>
  <c r="W136" i="2"/>
  <c r="X136" i="2" s="1"/>
  <c r="W137" i="2"/>
  <c r="X137" i="2" s="1"/>
  <c r="W138" i="2"/>
  <c r="X138" i="2" s="1"/>
  <c r="W139" i="2"/>
  <c r="X139" i="2" s="1"/>
  <c r="W140" i="2"/>
  <c r="X140" i="2" s="1"/>
  <c r="W141" i="2"/>
  <c r="X141" i="2" s="1"/>
  <c r="W142" i="2"/>
  <c r="X142" i="2" s="1"/>
  <c r="W143" i="2"/>
  <c r="X143" i="2" s="1"/>
  <c r="W144" i="2"/>
  <c r="X144" i="2" s="1"/>
  <c r="W145" i="2"/>
  <c r="X145" i="2" s="1"/>
  <c r="W146" i="2"/>
  <c r="X146" i="2" s="1"/>
  <c r="W147" i="2"/>
  <c r="X147" i="2" s="1"/>
  <c r="W148" i="2"/>
  <c r="X148" i="2" s="1"/>
  <c r="W149" i="2"/>
  <c r="X149" i="2" s="1"/>
  <c r="W150" i="2"/>
  <c r="X150" i="2" s="1"/>
  <c r="W151" i="2"/>
  <c r="X151" i="2" s="1"/>
  <c r="W152" i="2"/>
  <c r="X152" i="2" s="1"/>
  <c r="W153" i="2"/>
  <c r="X153" i="2" s="1"/>
  <c r="W154" i="2"/>
  <c r="X154" i="2" s="1"/>
  <c r="W155" i="2"/>
  <c r="X155" i="2" s="1"/>
  <c r="W156" i="2"/>
  <c r="X156" i="2" s="1"/>
  <c r="W157" i="2"/>
  <c r="X157" i="2" s="1"/>
  <c r="W158" i="2"/>
  <c r="X158" i="2" s="1"/>
  <c r="W159" i="2"/>
  <c r="X159" i="2" s="1"/>
  <c r="W160" i="2"/>
  <c r="X160" i="2" s="1"/>
  <c r="W161" i="2"/>
  <c r="X161" i="2" s="1"/>
  <c r="W162" i="2"/>
  <c r="X162" i="2" s="1"/>
  <c r="W163" i="2"/>
  <c r="X163" i="2" s="1"/>
  <c r="W164" i="2"/>
  <c r="X164" i="2" s="1"/>
  <c r="W165" i="2"/>
  <c r="X165" i="2" s="1"/>
  <c r="W166" i="2"/>
  <c r="X166" i="2" s="1"/>
  <c r="W167" i="2"/>
  <c r="X167" i="2" s="1"/>
  <c r="W168" i="2"/>
  <c r="X168" i="2" s="1"/>
  <c r="W169" i="2"/>
  <c r="X169" i="2" s="1"/>
  <c r="W170" i="2"/>
  <c r="X170" i="2" s="1"/>
  <c r="W171" i="2"/>
  <c r="X171" i="2" s="1"/>
  <c r="W172" i="2"/>
  <c r="X172" i="2" s="1"/>
  <c r="W173" i="2"/>
  <c r="X173" i="2" s="1"/>
  <c r="W174" i="2"/>
  <c r="X174" i="2" s="1"/>
  <c r="W175" i="2"/>
  <c r="X175" i="2" s="1"/>
  <c r="W176" i="2"/>
  <c r="X176" i="2" s="1"/>
  <c r="W177" i="2"/>
  <c r="X177" i="2" s="1"/>
  <c r="W178" i="2"/>
  <c r="X178" i="2" s="1"/>
  <c r="W179" i="2"/>
  <c r="X179" i="2" s="1"/>
  <c r="W180" i="2"/>
  <c r="X180" i="2" s="1"/>
  <c r="W181" i="2"/>
  <c r="X181" i="2" s="1"/>
  <c r="W182" i="2"/>
  <c r="X182" i="2" s="1"/>
  <c r="W183" i="2"/>
  <c r="X183" i="2" s="1"/>
  <c r="W184" i="2"/>
  <c r="X184" i="2" s="1"/>
  <c r="W185" i="2"/>
  <c r="X185" i="2" s="1"/>
  <c r="W186" i="2"/>
  <c r="X186" i="2" s="1"/>
  <c r="W187" i="2"/>
  <c r="X187" i="2" s="1"/>
  <c r="W188" i="2"/>
  <c r="X188" i="2" s="1"/>
  <c r="W189" i="2"/>
  <c r="X189" i="2" s="1"/>
  <c r="W190" i="2"/>
  <c r="X190" i="2" s="1"/>
  <c r="W191" i="2"/>
  <c r="X191" i="2" s="1"/>
  <c r="W192" i="2"/>
  <c r="X192" i="2" s="1"/>
  <c r="W193" i="2"/>
  <c r="X193" i="2" s="1"/>
  <c r="W194" i="2"/>
  <c r="X194" i="2" s="1"/>
  <c r="W195" i="2"/>
  <c r="X195" i="2" s="1"/>
  <c r="W196" i="2"/>
  <c r="X196" i="2" s="1"/>
  <c r="W197" i="2"/>
  <c r="X197" i="2" s="1"/>
  <c r="W198" i="2"/>
  <c r="X198" i="2" s="1"/>
  <c r="W199" i="2"/>
  <c r="X199" i="2" s="1"/>
  <c r="W200" i="2"/>
  <c r="X200" i="2" s="1"/>
  <c r="W201" i="2"/>
  <c r="X201" i="2" s="1"/>
  <c r="W202" i="2"/>
  <c r="X202" i="2" s="1"/>
  <c r="W203" i="2"/>
  <c r="X203" i="2" s="1"/>
  <c r="W204" i="2"/>
  <c r="X204" i="2" s="1"/>
  <c r="W205" i="2"/>
  <c r="X205" i="2" s="1"/>
  <c r="W206" i="2"/>
  <c r="X206" i="2" s="1"/>
  <c r="W207" i="2"/>
  <c r="X207" i="2" s="1"/>
  <c r="W208" i="2"/>
  <c r="X208" i="2" s="1"/>
  <c r="W209" i="2"/>
  <c r="X209" i="2" s="1"/>
  <c r="W210" i="2"/>
  <c r="X210" i="2" s="1"/>
  <c r="W211" i="2"/>
  <c r="X211" i="2" s="1"/>
  <c r="W212" i="2"/>
  <c r="X212" i="2" s="1"/>
  <c r="W213" i="2"/>
  <c r="X213" i="2" s="1"/>
  <c r="W214" i="2"/>
  <c r="X214" i="2" s="1"/>
  <c r="W215" i="2"/>
  <c r="X215" i="2" s="1"/>
  <c r="W216" i="2"/>
  <c r="X216" i="2" s="1"/>
  <c r="W217" i="2"/>
  <c r="X217" i="2" s="1"/>
  <c r="W218" i="2"/>
  <c r="X218" i="2" s="1"/>
  <c r="W219" i="2"/>
  <c r="X219" i="2" s="1"/>
  <c r="W220" i="2"/>
  <c r="X220" i="2" s="1"/>
  <c r="W221" i="2"/>
  <c r="X221" i="2" s="1"/>
  <c r="W222" i="2"/>
  <c r="X222" i="2" s="1"/>
  <c r="W223" i="2"/>
  <c r="X223" i="2" s="1"/>
  <c r="W224" i="2"/>
  <c r="X224" i="2" s="1"/>
  <c r="W225" i="2"/>
  <c r="X225" i="2" s="1"/>
  <c r="W226" i="2"/>
  <c r="X226" i="2" s="1"/>
  <c r="W227" i="2"/>
  <c r="X227" i="2" s="1"/>
  <c r="W228" i="2"/>
  <c r="X228" i="2" s="1"/>
  <c r="W229" i="2"/>
  <c r="X229" i="2" s="1"/>
  <c r="W230" i="2"/>
  <c r="X230" i="2" s="1"/>
  <c r="W231" i="2"/>
  <c r="X231" i="2" s="1"/>
  <c r="W232" i="2"/>
  <c r="X232" i="2" s="1"/>
  <c r="W233" i="2"/>
  <c r="X233" i="2" s="1"/>
  <c r="W234" i="2"/>
  <c r="X234" i="2" s="1"/>
  <c r="W235" i="2"/>
  <c r="X235" i="2" s="1"/>
  <c r="W236" i="2"/>
  <c r="X236" i="2" s="1"/>
  <c r="W237" i="2"/>
  <c r="X237" i="2" s="1"/>
  <c r="W238" i="2"/>
  <c r="X238" i="2" s="1"/>
  <c r="W239" i="2"/>
  <c r="X239" i="2" s="1"/>
  <c r="W240" i="2"/>
  <c r="X240" i="2" s="1"/>
  <c r="W241" i="2"/>
  <c r="X241" i="2" s="1"/>
  <c r="W242" i="2"/>
  <c r="X242" i="2" s="1"/>
  <c r="W243" i="2"/>
  <c r="X243" i="2" s="1"/>
  <c r="W244" i="2"/>
  <c r="X244" i="2" s="1"/>
  <c r="W245" i="2"/>
  <c r="X245" i="2" s="1"/>
  <c r="W246" i="2"/>
  <c r="X246" i="2" s="1"/>
  <c r="W247" i="2"/>
  <c r="X247" i="2" s="1"/>
  <c r="W248" i="2"/>
  <c r="X248" i="2" s="1"/>
  <c r="W249" i="2"/>
  <c r="X249" i="2" s="1"/>
  <c r="W250" i="2"/>
  <c r="X250" i="2" s="1"/>
  <c r="W251" i="2"/>
  <c r="X251" i="2" s="1"/>
  <c r="W252" i="2"/>
  <c r="X252" i="2" s="1"/>
  <c r="W253" i="2"/>
  <c r="X253" i="2" s="1"/>
  <c r="W254" i="2"/>
  <c r="X254" i="2" s="1"/>
  <c r="W255" i="2"/>
  <c r="X255" i="2" s="1"/>
  <c r="W256" i="2"/>
  <c r="X256" i="2" s="1"/>
  <c r="W257" i="2"/>
  <c r="X257" i="2" s="1"/>
  <c r="W258" i="2"/>
  <c r="X258" i="2" s="1"/>
  <c r="W259" i="2"/>
  <c r="X259" i="2" s="1"/>
  <c r="W260" i="2"/>
  <c r="X260" i="2" s="1"/>
  <c r="W261" i="2"/>
  <c r="X261" i="2" s="1"/>
  <c r="W262" i="2"/>
  <c r="X262" i="2" s="1"/>
  <c r="W263" i="2"/>
  <c r="X263" i="2" s="1"/>
  <c r="W264" i="2"/>
  <c r="X264" i="2" s="1"/>
  <c r="W265" i="2"/>
  <c r="X265" i="2" s="1"/>
  <c r="W266" i="2"/>
  <c r="X266" i="2" s="1"/>
  <c r="W267" i="2"/>
  <c r="X267" i="2" s="1"/>
  <c r="W268" i="2"/>
  <c r="X268" i="2" s="1"/>
  <c r="W269" i="2"/>
  <c r="X269" i="2" s="1"/>
  <c r="W270" i="2"/>
  <c r="X270" i="2" s="1"/>
  <c r="W271" i="2"/>
  <c r="X271" i="2" s="1"/>
  <c r="W272" i="2"/>
  <c r="X272" i="2" s="1"/>
  <c r="W273" i="2"/>
  <c r="X273" i="2" s="1"/>
  <c r="W274" i="2"/>
  <c r="X274" i="2" s="1"/>
  <c r="W275" i="2"/>
  <c r="X275" i="2" s="1"/>
  <c r="W276" i="2"/>
  <c r="X276" i="2" s="1"/>
  <c r="W277" i="2"/>
  <c r="X277" i="2" s="1"/>
  <c r="W278" i="2"/>
  <c r="X278" i="2" s="1"/>
  <c r="W279" i="2"/>
  <c r="X279" i="2" s="1"/>
  <c r="W280" i="2"/>
  <c r="X280" i="2" s="1"/>
  <c r="W281" i="2"/>
  <c r="X281" i="2" s="1"/>
  <c r="W282" i="2"/>
  <c r="X282" i="2" s="1"/>
  <c r="W283" i="2"/>
  <c r="X283" i="2" s="1"/>
  <c r="W284" i="2"/>
  <c r="X284" i="2" s="1"/>
  <c r="W285" i="2"/>
  <c r="X285" i="2" s="1"/>
  <c r="W286" i="2"/>
  <c r="X286" i="2" s="1"/>
  <c r="W287" i="2"/>
  <c r="X287" i="2" s="1"/>
  <c r="W288" i="2"/>
  <c r="X288" i="2" s="1"/>
  <c r="W289" i="2"/>
  <c r="X289" i="2" s="1"/>
  <c r="W290" i="2"/>
  <c r="X290" i="2" s="1"/>
  <c r="W291" i="2"/>
  <c r="X291" i="2" s="1"/>
  <c r="W292" i="2"/>
  <c r="X292" i="2" s="1"/>
  <c r="W293" i="2"/>
  <c r="X293" i="2" s="1"/>
  <c r="W294" i="2"/>
  <c r="X294" i="2" s="1"/>
  <c r="W295" i="2"/>
  <c r="X295" i="2" s="1"/>
  <c r="W296" i="2"/>
  <c r="X296" i="2" s="1"/>
  <c r="W297" i="2"/>
  <c r="X297" i="2" s="1"/>
  <c r="W298" i="2"/>
  <c r="X298" i="2" s="1"/>
  <c r="W299" i="2"/>
  <c r="X299" i="2" s="1"/>
  <c r="W300" i="2"/>
  <c r="X300" i="2" s="1"/>
  <c r="W301" i="2"/>
  <c r="X301" i="2" s="1"/>
  <c r="W302" i="2"/>
  <c r="X302" i="2" s="1"/>
  <c r="W303" i="2"/>
  <c r="X303" i="2" s="1"/>
  <c r="W304" i="2"/>
  <c r="X304" i="2" s="1"/>
  <c r="W305" i="2"/>
  <c r="X305" i="2" s="1"/>
  <c r="W306" i="2"/>
  <c r="X306" i="2" s="1"/>
  <c r="W307" i="2"/>
  <c r="X307" i="2" s="1"/>
  <c r="W308" i="2"/>
  <c r="X308" i="2" s="1"/>
  <c r="W309" i="2"/>
  <c r="X309" i="2" s="1"/>
  <c r="W310" i="2"/>
  <c r="X310" i="2" s="1"/>
  <c r="W311" i="2"/>
  <c r="X311" i="2" s="1"/>
  <c r="W312" i="2"/>
  <c r="X312" i="2" s="1"/>
  <c r="W313" i="2"/>
  <c r="X313" i="2" s="1"/>
  <c r="W314" i="2"/>
  <c r="X314" i="2" s="1"/>
  <c r="W315" i="2"/>
  <c r="X315" i="2" s="1"/>
  <c r="W316" i="2"/>
  <c r="X316" i="2" s="1"/>
  <c r="W317" i="2"/>
  <c r="X317" i="2" s="1"/>
  <c r="W318" i="2"/>
  <c r="X318" i="2" s="1"/>
  <c r="W319" i="2"/>
  <c r="X319" i="2" s="1"/>
  <c r="W320" i="2"/>
  <c r="X320" i="2" s="1"/>
  <c r="W321" i="2"/>
  <c r="X321" i="2" s="1"/>
  <c r="W322" i="2"/>
  <c r="X322" i="2" s="1"/>
  <c r="W323" i="2"/>
  <c r="X323" i="2" s="1"/>
  <c r="W324" i="2"/>
  <c r="X324" i="2" s="1"/>
  <c r="W325" i="2"/>
  <c r="X325" i="2" s="1"/>
  <c r="W326" i="2"/>
  <c r="X326" i="2" s="1"/>
  <c r="W327" i="2"/>
  <c r="X327" i="2" s="1"/>
  <c r="W328" i="2"/>
  <c r="X328" i="2" s="1"/>
  <c r="W329" i="2"/>
  <c r="X329" i="2" s="1"/>
  <c r="W330" i="2"/>
  <c r="X330" i="2" s="1"/>
  <c r="W331" i="2"/>
  <c r="X331" i="2" s="1"/>
  <c r="W332" i="2"/>
  <c r="X332" i="2" s="1"/>
  <c r="W333" i="2"/>
  <c r="X333" i="2" s="1"/>
  <c r="W334" i="2"/>
  <c r="X334" i="2" s="1"/>
  <c r="W335" i="2"/>
  <c r="X335" i="2" s="1"/>
  <c r="W336" i="2"/>
  <c r="X336" i="2" s="1"/>
  <c r="W337" i="2"/>
  <c r="X337" i="2" s="1"/>
  <c r="W338" i="2"/>
  <c r="X338" i="2" s="1"/>
  <c r="W339" i="2"/>
  <c r="X339" i="2" s="1"/>
  <c r="W340" i="2"/>
  <c r="X340" i="2" s="1"/>
  <c r="W341" i="2"/>
  <c r="X341" i="2" s="1"/>
  <c r="W342" i="2"/>
  <c r="X342" i="2" s="1"/>
  <c r="W343" i="2"/>
  <c r="X343" i="2" s="1"/>
  <c r="W344" i="2"/>
  <c r="X344" i="2" s="1"/>
  <c r="W345" i="2"/>
  <c r="X345" i="2" s="1"/>
  <c r="W346" i="2"/>
  <c r="X346" i="2" s="1"/>
  <c r="W347" i="2"/>
  <c r="X347" i="2" s="1"/>
  <c r="W348" i="2"/>
  <c r="X348" i="2" s="1"/>
  <c r="W349" i="2"/>
  <c r="X349" i="2" s="1"/>
  <c r="W350" i="2"/>
  <c r="X350" i="2" s="1"/>
  <c r="W351" i="2"/>
  <c r="X351" i="2" s="1"/>
  <c r="W352" i="2"/>
  <c r="X352" i="2" s="1"/>
  <c r="W353" i="2"/>
  <c r="X353" i="2" s="1"/>
  <c r="W354" i="2"/>
  <c r="X354" i="2" s="1"/>
  <c r="W355" i="2"/>
  <c r="X355" i="2" s="1"/>
  <c r="W356" i="2"/>
  <c r="X356" i="2" s="1"/>
  <c r="W357" i="2"/>
  <c r="X357" i="2" s="1"/>
  <c r="W358" i="2"/>
  <c r="X358" i="2" s="1"/>
  <c r="W359" i="2"/>
  <c r="X359" i="2" s="1"/>
  <c r="W360" i="2"/>
  <c r="X360" i="2" s="1"/>
  <c r="W361" i="2"/>
  <c r="X361" i="2" s="1"/>
  <c r="W362" i="2"/>
  <c r="X362" i="2" s="1"/>
  <c r="W363" i="2"/>
  <c r="X363" i="2" s="1"/>
  <c r="W364" i="2"/>
  <c r="X364" i="2" s="1"/>
  <c r="W365" i="2"/>
  <c r="X365" i="2" s="1"/>
  <c r="W366" i="2"/>
  <c r="X366" i="2" s="1"/>
  <c r="W367" i="2"/>
  <c r="X367" i="2" s="1"/>
  <c r="W368" i="2"/>
  <c r="X368" i="2" s="1"/>
  <c r="W369" i="2"/>
  <c r="X369" i="2" s="1"/>
  <c r="W370" i="2"/>
  <c r="X370" i="2" s="1"/>
  <c r="W371" i="2"/>
  <c r="X371" i="2" s="1"/>
  <c r="W372" i="2"/>
  <c r="X372" i="2" s="1"/>
  <c r="W373" i="2"/>
  <c r="X373" i="2" s="1"/>
  <c r="W374" i="2"/>
  <c r="X374" i="2" s="1"/>
  <c r="W375" i="2"/>
  <c r="X375" i="2" s="1"/>
  <c r="W376" i="2"/>
  <c r="X376" i="2" s="1"/>
  <c r="W377" i="2"/>
  <c r="X377" i="2" s="1"/>
  <c r="W378" i="2"/>
  <c r="X378" i="2" s="1"/>
  <c r="W379" i="2"/>
  <c r="X379" i="2" s="1"/>
  <c r="W380" i="2"/>
  <c r="X380" i="2" s="1"/>
  <c r="W381" i="2"/>
  <c r="X381" i="2" s="1"/>
  <c r="W382" i="2"/>
  <c r="X382" i="2" s="1"/>
  <c r="W383" i="2"/>
  <c r="X383" i="2" s="1"/>
  <c r="W384" i="2"/>
  <c r="X384" i="2" s="1"/>
  <c r="W385" i="2"/>
  <c r="X385" i="2" s="1"/>
  <c r="W386" i="2"/>
  <c r="X386" i="2" s="1"/>
  <c r="W387" i="2"/>
  <c r="X387" i="2" s="1"/>
  <c r="W388" i="2"/>
  <c r="X388" i="2" s="1"/>
  <c r="W389" i="2"/>
  <c r="X389" i="2" s="1"/>
  <c r="W390" i="2"/>
  <c r="X390" i="2" s="1"/>
  <c r="W391" i="2"/>
  <c r="X391" i="2" s="1"/>
  <c r="W392" i="2"/>
  <c r="X392" i="2" s="1"/>
  <c r="W393" i="2"/>
  <c r="X393" i="2" s="1"/>
  <c r="W394" i="2"/>
  <c r="X394" i="2" s="1"/>
  <c r="W395" i="2"/>
  <c r="X395" i="2" s="1"/>
  <c r="W396" i="2"/>
  <c r="X396" i="2" s="1"/>
  <c r="W397" i="2"/>
  <c r="X397" i="2" s="1"/>
  <c r="W398" i="2"/>
  <c r="X398" i="2" s="1"/>
  <c r="W399" i="2"/>
  <c r="X399" i="2" s="1"/>
  <c r="W400" i="2"/>
  <c r="X400" i="2" s="1"/>
  <c r="W401" i="2"/>
  <c r="X401" i="2" s="1"/>
  <c r="W402" i="2"/>
  <c r="X402" i="2" s="1"/>
  <c r="W403" i="2"/>
  <c r="X403" i="2" s="1"/>
  <c r="W404" i="2"/>
  <c r="X404" i="2" s="1"/>
  <c r="W405" i="2"/>
  <c r="X405" i="2" s="1"/>
  <c r="W406" i="2"/>
  <c r="X406" i="2" s="1"/>
  <c r="W407" i="2"/>
  <c r="X407" i="2" s="1"/>
  <c r="W408" i="2"/>
  <c r="X408" i="2" s="1"/>
  <c r="W409" i="2"/>
  <c r="X409" i="2" s="1"/>
  <c r="W410" i="2"/>
  <c r="X410" i="2" s="1"/>
  <c r="W411" i="2"/>
  <c r="X411" i="2" s="1"/>
  <c r="W412" i="2"/>
  <c r="X412" i="2" s="1"/>
  <c r="W413" i="2"/>
  <c r="X413" i="2" s="1"/>
  <c r="W414" i="2"/>
  <c r="X414" i="2" s="1"/>
  <c r="W415" i="2"/>
  <c r="X415" i="2" s="1"/>
  <c r="W416" i="2"/>
  <c r="X416" i="2" s="1"/>
  <c r="W417" i="2"/>
  <c r="X417" i="2" s="1"/>
  <c r="W418" i="2"/>
  <c r="X418" i="2" s="1"/>
  <c r="W419" i="2"/>
  <c r="X419" i="2" s="1"/>
  <c r="W420" i="2"/>
  <c r="X420" i="2" s="1"/>
  <c r="W421" i="2"/>
  <c r="X421" i="2" s="1"/>
  <c r="W422" i="2"/>
  <c r="X422" i="2" s="1"/>
  <c r="W423" i="2"/>
  <c r="X423" i="2" s="1"/>
  <c r="W424" i="2"/>
  <c r="X424" i="2" s="1"/>
  <c r="W425" i="2"/>
  <c r="X425" i="2" s="1"/>
  <c r="W426" i="2"/>
  <c r="X426" i="2" s="1"/>
  <c r="W427" i="2"/>
  <c r="X427" i="2" s="1"/>
  <c r="W428" i="2"/>
  <c r="X428" i="2" s="1"/>
  <c r="W429" i="2"/>
  <c r="X429" i="2" s="1"/>
  <c r="W430" i="2"/>
  <c r="X430" i="2" s="1"/>
  <c r="W431" i="2"/>
  <c r="X431" i="2" s="1"/>
  <c r="W432" i="2"/>
  <c r="X432" i="2" s="1"/>
  <c r="W433" i="2"/>
  <c r="X433" i="2" s="1"/>
  <c r="W434" i="2"/>
  <c r="X434" i="2" s="1"/>
  <c r="W435" i="2"/>
  <c r="X435" i="2" s="1"/>
  <c r="W436" i="2"/>
  <c r="X436" i="2" s="1"/>
  <c r="W437" i="2"/>
  <c r="X437" i="2" s="1"/>
  <c r="W438" i="2"/>
  <c r="X438" i="2" s="1"/>
  <c r="W439" i="2"/>
  <c r="X439" i="2" s="1"/>
  <c r="W440" i="2"/>
  <c r="X440" i="2" s="1"/>
  <c r="W441" i="2"/>
  <c r="X441" i="2" s="1"/>
  <c r="W442" i="2"/>
  <c r="X442" i="2" s="1"/>
  <c r="W443" i="2"/>
  <c r="X443" i="2" s="1"/>
  <c r="W444" i="2"/>
  <c r="X444" i="2" s="1"/>
  <c r="W445" i="2"/>
  <c r="X445" i="2" s="1"/>
  <c r="W446" i="2"/>
  <c r="X446" i="2" s="1"/>
  <c r="W447" i="2"/>
  <c r="X447" i="2" s="1"/>
  <c r="W448" i="2"/>
  <c r="X448" i="2" s="1"/>
  <c r="W449" i="2"/>
  <c r="X449" i="2" s="1"/>
  <c r="W450" i="2"/>
  <c r="X450" i="2" s="1"/>
  <c r="W451" i="2"/>
  <c r="X451" i="2" s="1"/>
  <c r="W452" i="2"/>
  <c r="X452" i="2" s="1"/>
  <c r="W453" i="2"/>
  <c r="X453" i="2" s="1"/>
  <c r="W454" i="2"/>
  <c r="X454" i="2" s="1"/>
  <c r="W455" i="2"/>
  <c r="X455" i="2" s="1"/>
  <c r="W456" i="2"/>
  <c r="X456" i="2" s="1"/>
  <c r="W457" i="2"/>
  <c r="X457" i="2" s="1"/>
  <c r="W458" i="2"/>
  <c r="X458" i="2" s="1"/>
  <c r="W459" i="2"/>
  <c r="X459" i="2" s="1"/>
  <c r="W460" i="2"/>
  <c r="X460" i="2" s="1"/>
  <c r="W461" i="2"/>
  <c r="X461" i="2" s="1"/>
  <c r="W462" i="2"/>
  <c r="X462" i="2" s="1"/>
  <c r="W463" i="2"/>
  <c r="X463" i="2" s="1"/>
  <c r="W464" i="2"/>
  <c r="X464" i="2" s="1"/>
  <c r="W465" i="2"/>
  <c r="X465" i="2" s="1"/>
  <c r="W466" i="2"/>
  <c r="X466" i="2" s="1"/>
  <c r="W467" i="2"/>
  <c r="X467" i="2" s="1"/>
  <c r="W468" i="2"/>
  <c r="X468" i="2" s="1"/>
  <c r="W469" i="2"/>
  <c r="X469" i="2" s="1"/>
  <c r="W470" i="2"/>
  <c r="X470" i="2" s="1"/>
  <c r="W471" i="2"/>
  <c r="X471" i="2" s="1"/>
  <c r="W472" i="2"/>
  <c r="X472" i="2" s="1"/>
  <c r="W473" i="2"/>
  <c r="X473" i="2" s="1"/>
  <c r="W474" i="2"/>
  <c r="X474" i="2" s="1"/>
  <c r="W475" i="2"/>
  <c r="X475" i="2" s="1"/>
  <c r="W476" i="2"/>
  <c r="X476" i="2" s="1"/>
  <c r="W477" i="2"/>
  <c r="X477" i="2" s="1"/>
  <c r="W478" i="2"/>
  <c r="X478" i="2" s="1"/>
  <c r="W479" i="2"/>
  <c r="X479" i="2" s="1"/>
  <c r="W480" i="2"/>
  <c r="X480" i="2" s="1"/>
  <c r="W481" i="2"/>
  <c r="X481" i="2" s="1"/>
  <c r="W482" i="2"/>
  <c r="X482" i="2" s="1"/>
  <c r="W483" i="2"/>
  <c r="X483" i="2" s="1"/>
  <c r="W484" i="2"/>
  <c r="X484" i="2" s="1"/>
  <c r="W485" i="2"/>
  <c r="X485" i="2" s="1"/>
  <c r="W486" i="2"/>
  <c r="X486" i="2" s="1"/>
  <c r="W487" i="2"/>
  <c r="X487" i="2" s="1"/>
  <c r="W488" i="2"/>
  <c r="X488" i="2" s="1"/>
  <c r="W489" i="2"/>
  <c r="X489" i="2" s="1"/>
  <c r="W490" i="2"/>
  <c r="X490" i="2" s="1"/>
  <c r="W491" i="2"/>
  <c r="X491" i="2" s="1"/>
  <c r="W492" i="2"/>
  <c r="X492" i="2" s="1"/>
  <c r="W493" i="2"/>
  <c r="X493" i="2" s="1"/>
  <c r="W494" i="2"/>
  <c r="X494" i="2" s="1"/>
  <c r="W495" i="2"/>
  <c r="X495" i="2" s="1"/>
  <c r="W496" i="2"/>
  <c r="X496" i="2" s="1"/>
  <c r="W497" i="2"/>
  <c r="X497" i="2" s="1"/>
  <c r="W498" i="2"/>
  <c r="X498" i="2" s="1"/>
  <c r="W499" i="2"/>
  <c r="X499" i="2" s="1"/>
  <c r="W500" i="2"/>
  <c r="X500" i="2" s="1"/>
  <c r="W501" i="2"/>
  <c r="X501" i="2" s="1"/>
  <c r="W502" i="2"/>
  <c r="X502" i="2" s="1"/>
  <c r="W9" i="2"/>
  <c r="X27" i="2" l="1"/>
  <c r="Y27" i="2" s="1"/>
  <c r="X15" i="2"/>
  <c r="Y15" i="2" s="1"/>
  <c r="M21" i="2"/>
  <c r="M19" i="2"/>
  <c r="X24" i="2"/>
  <c r="Y24" i="2"/>
  <c r="X12" i="2"/>
  <c r="Y12" i="2" s="1"/>
  <c r="M30" i="2"/>
  <c r="M18" i="2"/>
  <c r="X23" i="2"/>
  <c r="Y23" i="2"/>
  <c r="X11" i="2"/>
  <c r="Y11" i="2" s="1"/>
  <c r="M29" i="2"/>
  <c r="M17" i="2"/>
  <c r="X22" i="2"/>
  <c r="Y22" i="2" s="1"/>
  <c r="X10" i="2"/>
  <c r="Y10" i="2" s="1"/>
  <c r="M28" i="2"/>
  <c r="M16" i="2"/>
  <c r="X14" i="2"/>
  <c r="Y14" i="2" s="1"/>
  <c r="M27" i="2"/>
  <c r="X13" i="2"/>
  <c r="Y13" i="2"/>
  <c r="M26" i="2"/>
  <c r="M14" i="2"/>
  <c r="X26" i="2"/>
  <c r="Y26" i="2" s="1"/>
  <c r="T24" i="2"/>
  <c r="M25" i="2"/>
  <c r="M13" i="2"/>
  <c r="M12" i="2"/>
  <c r="M20" i="2"/>
  <c r="O20" i="2" s="1"/>
  <c r="X25" i="2"/>
  <c r="Y25" i="2" s="1"/>
  <c r="X29" i="2"/>
  <c r="Y29" i="2" s="1"/>
  <c r="X17" i="2"/>
  <c r="Y17" i="2"/>
  <c r="M9" i="2"/>
  <c r="AS9" i="2"/>
  <c r="M23" i="2"/>
  <c r="O23" i="2" s="1"/>
  <c r="M11" i="2"/>
  <c r="X28" i="2"/>
  <c r="Y28" i="2" s="1"/>
  <c r="X16" i="2"/>
  <c r="Y16" i="2"/>
  <c r="M10" i="2"/>
  <c r="X19" i="2"/>
  <c r="Y19" i="2" s="1"/>
  <c r="S19" i="2"/>
  <c r="T19" i="2" s="1"/>
  <c r="AC19" i="2"/>
  <c r="AD19" i="2" s="1"/>
  <c r="S21" i="2"/>
  <c r="X30" i="2"/>
  <c r="Y30" i="2" s="1"/>
  <c r="X18" i="2"/>
  <c r="S18" i="2"/>
  <c r="AC30" i="2"/>
  <c r="AD30" i="2" s="1"/>
  <c r="AC18" i="2"/>
  <c r="AD18" i="2" s="1"/>
  <c r="S30" i="2"/>
  <c r="T30" i="2" s="1"/>
  <c r="X21" i="2"/>
  <c r="AC21" i="2"/>
  <c r="AD21" i="2" s="1"/>
  <c r="AC13" i="2"/>
  <c r="AD13" i="2" s="1"/>
  <c r="S20" i="2"/>
  <c r="T20" i="2" s="1"/>
  <c r="AC20" i="2"/>
  <c r="AD20" i="2" s="1"/>
  <c r="X20" i="2"/>
  <c r="Y20" i="2" s="1"/>
  <c r="AV21" i="2"/>
  <c r="AS21" i="2"/>
  <c r="AQ21" i="2"/>
  <c r="AK21" i="2"/>
  <c r="AL21" i="2" s="1"/>
  <c r="AH21" i="2"/>
  <c r="AI21" i="2" s="1"/>
  <c r="AV20" i="2"/>
  <c r="AS20" i="2"/>
  <c r="AQ20" i="2"/>
  <c r="AK20" i="2"/>
  <c r="AL20" i="2" s="1"/>
  <c r="AH20" i="2"/>
  <c r="AI20" i="2" s="1"/>
  <c r="AS19" i="2"/>
  <c r="AQ19" i="2"/>
  <c r="AK19" i="2"/>
  <c r="AL19" i="2" s="1"/>
  <c r="AH19" i="2"/>
  <c r="AI19" i="2" s="1"/>
  <c r="AV19" i="2"/>
  <c r="AS30" i="2"/>
  <c r="AQ30" i="2"/>
  <c r="AK30" i="2"/>
  <c r="AL30" i="2" s="1"/>
  <c r="AH30" i="2"/>
  <c r="AI30" i="2" s="1"/>
  <c r="AV30" i="2"/>
  <c r="AS18" i="2"/>
  <c r="AQ18" i="2"/>
  <c r="AK18" i="2"/>
  <c r="AL18" i="2" s="1"/>
  <c r="AH18" i="2"/>
  <c r="AI18" i="2" s="1"/>
  <c r="AV18" i="2"/>
  <c r="AQ29" i="2"/>
  <c r="AK29" i="2"/>
  <c r="AL29" i="2" s="1"/>
  <c r="AH29" i="2"/>
  <c r="AI29" i="2" s="1"/>
  <c r="AV29" i="2"/>
  <c r="AS29" i="2"/>
  <c r="AQ17" i="2"/>
  <c r="AK17" i="2"/>
  <c r="AL17" i="2" s="1"/>
  <c r="AH17" i="2"/>
  <c r="AI17" i="2" s="1"/>
  <c r="AV17" i="2"/>
  <c r="AS17" i="2"/>
  <c r="AK28" i="2"/>
  <c r="AL28" i="2" s="1"/>
  <c r="AH28" i="2"/>
  <c r="AI28" i="2" s="1"/>
  <c r="AV28" i="2"/>
  <c r="AQ28" i="2"/>
  <c r="AS28" i="2"/>
  <c r="AK16" i="2"/>
  <c r="AL16" i="2" s="1"/>
  <c r="AH16" i="2"/>
  <c r="AI16" i="2" s="1"/>
  <c r="AF16" i="2"/>
  <c r="AV16" i="2"/>
  <c r="AQ16" i="2"/>
  <c r="AS16" i="2"/>
  <c r="AK27" i="2"/>
  <c r="AL27" i="2" s="1"/>
  <c r="AH27" i="2"/>
  <c r="AI27" i="2" s="1"/>
  <c r="AV27" i="2"/>
  <c r="AS27" i="2"/>
  <c r="AQ27" i="2"/>
  <c r="AK15" i="2"/>
  <c r="AL15" i="2" s="1"/>
  <c r="AH15" i="2"/>
  <c r="AI15" i="2" s="1"/>
  <c r="AV15" i="2"/>
  <c r="AS15" i="2"/>
  <c r="AQ15" i="2"/>
  <c r="AK26" i="2"/>
  <c r="AL26" i="2" s="1"/>
  <c r="AH26" i="2"/>
  <c r="AI26" i="2" s="1"/>
  <c r="AV26" i="2"/>
  <c r="AS26" i="2"/>
  <c r="AQ26" i="2"/>
  <c r="AK14" i="2"/>
  <c r="AL14" i="2" s="1"/>
  <c r="AH14" i="2"/>
  <c r="AI14" i="2" s="1"/>
  <c r="AV14" i="2"/>
  <c r="AS14" i="2"/>
  <c r="AQ14" i="2"/>
  <c r="AH25" i="2"/>
  <c r="AI25" i="2" s="1"/>
  <c r="AV25" i="2"/>
  <c r="AS25" i="2"/>
  <c r="AQ25" i="2"/>
  <c r="AK25" i="2"/>
  <c r="AL25" i="2" s="1"/>
  <c r="AH13" i="2"/>
  <c r="AI13" i="2" s="1"/>
  <c r="AV13" i="2"/>
  <c r="AS13" i="2"/>
  <c r="AQ13" i="2"/>
  <c r="AK13" i="2"/>
  <c r="AL13" i="2" s="1"/>
  <c r="AV24" i="2"/>
  <c r="AS24" i="2"/>
  <c r="AQ24" i="2"/>
  <c r="AH24" i="2"/>
  <c r="AI24" i="2" s="1"/>
  <c r="AK24" i="2"/>
  <c r="AL24" i="2" s="1"/>
  <c r="AF24" i="2"/>
  <c r="AV12" i="2"/>
  <c r="AY12" i="2" s="1"/>
  <c r="AS12" i="2"/>
  <c r="AQ12" i="2"/>
  <c r="AT12" i="2" s="1"/>
  <c r="AH12" i="2"/>
  <c r="AI12" i="2" s="1"/>
  <c r="AK12" i="2"/>
  <c r="AL12" i="2" s="1"/>
  <c r="AV23" i="2"/>
  <c r="AS23" i="2"/>
  <c r="AQ23" i="2"/>
  <c r="AK23" i="2"/>
  <c r="AL23" i="2" s="1"/>
  <c r="AH23" i="2"/>
  <c r="AI23" i="2" s="1"/>
  <c r="AV11" i="2"/>
  <c r="AY11" i="2" s="1"/>
  <c r="AS11" i="2"/>
  <c r="AQ11" i="2"/>
  <c r="AK11" i="2"/>
  <c r="AL11" i="2" s="1"/>
  <c r="AH11" i="2"/>
  <c r="AI11" i="2" s="1"/>
  <c r="AV22" i="2"/>
  <c r="AS22" i="2"/>
  <c r="AQ22" i="2"/>
  <c r="AK22" i="2"/>
  <c r="AL22" i="2" s="1"/>
  <c r="AH22" i="2"/>
  <c r="AI22" i="2" s="1"/>
  <c r="AV10" i="2"/>
  <c r="AY10" i="2" s="1"/>
  <c r="AS10" i="2"/>
  <c r="AQ10" i="2"/>
  <c r="AK10" i="2"/>
  <c r="AL10" i="2" s="1"/>
  <c r="AH10" i="2"/>
  <c r="AI10" i="2" s="1"/>
  <c r="AH9" i="2"/>
  <c r="AI9" i="2" s="1"/>
  <c r="AC9" i="2"/>
  <c r="AD9" i="2" s="1"/>
  <c r="S9" i="2"/>
  <c r="T9" i="2" s="1"/>
  <c r="AQ9" i="2"/>
  <c r="AK9" i="2"/>
  <c r="AL9" i="2" s="1"/>
  <c r="AV9" i="2"/>
  <c r="X9" i="2"/>
  <c r="Y9" i="2" s="1"/>
  <c r="AT9" i="2" l="1"/>
  <c r="AT10" i="2"/>
  <c r="AT11" i="2"/>
  <c r="AY9" i="2"/>
  <c r="AF29" i="2"/>
  <c r="O25" i="2"/>
  <c r="O28" i="2"/>
  <c r="AF12" i="2"/>
  <c r="O12" i="2"/>
  <c r="O19" i="2"/>
  <c r="O10" i="2"/>
  <c r="O27" i="2"/>
  <c r="O18" i="2"/>
  <c r="AF27" i="2"/>
  <c r="O21" i="2"/>
  <c r="AF22" i="2"/>
  <c r="T18" i="2"/>
  <c r="Y18" i="2"/>
  <c r="Y21" i="2"/>
  <c r="O14" i="2"/>
  <c r="O17" i="2"/>
  <c r="O30" i="2"/>
  <c r="AF15" i="2"/>
  <c r="O13" i="2"/>
  <c r="O11" i="2"/>
  <c r="O26" i="2"/>
  <c r="O16" i="2"/>
  <c r="O29" i="2"/>
  <c r="T21" i="2"/>
  <c r="AF30" i="2"/>
  <c r="AD13" i="1"/>
  <c r="AD14" i="1"/>
  <c r="AD15" i="1"/>
  <c r="AD16" i="1"/>
  <c r="AD17" i="1"/>
  <c r="AD18" i="1"/>
  <c r="AD19" i="1"/>
  <c r="AD20" i="1"/>
  <c r="AD21" i="1"/>
  <c r="AD22" i="1"/>
  <c r="AD23" i="1"/>
  <c r="AD12" i="1"/>
  <c r="AF21" i="2" l="1"/>
  <c r="AZ21" i="2" s="1"/>
  <c r="AZ30" i="2"/>
  <c r="AZ27" i="2"/>
  <c r="AZ15" i="2"/>
  <c r="AZ24" i="2"/>
  <c r="AF19" i="2"/>
  <c r="AF10" i="2"/>
  <c r="AF11" i="2"/>
  <c r="AF25" i="2"/>
  <c r="AF23" i="2"/>
  <c r="AZ12" i="2"/>
  <c r="AZ16" i="2"/>
  <c r="AZ22" i="2"/>
  <c r="AZ29" i="2"/>
  <c r="AF26" i="2"/>
  <c r="AF20" i="2"/>
  <c r="AZ19" i="2" l="1"/>
  <c r="AZ25" i="2"/>
  <c r="AZ11" i="2"/>
  <c r="AZ10" i="2"/>
  <c r="AZ23" i="2"/>
  <c r="AZ20" i="2"/>
  <c r="AZ26" i="2"/>
  <c r="L22" i="1" l="1"/>
  <c r="J22" i="1"/>
  <c r="I22" i="1"/>
  <c r="K22" i="1" l="1"/>
  <c r="M22" i="1"/>
  <c r="N22" i="1"/>
  <c r="O22" i="1"/>
  <c r="P22" i="1"/>
  <c r="Q22" i="1"/>
  <c r="R22" i="1"/>
  <c r="S22" i="1"/>
  <c r="T22" i="1"/>
  <c r="U22" i="1"/>
  <c r="V22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N9" i="2" l="1"/>
  <c r="O9" i="2" s="1"/>
  <c r="AE9" i="2"/>
  <c r="AF9" i="2" s="1"/>
  <c r="AF17" i="2"/>
  <c r="AF14" i="2"/>
  <c r="AF13" i="2"/>
  <c r="AF18" i="2"/>
  <c r="AF28" i="2"/>
  <c r="AW5" i="2"/>
  <c r="AM5" i="2"/>
  <c r="U5" i="2"/>
  <c r="P5" i="2"/>
  <c r="AZ9" i="2" l="1"/>
  <c r="AZ14" i="2"/>
  <c r="AZ17" i="2"/>
  <c r="AZ13" i="2"/>
  <c r="AZ28" i="2"/>
  <c r="AZ18" i="2"/>
  <c r="BA28" i="2" l="1"/>
  <c r="BA18" i="2"/>
  <c r="BA9" i="2"/>
  <c r="BA24" i="2"/>
  <c r="BA26" i="2"/>
  <c r="BA16" i="2"/>
  <c r="BA29" i="2"/>
  <c r="BA15" i="2"/>
  <c r="BA21" i="2"/>
  <c r="BA17" i="2"/>
  <c r="BA25" i="2"/>
  <c r="BA14" i="2"/>
  <c r="BA23" i="2"/>
  <c r="BA27" i="2"/>
  <c r="BA20" i="2"/>
  <c r="BA30" i="2"/>
  <c r="BA22" i="2"/>
  <c r="BA19" i="2"/>
  <c r="BA13" i="2"/>
  <c r="BA12" i="2"/>
  <c r="BA11" i="2"/>
  <c r="BA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Gross Thomy BASPO</author>
    <author>Javet Marie BASPO</author>
  </authors>
  <commentList>
    <comment ref="AA8" authorId="0" shapeId="0" xr:uid="{00000000-0006-0000-0000-000001000000}">
      <text>
        <r>
          <rPr>
            <sz val="10"/>
            <color indexed="81"/>
            <rFont val="Arial"/>
            <family val="2"/>
          </rPr>
          <t>In den frühen Jahren der Kindheit hat das relative Alter (RA) innerhalb einer 1-Jahreskategorie in Relation zum chronologischen Alter den grössten Einfluss. Dieser Einfluss nimmt mit dem zunehmendem chronologischen Alter relativ betrachtet kontinuierlich ab. Eine Korrektur sollte im Alter von 7-20 Jahren vorgenommen werden.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8" authorId="1" shapeId="0" xr:uid="{00000000-0006-0000-0000-000002000000}">
      <text>
        <r>
          <rPr>
            <sz val="10"/>
            <color indexed="81"/>
            <rFont val="Arial"/>
            <family val="2"/>
          </rPr>
          <t xml:space="preserve">Während der Pubertät können bei Kindern desselben (chronologischen oder kalendarischen) Alters Unterschiede von bis zu 5 Jahren im biologischen Entwicklungsstand (BES) auftreten. Da viele leistungsrelevante Merkmale vom biologischen Entwicklungsstand abhängig sind, ist dessen Beurteilung bis zum Abschluss der Pubertät notwendig, um die Leistungen der Nachwuchs-athleten/innen richtig einordnen zu können. Die Korrektur bezieht sich auf das Beurteilungskriterium "Leistungsentwicklung" und "aktuelle Leistung". Eine Korrektur sollte im Alter von 7-18 Jahren vorgenommen werden.
</t>
        </r>
      </text>
    </comment>
    <comment ref="AA10" authorId="0" shapeId="0" xr:uid="{00000000-0006-0000-0000-000003000000}">
      <text>
        <r>
          <rPr>
            <sz val="10"/>
            <color indexed="81"/>
            <rFont val="Arial"/>
            <family val="2"/>
          </rPr>
          <t>Wie gross schätzen Sie den Leistungsunterschied in Prozent zwischen einem/r Athlet/in der am 1. Januar geboren ist und einem/r Athlet/in der am 31. Dezember desselben Jahres geboren ist? (von 0 - max. 20%).
Ein Beispiel:
Im 60m Sprint ist der Unterschied bei 14-jährigen Jungen ca. 6%.</t>
        </r>
      </text>
    </comment>
    <comment ref="AC10" authorId="0" shapeId="0" xr:uid="{00000000-0006-0000-0000-000004000000}">
      <text>
        <r>
          <rPr>
            <sz val="10"/>
            <color indexed="81"/>
            <rFont val="Arial"/>
            <family val="2"/>
          </rPr>
          <t>Wie gross schätzen Sie den Leistungsunterschied in Prozent zwischen einem/r Athlet/in der frühentwickelt ist und einem/r Athlet/in der spätentwickelt ist, die aber beide das gleiche chronologische Alter haben?
Ein Beispiel:
Im 60m Sprint ist dieser Unterschied bei 14-jährigen Jungen ca. 10%</t>
        </r>
      </text>
    </comment>
    <comment ref="C21" authorId="0" shapeId="0" xr:uid="{00000000-0006-0000-0000-000005000000}">
      <text>
        <r>
          <rPr>
            <sz val="10"/>
            <color indexed="81"/>
            <rFont val="Arial"/>
            <family val="2"/>
          </rPr>
          <t>Zusätzliche Indikatoren können eingefügt werden.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Javet Marie BASPO</author>
    <author>Gross Thomy BASPO</author>
    <author>marie javet</author>
  </authors>
  <commentList>
    <comment ref="K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Biologischer Entwicklungstand in der Dropdownliste auswählen
</t>
        </r>
      </text>
    </comment>
    <comment ref="N5" authorId="1" shapeId="0" xr:uid="{00000000-0006-0000-0100-000002000000}">
      <text>
        <r>
          <rPr>
            <sz val="10"/>
            <color indexed="81"/>
            <rFont val="Arial"/>
            <family val="2"/>
          </rPr>
          <t xml:space="preserve">Die </t>
        </r>
        <r>
          <rPr>
            <b/>
            <sz val="10"/>
            <color indexed="81"/>
            <rFont val="Arial"/>
            <family val="2"/>
          </rPr>
          <t>BES-Korrektur</t>
        </r>
        <r>
          <rPr>
            <sz val="10"/>
            <color indexed="81"/>
            <rFont val="Arial"/>
            <family val="2"/>
          </rPr>
          <t xml:space="preserve"> wird auf Grund des Alters am Testdatum automatisch aus der Liste der Eingabemaske ausgewählt und mit dem </t>
        </r>
        <r>
          <rPr>
            <b/>
            <sz val="10"/>
            <color indexed="81"/>
            <rFont val="Arial"/>
            <family val="2"/>
          </rPr>
          <t>RA-Korrekturfaktor</t>
        </r>
        <r>
          <rPr>
            <sz val="10"/>
            <color indexed="81"/>
            <rFont val="Arial"/>
            <family val="2"/>
          </rPr>
          <t xml:space="preserve"> addiert. 
</t>
        </r>
      </text>
    </comment>
    <comment ref="AE5" authorId="1" shapeId="0" xr:uid="{00000000-0006-0000-0100-000003000000}">
      <text>
        <r>
          <rPr>
            <sz val="10"/>
            <color indexed="81"/>
            <rFont val="Arial"/>
            <family val="2"/>
          </rPr>
          <t xml:space="preserve">Die BES-Korrektur wird auf Grund des Alters am Testdatum automatisch aus der Liste der Eingabemaske ausgewählt und mit dem RA-Korrekturfaktor addiert.. </t>
        </r>
      </text>
    </comment>
    <comment ref="AZ6" authorId="1" shapeId="0" xr:uid="{00000000-0006-0000-0100-000004000000}">
      <text>
        <r>
          <rPr>
            <sz val="10"/>
            <color indexed="81"/>
            <rFont val="Arial"/>
            <family val="2"/>
          </rPr>
          <t>Die Totalpunktzahl ist in % angegeben. Wenn die volle Punktzahl für einen Test erreicht wird, gibt es 100%. Dazu wird noch die Gewichtung und die BES-RAE Korrektur dazugerechnet.</t>
        </r>
      </text>
    </comment>
    <comment ref="BA6" authorId="1" shapeId="0" xr:uid="{00000000-0006-0000-0100-000005000000}">
      <text>
        <r>
          <rPr>
            <sz val="10"/>
            <color indexed="81"/>
            <rFont val="Arial"/>
            <family val="2"/>
          </rPr>
          <t xml:space="preserve">Der Rang wird automatisch auf Grund der erzielten Punktzahl errechnet. Diese Rangierung berücksichtigt nicht die Alterskategorie.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Achtung !!!
"</t>
        </r>
        <r>
          <rPr>
            <sz val="9"/>
            <color indexed="81"/>
            <rFont val="Tahoma"/>
            <family val="2"/>
          </rPr>
          <t xml:space="preserve">0" = 0 Punkt
"leer" = hat den Test nicht absolviert!
</t>
        </r>
      </text>
    </comment>
    <comment ref="M7" authorId="1" shapeId="0" xr:uid="{00000000-0006-0000-0100-000007000000}">
      <text>
        <r>
          <rPr>
            <sz val="10"/>
            <color indexed="81"/>
            <rFont val="Arial"/>
            <family val="2"/>
          </rPr>
          <t>Die Gewichtung wird auf Grund des Alters am Testdatum automatisch aus der Liste der Eingabemaske ausgewählt und mit der Endpunktzahl für das "Total" verrechnet. Es gilt für alle Gewichtungen.</t>
        </r>
      </text>
    </comment>
  </commentList>
</comments>
</file>

<file path=xl/sharedStrings.xml><?xml version="1.0" encoding="utf-8"?>
<sst xmlns="http://schemas.openxmlformats.org/spreadsheetml/2006/main" count="189" uniqueCount="145">
  <si>
    <t>Ranglistentool</t>
  </si>
  <si>
    <t>PISTE</t>
  </si>
  <si>
    <t>Alter</t>
  </si>
  <si>
    <t>Berücksichtigung des relativen Alters*</t>
  </si>
  <si>
    <t>Berücksichtigung des biologischen Entwicklungsstands *</t>
  </si>
  <si>
    <t>Korrekturfaktor nach Entwicklungsstand</t>
  </si>
  <si>
    <t>Früh</t>
  </si>
  <si>
    <t>Normal</t>
  </si>
  <si>
    <t>Spät</t>
  </si>
  <si>
    <t>Min</t>
  </si>
  <si>
    <t>Max</t>
  </si>
  <si>
    <t>Leistungsentwicklung</t>
  </si>
  <si>
    <t>Aktuelle Leistung</t>
  </si>
  <si>
    <t>Psyche</t>
  </si>
  <si>
    <t>Belastbarkeit</t>
  </si>
  <si>
    <t>Anthropometrische Voraussetzungen</t>
  </si>
  <si>
    <t>Athletenbiographie</t>
  </si>
  <si>
    <t>Weitere sportartspezifische Kriterien</t>
  </si>
  <si>
    <t>RESULTATE</t>
  </si>
  <si>
    <t>Bemerkung</t>
  </si>
  <si>
    <t>Chronolo-gisches Alter</t>
  </si>
  <si>
    <t>Frühentwickler, Normalentwickler, Spätentwickler</t>
  </si>
  <si>
    <t>BES
&amp; RA-Korrektur</t>
  </si>
  <si>
    <t xml:space="preserve">Resultate
Aktuelle Leistung
Gesamt
 (%) </t>
  </si>
  <si>
    <t>Resultate Psyche
(%)</t>
  </si>
  <si>
    <t xml:space="preserve">Resultate Belastbarkeit
 (%) </t>
  </si>
  <si>
    <t>Resultate Athleten Bio (%)</t>
  </si>
  <si>
    <t>Resultate in (%)</t>
  </si>
  <si>
    <t>NAME</t>
  </si>
  <si>
    <t>VORNAME</t>
  </si>
  <si>
    <t>Geburtsdatum [tt.mm.jjjj]</t>
  </si>
  <si>
    <t>Testdatum [tt.mm.jjjj]]</t>
  </si>
  <si>
    <t>TOTAL (%)</t>
  </si>
  <si>
    <t>RANG</t>
  </si>
  <si>
    <t>Verletzt?</t>
  </si>
  <si>
    <t>Punkte</t>
  </si>
  <si>
    <t>Gewichtung</t>
  </si>
  <si>
    <t xml:space="preserve"> Pkt. Test 1</t>
  </si>
  <si>
    <t>Pkt. Test 2</t>
  </si>
  <si>
    <t>Mean</t>
  </si>
  <si>
    <t>FILTER</t>
  </si>
  <si>
    <t>Colonne1</t>
  </si>
  <si>
    <t>Disziplin</t>
  </si>
  <si>
    <t>Name</t>
  </si>
  <si>
    <t>Vorname</t>
  </si>
  <si>
    <t>Gechlecht</t>
  </si>
  <si>
    <t>Geburtsdatum</t>
  </si>
  <si>
    <t>Testdatum</t>
  </si>
  <si>
    <t>Chronologisches Alter</t>
  </si>
  <si>
    <t>Alter gerundet</t>
  </si>
  <si>
    <t>BES &amp; RA-Korrektur</t>
  </si>
  <si>
    <t>Resultate Leistungsentwicklung (%)</t>
  </si>
  <si>
    <t>Pkt. Test 1</t>
  </si>
  <si>
    <t>Gewichtung2</t>
  </si>
  <si>
    <t>Resultate 1. akt Leistung (%)</t>
  </si>
  <si>
    <t>Pkt. Test 12</t>
  </si>
  <si>
    <t>Pkt. Test 22</t>
  </si>
  <si>
    <t>Mean2</t>
  </si>
  <si>
    <t>Gewichtung3</t>
  </si>
  <si>
    <t>Resultate 2. akt. Leistung (%)</t>
  </si>
  <si>
    <t>Pkt. Test 13</t>
  </si>
  <si>
    <t>Pkt. Test 23</t>
  </si>
  <si>
    <t>Mean3</t>
  </si>
  <si>
    <t>Gewichtung4</t>
  </si>
  <si>
    <t>Resultate 3. akt. Leistung (%)</t>
  </si>
  <si>
    <t>BES &amp; RA-Korrektur2</t>
  </si>
  <si>
    <t>Resultate akt. Leistung Gesamt (%)</t>
  </si>
  <si>
    <t>Punkte2</t>
  </si>
  <si>
    <t>Gewichtung5</t>
  </si>
  <si>
    <t>Resultate Psyche (%)</t>
  </si>
  <si>
    <t>Punkte3</t>
  </si>
  <si>
    <t>Gewichtung6</t>
  </si>
  <si>
    <t>Resultate Belastbarkeit (%)</t>
  </si>
  <si>
    <t>Punkte4</t>
  </si>
  <si>
    <t>Gewichtung7</t>
  </si>
  <si>
    <t>Resultate Anthro (%)</t>
  </si>
  <si>
    <t>Punkte5</t>
  </si>
  <si>
    <t>Gewichtung8</t>
  </si>
  <si>
    <t>Punkte6</t>
  </si>
  <si>
    <t>Gewichtung9</t>
  </si>
  <si>
    <t>Punkte7</t>
  </si>
  <si>
    <t>Gewichtung10</t>
  </si>
  <si>
    <t>Punkte8</t>
  </si>
  <si>
    <t>Gewichtung11</t>
  </si>
  <si>
    <t>Resultate weitere (%)</t>
  </si>
  <si>
    <t>Selektionsentscheid</t>
  </si>
  <si>
    <t>M</t>
  </si>
  <si>
    <t>Spätentwickler</t>
  </si>
  <si>
    <t>W</t>
  </si>
  <si>
    <t>Normalentwickler</t>
  </si>
  <si>
    <t>Frühentwickler</t>
  </si>
  <si>
    <t>Biologischer Entwicklungsstand</t>
  </si>
  <si>
    <t>Geschlecht</t>
  </si>
  <si>
    <t>Gesund</t>
  </si>
  <si>
    <t>Verletzt</t>
  </si>
  <si>
    <t>National</t>
  </si>
  <si>
    <t>Regional</t>
  </si>
  <si>
    <t>Local</t>
  </si>
  <si>
    <t>Nein</t>
  </si>
  <si>
    <t>Alter
abgerundet</t>
  </si>
  <si>
    <t>* Mittelwert aus wissenschafltichen Studien</t>
  </si>
  <si>
    <t>Geschlecht
(M=männlich / W=weiblich)</t>
  </si>
  <si>
    <t>Total:</t>
  </si>
  <si>
    <t>RA - BES Korrekturfaktor - Frauen &amp; Männer getrennt - vorgegeben</t>
  </si>
  <si>
    <t xml:space="preserve">Prozentualer Unterschied zwischen
1. Jan. - 31. Dez. </t>
  </si>
  <si>
    <t>Prozentualer Unterschied zwischen Früh- &amp; Spätentwickler</t>
  </si>
  <si>
    <t>Bemerkungen</t>
  </si>
  <si>
    <t>Disziplin
(optional)</t>
  </si>
  <si>
    <t xml:space="preserve">Resultate weitere Kriterien
 (%) </t>
  </si>
  <si>
    <t>Resultate Athletenbio (%)</t>
  </si>
  <si>
    <t xml:space="preserve">Resultate Anthropometrie
 (%) </t>
  </si>
  <si>
    <t>Resultate  Leistungs-entwicklung
(%)</t>
  </si>
  <si>
    <t>Resultate
Wettkampf-, Teilleistung
(%)</t>
  </si>
  <si>
    <t>Resultate
 Trainings-, Teilleistung
(%)</t>
  </si>
  <si>
    <t>Resultate sportartenspez. Tests
(%)</t>
  </si>
  <si>
    <t>Selektions-entscheid?</t>
  </si>
  <si>
    <t>Biologischer Entwicklungsstand
(BES)</t>
  </si>
  <si>
    <r>
      <t xml:space="preserve">Anleitung: Zellen mit </t>
    </r>
    <r>
      <rPr>
        <b/>
        <sz val="14"/>
        <color theme="4" tint="0.59999389629810485"/>
        <rFont val="Calibri"/>
        <family val="2"/>
        <scheme val="minor"/>
      </rPr>
      <t>hellblauem</t>
    </r>
    <r>
      <rPr>
        <b/>
        <sz val="14"/>
        <rFont val="Calibri"/>
        <family val="2"/>
        <scheme val="minor"/>
      </rPr>
      <t xml:space="preserve"> Hintergrund ausfüllen plus biologischer Entwicklungsstsand</t>
    </r>
    <r>
      <rPr>
        <b/>
        <sz val="14"/>
        <color rgb="FFFF7C80"/>
        <rFont val="Calibri"/>
        <family val="2"/>
        <scheme val="minor"/>
      </rPr>
      <t xml:space="preserve"> (BES)</t>
    </r>
  </si>
  <si>
    <t>Développment de la performance</t>
  </si>
  <si>
    <t>Critère d'évaluation</t>
  </si>
  <si>
    <t>Discipline</t>
  </si>
  <si>
    <t>Cadre</t>
  </si>
  <si>
    <t>Sport</t>
  </si>
  <si>
    <t>Hommes</t>
  </si>
  <si>
    <t>Femmes</t>
  </si>
  <si>
    <t>Performance du moment</t>
  </si>
  <si>
    <t>Augmentation de la courbe de performance</t>
  </si>
  <si>
    <t>Performance en compétition</t>
  </si>
  <si>
    <t>Performance en entraînement</t>
  </si>
  <si>
    <t>LEMOVIS</t>
  </si>
  <si>
    <t>Psyché</t>
  </si>
  <si>
    <t>Capacité de résistance (physique et psychique)</t>
  </si>
  <si>
    <t>Au niveau physique et psychique</t>
  </si>
  <si>
    <t>Àge d'entraînement, volume d'entraînement</t>
  </si>
  <si>
    <t>Biographie de l'Athlète</t>
  </si>
  <si>
    <t>2. Pondération</t>
  </si>
  <si>
    <t>Indicateur</t>
  </si>
  <si>
    <t>1. Echelle</t>
  </si>
  <si>
    <t>Entourage et environnement</t>
  </si>
  <si>
    <t>Prédisposition physique au twirling</t>
  </si>
  <si>
    <t xml:space="preserve">Test spécifique mvts </t>
  </si>
  <si>
    <t>Twirling bâton freestyle et formation</t>
  </si>
  <si>
    <t>Twirling</t>
  </si>
  <si>
    <t>Echelle et pondération des crièteres d'évaluation</t>
  </si>
  <si>
    <t>Performance dans le cadre de tests spécifiques (degrés, routines, 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</si>
</sst>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00"/>
    <numFmt numFmtId="166" formatCode="0.0%"/>
    <numFmt numFmtId="167" formatCode="0.0"/>
    <numFmt numFmtId="168" formatCode="0;\-0;;@"/>
  </numFmts>
  <fonts count="4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10"/>
      <color indexed="81"/>
      <name val="Arial"/>
      <family val="2"/>
    </font>
    <font>
      <b/>
      <sz val="9"/>
      <color indexed="81"/>
      <name val="Tahoma"/>
      <family val="2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 tint="0.59999389629810485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rgb="FFFF7C8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AFCAEB"/>
        <bgColor rgb="FF000000"/>
      </patternFill>
    </fill>
    <fill>
      <patternFill patternType="solid">
        <fgColor rgb="FFAFCAEB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7493D2"/>
        <bgColor rgb="FF000000"/>
      </patternFill>
    </fill>
    <fill>
      <patternFill patternType="solid">
        <fgColor theme="6" tint="-0.249977111117893"/>
        <bgColor rgb="FF000000"/>
      </patternFill>
    </fill>
    <fill>
      <patternFill patternType="solid">
        <fgColor rgb="FFE7F1F9"/>
        <bgColor rgb="FF000000"/>
      </patternFill>
    </fill>
    <fill>
      <patternFill patternType="solid">
        <fgColor rgb="FF97AEDD"/>
        <bgColor rgb="FF000000"/>
      </patternFill>
    </fill>
  </fills>
  <borders count="5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theme="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ck">
        <color theme="0"/>
      </right>
      <top/>
      <bottom style="medium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medium">
        <color theme="0"/>
      </top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 style="thin">
        <color theme="0"/>
      </top>
      <bottom/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1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27" xfId="0" applyFont="1" applyBorder="1"/>
    <xf numFmtId="0" fontId="1" fillId="0" borderId="2" xfId="0" applyFont="1" applyBorder="1"/>
    <xf numFmtId="0" fontId="1" fillId="0" borderId="28" xfId="0" applyFont="1" applyBorder="1"/>
    <xf numFmtId="0" fontId="1" fillId="0" borderId="5" xfId="0" applyFont="1" applyBorder="1"/>
    <xf numFmtId="0" fontId="10" fillId="0" borderId="0" xfId="1" applyFont="1"/>
    <xf numFmtId="0" fontId="11" fillId="5" borderId="11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6" fontId="12" fillId="4" borderId="34" xfId="2" applyNumberFormat="1" applyFont="1" applyFill="1" applyBorder="1" applyAlignment="1" applyProtection="1">
      <alignment horizontal="center" vertical="center" wrapText="1"/>
    </xf>
    <xf numFmtId="164" fontId="1" fillId="0" borderId="0" xfId="5" applyFont="1" applyProtection="1"/>
    <xf numFmtId="0" fontId="10" fillId="9" borderId="28" xfId="1" applyFont="1" applyFill="1" applyBorder="1" applyAlignment="1">
      <alignment horizontal="center" vertical="center" wrapText="1"/>
    </xf>
    <xf numFmtId="9" fontId="10" fillId="9" borderId="28" xfId="4" applyFont="1" applyFill="1" applyBorder="1" applyAlignment="1" applyProtection="1">
      <alignment horizontal="center" vertical="center" wrapText="1"/>
    </xf>
    <xf numFmtId="9" fontId="10" fillId="9" borderId="2" xfId="4" applyFont="1" applyFill="1" applyBorder="1" applyAlignment="1" applyProtection="1">
      <alignment horizontal="center" vertical="center" wrapText="1"/>
    </xf>
    <xf numFmtId="0" fontId="10" fillId="0" borderId="11" xfId="1" applyFont="1" applyBorder="1" applyAlignment="1">
      <alignment horizontal="left"/>
    </xf>
    <xf numFmtId="14" fontId="1" fillId="0" borderId="0" xfId="0" applyNumberFormat="1" applyFont="1"/>
    <xf numFmtId="9" fontId="1" fillId="0" borderId="0" xfId="6" applyFont="1" applyProtection="1"/>
    <xf numFmtId="0" fontId="9" fillId="2" borderId="38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28" xfId="1" applyFont="1" applyFill="1" applyBorder="1" applyAlignment="1">
      <alignment horizontal="center" vertical="center" wrapText="1"/>
    </xf>
    <xf numFmtId="0" fontId="12" fillId="10" borderId="34" xfId="1" applyFont="1" applyFill="1" applyBorder="1" applyAlignment="1" applyProtection="1">
      <alignment vertical="center" wrapText="1"/>
      <protection locked="0"/>
    </xf>
    <xf numFmtId="0" fontId="12" fillId="10" borderId="1" xfId="1" applyFont="1" applyFill="1" applyBorder="1" applyAlignment="1" applyProtection="1">
      <alignment vertical="center" wrapText="1"/>
      <protection locked="0"/>
    </xf>
    <xf numFmtId="0" fontId="12" fillId="10" borderId="28" xfId="1" applyFont="1" applyFill="1" applyBorder="1" applyAlignment="1" applyProtection="1">
      <alignment vertical="center" wrapText="1"/>
      <protection locked="0"/>
    </xf>
    <xf numFmtId="0" fontId="12" fillId="10" borderId="2" xfId="1" applyFont="1" applyFill="1" applyBorder="1" applyAlignment="1" applyProtection="1">
      <alignment vertical="center" wrapText="1"/>
      <protection locked="0"/>
    </xf>
    <xf numFmtId="0" fontId="7" fillId="6" borderId="6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8" fillId="12" borderId="32" xfId="0" applyFont="1" applyFill="1" applyBorder="1" applyAlignment="1">
      <alignment horizontal="center" vertical="center" wrapText="1"/>
    </xf>
    <xf numFmtId="165" fontId="19" fillId="11" borderId="1" xfId="0" applyNumberFormat="1" applyFont="1" applyFill="1" applyBorder="1" applyAlignment="1">
      <alignment horizontal="center" vertical="center" wrapText="1"/>
    </xf>
    <xf numFmtId="1" fontId="19" fillId="11" borderId="1" xfId="0" applyNumberFormat="1" applyFont="1" applyFill="1" applyBorder="1" applyAlignment="1">
      <alignment horizontal="center" vertical="center" wrapText="1"/>
    </xf>
    <xf numFmtId="165" fontId="19" fillId="11" borderId="6" xfId="0" applyNumberFormat="1" applyFont="1" applyFill="1" applyBorder="1" applyAlignment="1">
      <alignment horizontal="center" vertical="center" wrapText="1"/>
    </xf>
    <xf numFmtId="166" fontId="21" fillId="4" borderId="34" xfId="2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vertical="top"/>
    </xf>
    <xf numFmtId="0" fontId="9" fillId="2" borderId="39" xfId="1" applyFont="1" applyFill="1" applyBorder="1" applyAlignment="1">
      <alignment horizontal="center" vertical="center" wrapText="1"/>
    </xf>
    <xf numFmtId="0" fontId="11" fillId="10" borderId="34" xfId="1" applyFont="1" applyFill="1" applyBorder="1" applyAlignment="1" applyProtection="1">
      <alignment horizontal="center" vertical="center" wrapText="1"/>
      <protection locked="0"/>
    </xf>
    <xf numFmtId="0" fontId="11" fillId="10" borderId="33" xfId="1" applyFont="1" applyFill="1" applyBorder="1" applyAlignment="1" applyProtection="1">
      <alignment horizontal="center" vertical="center" wrapText="1"/>
      <protection locked="0"/>
    </xf>
    <xf numFmtId="166" fontId="12" fillId="10" borderId="33" xfId="2" applyNumberFormat="1" applyFont="1" applyFill="1" applyBorder="1" applyAlignment="1" applyProtection="1">
      <alignment horizontal="center" vertical="center" wrapText="1"/>
      <protection locked="0"/>
    </xf>
    <xf numFmtId="9" fontId="12" fillId="10" borderId="34" xfId="2" applyFont="1" applyFill="1" applyBorder="1" applyAlignment="1" applyProtection="1">
      <alignment horizontal="center" vertical="center" wrapText="1"/>
      <protection locked="0"/>
    </xf>
    <xf numFmtId="0" fontId="23" fillId="2" borderId="11" xfId="1" applyFont="1" applyFill="1" applyBorder="1" applyAlignment="1">
      <alignment vertical="center" wrapText="1"/>
    </xf>
    <xf numFmtId="9" fontId="12" fillId="6" borderId="34" xfId="2" applyFont="1" applyFill="1" applyBorder="1" applyAlignment="1" applyProtection="1">
      <alignment horizontal="center" vertical="center" wrapText="1"/>
    </xf>
    <xf numFmtId="166" fontId="21" fillId="10" borderId="33" xfId="2" applyNumberFormat="1" applyFont="1" applyFill="1" applyBorder="1" applyAlignment="1" applyProtection="1">
      <alignment horizontal="center" vertical="center" wrapText="1"/>
      <protection locked="0"/>
    </xf>
    <xf numFmtId="166" fontId="21" fillId="10" borderId="34" xfId="2" applyNumberFormat="1" applyFont="1" applyFill="1" applyBorder="1" applyAlignment="1" applyProtection="1">
      <alignment horizontal="center" vertical="center" wrapText="1"/>
      <protection locked="0"/>
    </xf>
    <xf numFmtId="9" fontId="21" fillId="6" borderId="34" xfId="2" applyFont="1" applyFill="1" applyBorder="1" applyAlignment="1" applyProtection="1">
      <alignment horizontal="center" vertical="center" wrapText="1"/>
    </xf>
    <xf numFmtId="166" fontId="12" fillId="6" borderId="33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8" fillId="0" borderId="0" xfId="0" applyFont="1"/>
    <xf numFmtId="0" fontId="1" fillId="0" borderId="48" xfId="0" applyFont="1" applyBorder="1"/>
    <xf numFmtId="0" fontId="1" fillId="0" borderId="48" xfId="0" applyFont="1" applyBorder="1" applyAlignment="1">
      <alignment vertical="top"/>
    </xf>
    <xf numFmtId="0" fontId="14" fillId="0" borderId="0" xfId="0" applyFont="1" applyAlignment="1">
      <alignment horizontal="left" wrapText="1"/>
    </xf>
    <xf numFmtId="0" fontId="11" fillId="9" borderId="36" xfId="1" applyFont="1" applyFill="1" applyBorder="1" applyAlignment="1">
      <alignment horizontal="right" vertical="center" wrapText="1"/>
    </xf>
    <xf numFmtId="9" fontId="21" fillId="10" borderId="34" xfId="2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4" fillId="0" borderId="0" xfId="0" applyFont="1"/>
    <xf numFmtId="166" fontId="27" fillId="0" borderId="33" xfId="2" applyNumberFormat="1" applyFont="1" applyFill="1" applyBorder="1" applyAlignment="1" applyProtection="1">
      <alignment horizontal="center" vertical="center" wrapText="1"/>
      <protection locked="0"/>
    </xf>
    <xf numFmtId="9" fontId="27" fillId="0" borderId="34" xfId="2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28" fillId="0" borderId="0" xfId="0" applyFont="1"/>
    <xf numFmtId="0" fontId="29" fillId="0" borderId="0" xfId="0" applyFont="1"/>
    <xf numFmtId="167" fontId="28" fillId="0" borderId="0" xfId="0" applyNumberFormat="1" applyFont="1"/>
    <xf numFmtId="0" fontId="28" fillId="0" borderId="0" xfId="0" applyFont="1" applyAlignment="1">
      <alignment horizontal="center"/>
    </xf>
    <xf numFmtId="0" fontId="30" fillId="0" borderId="0" xfId="0" applyFont="1"/>
    <xf numFmtId="167" fontId="28" fillId="0" borderId="0" xfId="0" quotePrefix="1" applyNumberFormat="1" applyFont="1"/>
    <xf numFmtId="165" fontId="28" fillId="0" borderId="0" xfId="0" applyNumberFormat="1" applyFont="1"/>
    <xf numFmtId="1" fontId="28" fillId="0" borderId="0" xfId="0" applyNumberFormat="1" applyFont="1" applyAlignment="1">
      <alignment horizontal="center"/>
    </xf>
    <xf numFmtId="0" fontId="32" fillId="3" borderId="18" xfId="0" applyFont="1" applyFill="1" applyBorder="1" applyAlignment="1">
      <alignment horizontal="center" vertical="center" wrapText="1"/>
    </xf>
    <xf numFmtId="0" fontId="33" fillId="8" borderId="11" xfId="0" applyFont="1" applyFill="1" applyBorder="1" applyAlignment="1">
      <alignment vertical="center" wrapText="1"/>
    </xf>
    <xf numFmtId="0" fontId="33" fillId="8" borderId="10" xfId="0" applyFont="1" applyFill="1" applyBorder="1" applyAlignment="1">
      <alignment vertical="center" wrapText="1"/>
    </xf>
    <xf numFmtId="0" fontId="38" fillId="16" borderId="21" xfId="0" applyFont="1" applyFill="1" applyBorder="1"/>
    <xf numFmtId="0" fontId="29" fillId="4" borderId="0" xfId="0" applyFont="1" applyFill="1" applyAlignment="1">
      <alignment horizontal="center"/>
    </xf>
    <xf numFmtId="0" fontId="34" fillId="8" borderId="14" xfId="0" applyFont="1" applyFill="1" applyBorder="1" applyAlignment="1">
      <alignment horizontal="center" wrapText="1"/>
    </xf>
    <xf numFmtId="0" fontId="39" fillId="0" borderId="0" xfId="0" applyFont="1" applyAlignment="1">
      <alignment horizontal="right"/>
    </xf>
    <xf numFmtId="0" fontId="40" fillId="4" borderId="0" xfId="0" applyFont="1" applyFill="1"/>
    <xf numFmtId="0" fontId="40" fillId="4" borderId="0" xfId="0" applyFont="1" applyFill="1" applyAlignment="1">
      <alignment vertical="center"/>
    </xf>
    <xf numFmtId="0" fontId="39" fillId="0" borderId="0" xfId="0" applyFont="1"/>
    <xf numFmtId="0" fontId="29" fillId="5" borderId="16" xfId="0" applyFont="1" applyFill="1" applyBorder="1"/>
    <xf numFmtId="0" fontId="28" fillId="15" borderId="16" xfId="0" applyFont="1" applyFill="1" applyBorder="1" applyProtection="1">
      <protection locked="0"/>
    </xf>
    <xf numFmtId="14" fontId="28" fillId="15" borderId="16" xfId="0" applyNumberFormat="1" applyFont="1" applyFill="1" applyBorder="1" applyAlignment="1" applyProtection="1">
      <alignment horizontal="center"/>
      <protection locked="0"/>
    </xf>
    <xf numFmtId="167" fontId="28" fillId="16" borderId="16" xfId="0" applyNumberFormat="1" applyFont="1" applyFill="1" applyBorder="1" applyAlignment="1">
      <alignment horizontal="center"/>
    </xf>
    <xf numFmtId="1" fontId="28" fillId="16" borderId="16" xfId="0" applyNumberFormat="1" applyFont="1" applyFill="1" applyBorder="1" applyAlignment="1">
      <alignment horizontal="center"/>
    </xf>
    <xf numFmtId="0" fontId="28" fillId="15" borderId="16" xfId="0" applyFont="1" applyFill="1" applyBorder="1" applyAlignment="1" applyProtection="1">
      <alignment horizontal="center"/>
      <protection locked="0"/>
    </xf>
    <xf numFmtId="0" fontId="28" fillId="16" borderId="16" xfId="0" applyFont="1" applyFill="1" applyBorder="1" applyAlignment="1">
      <alignment horizontal="center"/>
    </xf>
    <xf numFmtId="165" fontId="28" fillId="13" borderId="16" xfId="0" applyNumberFormat="1" applyFont="1" applyFill="1" applyBorder="1" applyAlignment="1">
      <alignment horizontal="center"/>
    </xf>
    <xf numFmtId="165" fontId="28" fillId="7" borderId="16" xfId="0" applyNumberFormat="1" applyFont="1" applyFill="1" applyBorder="1" applyAlignment="1">
      <alignment horizontal="center"/>
    </xf>
    <xf numFmtId="1" fontId="28" fillId="15" borderId="16" xfId="0" applyNumberFormat="1" applyFont="1" applyFill="1" applyBorder="1" applyAlignment="1" applyProtection="1">
      <alignment horizontal="center"/>
      <protection locked="0"/>
    </xf>
    <xf numFmtId="2" fontId="28" fillId="7" borderId="16" xfId="0" applyNumberFormat="1" applyFont="1" applyFill="1" applyBorder="1" applyAlignment="1">
      <alignment horizontal="center"/>
    </xf>
    <xf numFmtId="165" fontId="41" fillId="13" borderId="16" xfId="0" applyNumberFormat="1" applyFont="1" applyFill="1" applyBorder="1" applyAlignment="1">
      <alignment horizontal="center"/>
    </xf>
    <xf numFmtId="165" fontId="28" fillId="14" borderId="16" xfId="0" applyNumberFormat="1" applyFont="1" applyFill="1" applyBorder="1" applyAlignment="1">
      <alignment horizontal="center"/>
    </xf>
    <xf numFmtId="0" fontId="28" fillId="16" borderId="23" xfId="0" applyFont="1" applyFill="1" applyBorder="1" applyAlignment="1">
      <alignment horizontal="center"/>
    </xf>
    <xf numFmtId="168" fontId="28" fillId="7" borderId="16" xfId="0" applyNumberFormat="1" applyFont="1" applyFill="1" applyBorder="1" applyAlignment="1">
      <alignment horizontal="center"/>
    </xf>
    <xf numFmtId="1" fontId="38" fillId="16" borderId="16" xfId="0" applyNumberFormat="1" applyFont="1" applyFill="1" applyBorder="1" applyAlignment="1">
      <alignment horizontal="center"/>
    </xf>
    <xf numFmtId="0" fontId="28" fillId="15" borderId="23" xfId="0" applyFont="1" applyFill="1" applyBorder="1" applyProtection="1">
      <protection locked="0"/>
    </xf>
    <xf numFmtId="0" fontId="28" fillId="0" borderId="0" xfId="0" quotePrefix="1" applyFont="1"/>
    <xf numFmtId="0" fontId="29" fillId="5" borderId="18" xfId="0" applyFont="1" applyFill="1" applyBorder="1"/>
    <xf numFmtId="0" fontId="28" fillId="15" borderId="18" xfId="0" applyFont="1" applyFill="1" applyBorder="1" applyProtection="1">
      <protection locked="0"/>
    </xf>
    <xf numFmtId="14" fontId="28" fillId="15" borderId="18" xfId="0" applyNumberFormat="1" applyFont="1" applyFill="1" applyBorder="1" applyAlignment="1" applyProtection="1">
      <alignment horizontal="center"/>
      <protection locked="0"/>
    </xf>
    <xf numFmtId="1" fontId="28" fillId="16" borderId="18" xfId="0" applyNumberFormat="1" applyFont="1" applyFill="1" applyBorder="1" applyAlignment="1">
      <alignment horizontal="center"/>
    </xf>
    <xf numFmtId="0" fontId="28" fillId="15" borderId="18" xfId="0" applyFont="1" applyFill="1" applyBorder="1" applyAlignment="1" applyProtection="1">
      <alignment horizontal="center"/>
      <protection locked="0"/>
    </xf>
    <xf numFmtId="0" fontId="28" fillId="16" borderId="18" xfId="0" applyFont="1" applyFill="1" applyBorder="1" applyAlignment="1">
      <alignment horizontal="center"/>
    </xf>
    <xf numFmtId="165" fontId="28" fillId="13" borderId="18" xfId="0" applyNumberFormat="1" applyFont="1" applyFill="1" applyBorder="1" applyAlignment="1">
      <alignment horizontal="center"/>
    </xf>
    <xf numFmtId="165" fontId="28" fillId="7" borderId="18" xfId="0" applyNumberFormat="1" applyFont="1" applyFill="1" applyBorder="1" applyAlignment="1">
      <alignment horizontal="center"/>
    </xf>
    <xf numFmtId="1" fontId="28" fillId="15" borderId="18" xfId="0" applyNumberFormat="1" applyFont="1" applyFill="1" applyBorder="1" applyAlignment="1" applyProtection="1">
      <alignment horizontal="center"/>
      <protection locked="0"/>
    </xf>
    <xf numFmtId="2" fontId="28" fillId="7" borderId="18" xfId="0" applyNumberFormat="1" applyFont="1" applyFill="1" applyBorder="1" applyAlignment="1">
      <alignment horizontal="center"/>
    </xf>
    <xf numFmtId="167" fontId="28" fillId="15" borderId="16" xfId="0" applyNumberFormat="1" applyFont="1" applyFill="1" applyBorder="1" applyAlignment="1" applyProtection="1">
      <alignment horizontal="center"/>
      <protection locked="0"/>
    </xf>
    <xf numFmtId="167" fontId="28" fillId="15" borderId="18" xfId="0" applyNumberFormat="1" applyFont="1" applyFill="1" applyBorder="1" applyAlignment="1" applyProtection="1">
      <alignment horizontal="center"/>
      <protection locked="0"/>
    </xf>
    <xf numFmtId="0" fontId="29" fillId="5" borderId="45" xfId="0" applyFont="1" applyFill="1" applyBorder="1"/>
    <xf numFmtId="0" fontId="28" fillId="15" borderId="45" xfId="0" applyFont="1" applyFill="1" applyBorder="1" applyProtection="1">
      <protection locked="0"/>
    </xf>
    <xf numFmtId="14" fontId="28" fillId="15" borderId="45" xfId="0" applyNumberFormat="1" applyFont="1" applyFill="1" applyBorder="1" applyAlignment="1" applyProtection="1">
      <alignment horizontal="center"/>
      <protection locked="0"/>
    </xf>
    <xf numFmtId="1" fontId="28" fillId="16" borderId="45" xfId="0" applyNumberFormat="1" applyFont="1" applyFill="1" applyBorder="1" applyAlignment="1">
      <alignment horizontal="center"/>
    </xf>
    <xf numFmtId="0" fontId="28" fillId="15" borderId="45" xfId="0" applyFont="1" applyFill="1" applyBorder="1" applyAlignment="1" applyProtection="1">
      <alignment horizontal="center"/>
      <protection locked="0"/>
    </xf>
    <xf numFmtId="0" fontId="28" fillId="16" borderId="45" xfId="0" applyFont="1" applyFill="1" applyBorder="1" applyAlignment="1">
      <alignment horizontal="center"/>
    </xf>
    <xf numFmtId="165" fontId="28" fillId="13" borderId="45" xfId="0" applyNumberFormat="1" applyFont="1" applyFill="1" applyBorder="1" applyAlignment="1">
      <alignment horizontal="center"/>
    </xf>
    <xf numFmtId="165" fontId="28" fillId="7" borderId="45" xfId="0" applyNumberFormat="1" applyFont="1" applyFill="1" applyBorder="1" applyAlignment="1">
      <alignment horizontal="center"/>
    </xf>
    <xf numFmtId="2" fontId="28" fillId="7" borderId="45" xfId="0" applyNumberFormat="1" applyFont="1" applyFill="1" applyBorder="1" applyAlignment="1">
      <alignment horizontal="center"/>
    </xf>
    <xf numFmtId="2" fontId="28" fillId="7" borderId="14" xfId="0" applyNumberFormat="1" applyFont="1" applyFill="1" applyBorder="1" applyAlignment="1">
      <alignment horizontal="center"/>
    </xf>
    <xf numFmtId="165" fontId="41" fillId="13" borderId="14" xfId="0" applyNumberFormat="1" applyFont="1" applyFill="1" applyBorder="1" applyAlignment="1">
      <alignment horizontal="center"/>
    </xf>
    <xf numFmtId="165" fontId="28" fillId="14" borderId="14" xfId="0" applyNumberFormat="1" applyFont="1" applyFill="1" applyBorder="1" applyAlignment="1">
      <alignment horizontal="center"/>
    </xf>
    <xf numFmtId="0" fontId="28" fillId="16" borderId="46" xfId="0" applyFont="1" applyFill="1" applyBorder="1" applyAlignment="1">
      <alignment horizontal="center"/>
    </xf>
    <xf numFmtId="165" fontId="28" fillId="7" borderId="14" xfId="0" applyNumberFormat="1" applyFont="1" applyFill="1" applyBorder="1" applyAlignment="1">
      <alignment horizontal="center"/>
    </xf>
    <xf numFmtId="167" fontId="28" fillId="15" borderId="45" xfId="0" applyNumberFormat="1" applyFont="1" applyFill="1" applyBorder="1" applyAlignment="1" applyProtection="1">
      <alignment horizontal="center"/>
      <protection locked="0"/>
    </xf>
    <xf numFmtId="167" fontId="28" fillId="16" borderId="14" xfId="0" applyNumberFormat="1" applyFont="1" applyFill="1" applyBorder="1" applyAlignment="1">
      <alignment horizontal="center"/>
    </xf>
    <xf numFmtId="1" fontId="28" fillId="0" borderId="0" xfId="0" applyNumberFormat="1" applyFont="1"/>
    <xf numFmtId="0" fontId="43" fillId="3" borderId="18" xfId="0" applyFont="1" applyFill="1" applyBorder="1" applyAlignment="1">
      <alignment horizontal="center" vertical="center" wrapText="1"/>
    </xf>
    <xf numFmtId="165" fontId="34" fillId="16" borderId="16" xfId="0" applyNumberFormat="1" applyFont="1" applyFill="1" applyBorder="1" applyAlignment="1">
      <alignment horizontal="center"/>
    </xf>
    <xf numFmtId="0" fontId="38" fillId="16" borderId="20" xfId="0" applyFont="1" applyFill="1" applyBorder="1" applyAlignment="1">
      <alignment horizontal="center" vertical="center"/>
    </xf>
    <xf numFmtId="0" fontId="34" fillId="8" borderId="27" xfId="0" applyFont="1" applyFill="1" applyBorder="1" applyAlignment="1">
      <alignment wrapText="1"/>
    </xf>
    <xf numFmtId="0" fontId="10" fillId="10" borderId="1" xfId="1" applyFont="1" applyFill="1" applyBorder="1" applyAlignment="1" applyProtection="1">
      <alignment horizontal="left" vertical="center" wrapText="1"/>
      <protection locked="0"/>
    </xf>
    <xf numFmtId="0" fontId="10" fillId="10" borderId="41" xfId="1" applyFont="1" applyFill="1" applyBorder="1" applyAlignment="1" applyProtection="1">
      <alignment horizontal="left" vertical="center" wrapText="1"/>
      <protection locked="0"/>
    </xf>
    <xf numFmtId="0" fontId="9" fillId="2" borderId="8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10" fillId="9" borderId="41" xfId="1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left" vertical="center" wrapText="1"/>
    </xf>
    <xf numFmtId="0" fontId="11" fillId="8" borderId="31" xfId="0" applyFont="1" applyFill="1" applyBorder="1" applyAlignment="1">
      <alignment horizontal="left"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9" fillId="6" borderId="32" xfId="1" applyFont="1" applyFill="1" applyBorder="1" applyAlignment="1">
      <alignment horizontal="center" vertical="center" wrapText="1"/>
    </xf>
    <xf numFmtId="0" fontId="9" fillId="6" borderId="11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wrapText="1"/>
    </xf>
    <xf numFmtId="0" fontId="9" fillId="6" borderId="29" xfId="1" applyFont="1" applyFill="1" applyBorder="1" applyAlignment="1">
      <alignment horizontal="center" vertical="center" wrapText="1"/>
    </xf>
    <xf numFmtId="0" fontId="9" fillId="6" borderId="35" xfId="1" applyFont="1" applyFill="1" applyBorder="1" applyAlignment="1">
      <alignment horizontal="center" vertical="center" wrapText="1"/>
    </xf>
    <xf numFmtId="0" fontId="9" fillId="6" borderId="36" xfId="1" applyFont="1" applyFill="1" applyBorder="1" applyAlignment="1">
      <alignment horizontal="center" vertical="center" wrapText="1"/>
    </xf>
    <xf numFmtId="0" fontId="26" fillId="12" borderId="7" xfId="0" applyFont="1" applyFill="1" applyBorder="1" applyAlignment="1">
      <alignment horizontal="center" vertical="center" wrapText="1"/>
    </xf>
    <xf numFmtId="0" fontId="26" fillId="12" borderId="11" xfId="0" applyFont="1" applyFill="1" applyBorder="1" applyAlignment="1">
      <alignment horizontal="center" vertical="center" wrapText="1"/>
    </xf>
    <xf numFmtId="0" fontId="26" fillId="12" borderId="10" xfId="0" applyFont="1" applyFill="1" applyBorder="1" applyAlignment="1">
      <alignment horizontal="center" vertical="center" wrapText="1"/>
    </xf>
    <xf numFmtId="0" fontId="26" fillId="12" borderId="35" xfId="0" applyFont="1" applyFill="1" applyBorder="1" applyAlignment="1">
      <alignment horizontal="center" vertical="center" wrapText="1"/>
    </xf>
    <xf numFmtId="0" fontId="26" fillId="12" borderId="36" xfId="0" applyFont="1" applyFill="1" applyBorder="1" applyAlignment="1">
      <alignment horizontal="center" vertical="center" wrapText="1"/>
    </xf>
    <xf numFmtId="0" fontId="9" fillId="2" borderId="11" xfId="1" quotePrefix="1" applyFont="1" applyFill="1" applyBorder="1" applyAlignment="1">
      <alignment horizontal="center" vertical="center" wrapText="1"/>
    </xf>
    <xf numFmtId="0" fontId="9" fillId="2" borderId="40" xfId="1" quotePrefix="1" applyFont="1" applyFill="1" applyBorder="1" applyAlignment="1">
      <alignment horizontal="center" vertical="center" wrapText="1"/>
    </xf>
    <xf numFmtId="0" fontId="9" fillId="2" borderId="0" xfId="1" quotePrefix="1" applyFont="1" applyFill="1" applyAlignment="1">
      <alignment horizontal="center" vertical="center" wrapText="1"/>
    </xf>
    <xf numFmtId="0" fontId="9" fillId="2" borderId="37" xfId="1" quotePrefix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4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39" xfId="1" applyFont="1" applyFill="1" applyBorder="1" applyAlignment="1">
      <alignment horizontal="center" vertical="center" wrapText="1"/>
    </xf>
    <xf numFmtId="0" fontId="26" fillId="12" borderId="29" xfId="0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10" fillId="10" borderId="11" xfId="1" applyFont="1" applyFill="1" applyBorder="1" applyAlignment="1" applyProtection="1">
      <alignment horizontal="left" vertical="center" wrapText="1"/>
      <protection locked="0"/>
    </xf>
    <xf numFmtId="0" fontId="43" fillId="3" borderId="13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3" borderId="22" xfId="0" applyFont="1" applyFill="1" applyBorder="1" applyAlignment="1">
      <alignment horizontal="center" vertical="center" wrapText="1"/>
    </xf>
    <xf numFmtId="0" fontId="34" fillId="8" borderId="19" xfId="0" applyFont="1" applyFill="1" applyBorder="1" applyAlignment="1">
      <alignment horizontal="center" wrapText="1"/>
    </xf>
    <xf numFmtId="0" fontId="34" fillId="8" borderId="15" xfId="0" applyFont="1" applyFill="1" applyBorder="1" applyAlignment="1">
      <alignment horizontal="center" wrapText="1"/>
    </xf>
    <xf numFmtId="0" fontId="34" fillId="8" borderId="20" xfId="0" applyFont="1" applyFill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 wrapText="1"/>
    </xf>
    <xf numFmtId="0" fontId="35" fillId="13" borderId="19" xfId="0" applyFont="1" applyFill="1" applyBorder="1" applyAlignment="1">
      <alignment horizontal="center" vertical="center" wrapText="1"/>
    </xf>
    <xf numFmtId="0" fontId="35" fillId="13" borderId="15" xfId="0" applyFont="1" applyFill="1" applyBorder="1" applyAlignment="1">
      <alignment horizontal="center" vertical="center" wrapText="1"/>
    </xf>
    <xf numFmtId="165" fontId="28" fillId="8" borderId="45" xfId="0" applyNumberFormat="1" applyFont="1" applyFill="1" applyBorder="1" applyAlignment="1">
      <alignment horizontal="center" wrapText="1"/>
    </xf>
    <xf numFmtId="165" fontId="28" fillId="8" borderId="14" xfId="0" applyNumberFormat="1" applyFont="1" applyFill="1" applyBorder="1" applyAlignment="1">
      <alignment horizontal="center" wrapText="1"/>
    </xf>
    <xf numFmtId="165" fontId="28" fillId="8" borderId="16" xfId="0" applyNumberFormat="1" applyFont="1" applyFill="1" applyBorder="1" applyAlignment="1">
      <alignment horizontal="center" wrapText="1"/>
    </xf>
    <xf numFmtId="0" fontId="36" fillId="7" borderId="45" xfId="0" applyFont="1" applyFill="1" applyBorder="1" applyAlignment="1">
      <alignment horizontal="center" vertical="center" textRotation="90" wrapText="1"/>
    </xf>
    <xf numFmtId="0" fontId="36" fillId="7" borderId="14" xfId="0" applyFont="1" applyFill="1" applyBorder="1" applyAlignment="1">
      <alignment horizontal="center" vertical="center" textRotation="90" wrapText="1"/>
    </xf>
    <xf numFmtId="0" fontId="33" fillId="8" borderId="0" xfId="0" applyFont="1" applyFill="1" applyAlignment="1">
      <alignment horizontal="center" vertical="center" wrapText="1"/>
    </xf>
    <xf numFmtId="0" fontId="34" fillId="8" borderId="15" xfId="0" applyFont="1" applyFill="1" applyBorder="1" applyAlignment="1">
      <alignment horizontal="center" vertical="center" wrapText="1"/>
    </xf>
    <xf numFmtId="0" fontId="34" fillId="8" borderId="14" xfId="0" applyFont="1" applyFill="1" applyBorder="1" applyAlignment="1">
      <alignment horizontal="center" wrapText="1"/>
    </xf>
    <xf numFmtId="0" fontId="34" fillId="8" borderId="11" xfId="0" applyFont="1" applyFill="1" applyBorder="1" applyAlignment="1">
      <alignment horizontal="center" wrapText="1"/>
    </xf>
    <xf numFmtId="0" fontId="34" fillId="8" borderId="0" xfId="0" applyFont="1" applyFill="1" applyAlignment="1">
      <alignment horizontal="center" wrapText="1"/>
    </xf>
    <xf numFmtId="0" fontId="33" fillId="8" borderId="8" xfId="0" applyFont="1" applyFill="1" applyBorder="1" applyAlignment="1">
      <alignment horizontal="center" wrapText="1"/>
    </xf>
    <xf numFmtId="0" fontId="33" fillId="8" borderId="4" xfId="0" applyFont="1" applyFill="1" applyBorder="1" applyAlignment="1">
      <alignment horizontal="center" wrapText="1"/>
    </xf>
    <xf numFmtId="0" fontId="38" fillId="8" borderId="0" xfId="0" applyFont="1" applyFill="1" applyAlignment="1">
      <alignment horizontal="center" vertical="center"/>
    </xf>
    <xf numFmtId="0" fontId="34" fillId="8" borderId="27" xfId="0" applyFont="1" applyFill="1" applyBorder="1" applyAlignment="1">
      <alignment horizontal="center" wrapText="1"/>
    </xf>
    <xf numFmtId="0" fontId="38" fillId="8" borderId="17" xfId="0" applyFont="1" applyFill="1" applyBorder="1" applyAlignment="1">
      <alignment horizontal="center" vertical="center"/>
    </xf>
    <xf numFmtId="0" fontId="43" fillId="3" borderId="49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 wrapText="1"/>
    </xf>
    <xf numFmtId="0" fontId="43" fillId="3" borderId="10" xfId="0" applyFont="1" applyFill="1" applyBorder="1" applyAlignment="1">
      <alignment horizontal="center" vertical="center" wrapText="1"/>
    </xf>
    <xf numFmtId="0" fontId="34" fillId="8" borderId="19" xfId="0" applyFont="1" applyFill="1" applyBorder="1" applyAlignment="1">
      <alignment horizontal="center" vertical="center" wrapText="1"/>
    </xf>
    <xf numFmtId="0" fontId="36" fillId="7" borderId="24" xfId="0" applyFont="1" applyFill="1" applyBorder="1" applyAlignment="1">
      <alignment horizontal="center" vertical="center" textRotation="90" wrapText="1"/>
    </xf>
    <xf numFmtId="0" fontId="37" fillId="14" borderId="45" xfId="0" applyFont="1" applyFill="1" applyBorder="1" applyAlignment="1">
      <alignment horizontal="center" vertical="center" textRotation="90" wrapText="1"/>
    </xf>
    <xf numFmtId="0" fontId="37" fillId="14" borderId="14" xfId="0" applyFont="1" applyFill="1" applyBorder="1" applyAlignment="1">
      <alignment horizontal="center" vertical="center" textRotation="90" wrapText="1"/>
    </xf>
    <xf numFmtId="0" fontId="42" fillId="3" borderId="28" xfId="0" applyFont="1" applyFill="1" applyBorder="1" applyAlignment="1">
      <alignment horizontal="left" vertical="center" wrapText="1"/>
    </xf>
    <xf numFmtId="0" fontId="42" fillId="3" borderId="47" xfId="0" applyFont="1" applyFill="1" applyBorder="1" applyAlignment="1">
      <alignment horizontal="left" vertical="center" wrapText="1"/>
    </xf>
    <xf numFmtId="0" fontId="43" fillId="3" borderId="43" xfId="0" applyFont="1" applyFill="1" applyBorder="1" applyAlignment="1">
      <alignment horizontal="center" vertical="center" wrapText="1"/>
    </xf>
    <xf numFmtId="0" fontId="43" fillId="3" borderId="42" xfId="0" applyFont="1" applyFill="1" applyBorder="1" applyAlignment="1">
      <alignment horizontal="center" vertical="center" wrapText="1"/>
    </xf>
    <xf numFmtId="0" fontId="43" fillId="3" borderId="44" xfId="0" applyFont="1" applyFill="1" applyBorder="1" applyAlignment="1">
      <alignment horizontal="center" vertical="center" wrapText="1"/>
    </xf>
  </cellXfs>
  <cellStyles count="7">
    <cellStyle name="Milliers" xfId="5" builtinId="3"/>
    <cellStyle name="Normal" xfId="0" builtinId="0"/>
    <cellStyle name="Normal 2" xfId="1" xr:uid="{00000000-0005-0000-0000-000002000000}"/>
    <cellStyle name="Normal 3" xfId="3" xr:uid="{00000000-0005-0000-0000-000003000000}"/>
    <cellStyle name="Pourcentage" xfId="6" builtinId="5"/>
    <cellStyle name="Pourcentage 2" xfId="2" xr:uid="{00000000-0005-0000-0000-000005000000}"/>
    <cellStyle name="Pourcentage 3" xfId="4" xr:uid="{00000000-0005-0000-0000-000006000000}"/>
  </cellStyles>
  <dxfs count="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rgb="FF000000"/>
          <bgColor rgb="FFE7F1F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rgb="FF000000"/>
          <bgColor rgb="FF97AEDD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0.0"/>
      <fill>
        <patternFill patternType="solid">
          <fgColor rgb="FF000000"/>
          <bgColor rgb="FF97AEDD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solid">
          <fgColor rgb="FF000000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rgb="FF000000"/>
          <bgColor rgb="FF97AEDD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medium">
          <color theme="0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rgb="FF000000"/>
          <bgColor rgb="FF97AEDD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medium">
          <color theme="0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solid">
          <fgColor rgb="FF000000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rgb="FF000000"/>
          <bgColor rgb="FF97AEDD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medium">
          <color theme="0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rgb="FF000000"/>
          <bgColor rgb="FF97AEDD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medium">
          <color theme="0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0.0"/>
      <fill>
        <patternFill patternType="solid">
          <fgColor rgb="FF000000"/>
          <bgColor rgb="FFE7F1F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solid">
          <fgColor rgb="FF000000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rgb="FF000000"/>
          <bgColor rgb="FF97AEDD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medium">
          <color theme="0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rgb="FF000000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rgb="FF000000"/>
          <bgColor rgb="FF97AEDD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medium">
          <color theme="0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rgb="FF000000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rgb="FF000000"/>
          <bgColor rgb="FF97AEDD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medium">
          <color theme="0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solid">
          <fgColor rgb="FF000000"/>
          <bgColor theme="6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 style="thin">
          <color rgb="FFFFFFFF"/>
        </bottom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solid">
          <fgColor rgb="FF000000"/>
          <bgColor rgb="FF7493D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rgb="FF000000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97AEDD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97AEDD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rgb="FF000000"/>
          <bgColor theme="2" tint="-9.9978637043366805E-2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97AEDD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97AEDD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solid">
          <fgColor rgb="FF000000"/>
          <bgColor theme="2" tint="-9.9978637043366805E-2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97AEDD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97AEDD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theme="2" tint="-9.9978637043366805E-2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solid">
          <fgColor rgb="FF000000"/>
          <bgColor rgb="FF7493D2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rgb="FF000000"/>
          <bgColor rgb="FF97AEDD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rgb="FF000000"/>
          <bgColor rgb="FF97AEDD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0.0"/>
      <fill>
        <patternFill patternType="solid">
          <fgColor rgb="FF000000"/>
          <bgColor rgb="FF97AEDD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D9ECFF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D9ECFF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D9ECFF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D9ECFF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E7F1F9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rgb="FF000000"/>
          <bgColor theme="0"/>
        </patternFill>
      </fill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  <protection locked="1" hidden="0"/>
    </dxf>
    <dxf>
      <border outline="0"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000000"/>
          <bgColor rgb="FFD9ECFF"/>
        </patternFill>
      </fill>
      <protection locked="1" hidden="0"/>
    </dxf>
    <dxf>
      <font>
        <strike val="0"/>
        <outline val="0"/>
        <shadow val="0"/>
        <u val="none"/>
        <vertAlign val="baseline"/>
        <sz val="6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1" hidden="0"/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E7F1F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7C80"/>
      <color rgb="FFAFCAEB"/>
      <color rgb="FF97AEDD"/>
      <color rgb="FFE7F1F9"/>
      <color rgb="FF7493D2"/>
      <color rgb="FF28447C"/>
      <color rgb="FF355AA5"/>
      <color rgb="FFEAF3FA"/>
      <color rgb="FFF2F7FC"/>
      <color rgb="FFEF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</xdr:colOff>
      <xdr:row>22</xdr:row>
      <xdr:rowOff>100013</xdr:rowOff>
    </xdr:from>
    <xdr:to>
      <xdr:col>22</xdr:col>
      <xdr:colOff>4763</xdr:colOff>
      <xdr:row>23</xdr:row>
      <xdr:rowOff>333375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50F2FA4-E740-45FE-A44F-A4B03DE67A10}"/>
            </a:ext>
          </a:extLst>
        </xdr:cNvPr>
        <xdr:cNvSpPr txBox="1"/>
      </xdr:nvSpPr>
      <xdr:spPr>
        <a:xfrm>
          <a:off x="5710238" y="9948863"/>
          <a:ext cx="5867400" cy="576262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H" sz="1100" b="1"/>
            <a:t>!!!</a:t>
          </a:r>
          <a:r>
            <a:rPr lang="fr-CH" sz="1100"/>
            <a:t> </a:t>
          </a:r>
          <a:r>
            <a:rPr lang="fr-FR"/>
            <a:t>Attention : dans</a:t>
          </a:r>
          <a:r>
            <a:rPr lang="fr-FR" baseline="0"/>
            <a:t> la</a:t>
          </a:r>
          <a:r>
            <a:rPr lang="fr-FR"/>
            <a:t> pondération selon l'âge, ne pas écrire 0 si un critère d'évaluation n'est pas utilisé. Au lieu de cela, laissez la cellule vide</a:t>
          </a:r>
          <a:r>
            <a:rPr lang="fr-CH" sz="1100" baseline="0"/>
            <a:t>. </a:t>
          </a:r>
          <a:endParaRPr lang="fr-CH" sz="1100" b="1"/>
        </a:p>
      </xdr:txBody>
    </xdr:sp>
    <xdr:clientData/>
  </xdr:twoCellAnchor>
  <xdr:twoCellAnchor>
    <xdr:from>
      <xdr:col>2</xdr:col>
      <xdr:colOff>515747</xdr:colOff>
      <xdr:row>1</xdr:row>
      <xdr:rowOff>18768</xdr:rowOff>
    </xdr:from>
    <xdr:to>
      <xdr:col>12</xdr:col>
      <xdr:colOff>152400</xdr:colOff>
      <xdr:row>4</xdr:row>
      <xdr:rowOff>1323974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C4A1E113-5624-46C2-AA23-B7DF41324246}"/>
            </a:ext>
          </a:extLst>
        </xdr:cNvPr>
        <xdr:cNvSpPr txBox="1"/>
      </xdr:nvSpPr>
      <xdr:spPr>
        <a:xfrm>
          <a:off x="2582672" y="199743"/>
          <a:ext cx="4980178" cy="26482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fr-CH" sz="1050" b="1">
              <a:latin typeface="Arial" panose="020B0604020202020204" pitchFamily="34" charset="0"/>
              <a:cs typeface="Arial" panose="020B0604020202020204" pitchFamily="34" charset="0"/>
            </a:rPr>
            <a:t>Wie funktioniert es? </a:t>
          </a:r>
        </a:p>
        <a:p>
          <a:pPr>
            <a:lnSpc>
              <a:spcPct val="150000"/>
            </a:lnSpc>
          </a:pPr>
          <a:r>
            <a:rPr lang="fr-CH" sz="1050" u="sng">
              <a:latin typeface="Arial" panose="020B0604020202020204" pitchFamily="34" charset="0"/>
              <a:cs typeface="Arial" panose="020B0604020202020204" pitchFamily="34" charset="0"/>
            </a:rPr>
            <a:t>Auf dieser Seite</a:t>
          </a:r>
          <a:r>
            <a:rPr lang="fr-CH" sz="1050">
              <a:latin typeface="Arial" panose="020B0604020202020204" pitchFamily="34" charset="0"/>
              <a:cs typeface="Arial" panose="020B0604020202020204" pitchFamily="34" charset="0"/>
            </a:rPr>
            <a:t> gibt</a:t>
          </a: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 es </a:t>
          </a:r>
          <a:r>
            <a:rPr lang="fr-CH" sz="1050" b="1" baseline="0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Aktionen </a:t>
          </a: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auszuführen:</a:t>
          </a:r>
        </a:p>
        <a:p>
          <a:pPr>
            <a:lnSpc>
              <a:spcPct val="150000"/>
            </a:lnSpc>
          </a:pP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1. Die Punkteskala für jeden Tests definieren</a:t>
          </a:r>
        </a:p>
        <a:p>
          <a:pPr>
            <a:lnSpc>
              <a:spcPct val="150000"/>
            </a:lnSpc>
          </a:pP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2. Das Gewichtungsraster nach Alter ausfüllen</a:t>
          </a:r>
        </a:p>
        <a:p>
          <a:pPr>
            <a:lnSpc>
              <a:spcPct val="150000"/>
            </a:lnSpc>
          </a:pP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fr-CH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Die RA- und BES Korrekturfaktoren sind vorgegeben (m/w) und stammen aus wissenschaftlichen Studien. Sie dürfen bei Bedarf angepasst werden. </a:t>
          </a:r>
        </a:p>
        <a:p>
          <a:pPr>
            <a:lnSpc>
              <a:spcPct val="100000"/>
            </a:lnSpc>
          </a:pPr>
          <a:endParaRPr lang="fr-CH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50000"/>
            </a:lnSpc>
          </a:pPr>
          <a:r>
            <a:rPr lang="fr-CH" sz="1050" u="sng" baseline="0">
              <a:latin typeface="Arial" panose="020B0604020202020204" pitchFamily="34" charset="0"/>
              <a:cs typeface="Arial" panose="020B0604020202020204" pitchFamily="34" charset="0"/>
            </a:rPr>
            <a:t>Auf Seite 2</a:t>
          </a: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>
            <a:lnSpc>
              <a:spcPct val="150000"/>
            </a:lnSpc>
          </a:pP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Athleteninformation und Testsresultate erfassen (1 Athlet*in pro Zeile)</a:t>
          </a:r>
        </a:p>
        <a:p>
          <a:pPr>
            <a:lnSpc>
              <a:spcPct val="150000"/>
            </a:lnSpc>
          </a:pP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lang="fr-CH" sz="1050" b="0" baseline="0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 Punkteerfassung</a:t>
          </a: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: Eingabe "0" = 0 Punkte / die Zelle "leer lassen" = der/die Athlet*in hat den Test nicht absolviert.</a:t>
          </a:r>
          <a:endParaRPr lang="fr-CH" sz="1000"/>
        </a:p>
      </xdr:txBody>
    </xdr:sp>
    <xdr:clientData/>
  </xdr:twoCellAnchor>
  <xdr:twoCellAnchor>
    <xdr:from>
      <xdr:col>12</xdr:col>
      <xdr:colOff>274571</xdr:colOff>
      <xdr:row>1</xdr:row>
      <xdr:rowOff>18942</xdr:rowOff>
    </xdr:from>
    <xdr:to>
      <xdr:col>26</xdr:col>
      <xdr:colOff>685239</xdr:colOff>
      <xdr:row>4</xdr:row>
      <xdr:rowOff>812145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15CC8824-B2DA-4240-A9D9-61A6A54F3844}"/>
            </a:ext>
          </a:extLst>
        </xdr:cNvPr>
        <xdr:cNvSpPr txBox="1"/>
      </xdr:nvSpPr>
      <xdr:spPr>
        <a:xfrm>
          <a:off x="7636836" y="198236"/>
          <a:ext cx="5666227" cy="21379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fr-CH" sz="1050" b="1">
              <a:latin typeface="Arial" panose="020B0604020202020204" pitchFamily="34" charset="0"/>
              <a:cs typeface="Arial" panose="020B0604020202020204" pitchFamily="34" charset="0"/>
            </a:rPr>
            <a:t>Weitere</a:t>
          </a:r>
          <a:r>
            <a:rPr lang="fr-CH" sz="1050" b="1" baseline="0">
              <a:latin typeface="Arial" panose="020B0604020202020204" pitchFamily="34" charset="0"/>
              <a:cs typeface="Arial" panose="020B0604020202020204" pitchFamily="34" charset="0"/>
            </a:rPr>
            <a:t> Hinweise fürs Ausfüllen:</a:t>
          </a:r>
          <a:endParaRPr lang="fr-CH" sz="1050" b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50000"/>
            </a:lnSpc>
          </a:pPr>
          <a:r>
            <a:rPr lang="fr-CH" sz="1050">
              <a:latin typeface="Arial" panose="020B0604020202020204" pitchFamily="34" charset="0"/>
              <a:cs typeface="Arial" panose="020B0604020202020204" pitchFamily="34" charset="0"/>
            </a:rPr>
            <a:t>- Zellen mit hellblauem Hintergrund sind durch den Verband auszufüllen. Nur die Zellen der betroffenen Alterskategorien müssen ausgefüllt werden.</a:t>
          </a:r>
        </a:p>
        <a:p>
          <a:pPr>
            <a:lnSpc>
              <a:spcPct val="150000"/>
            </a:lnSpc>
          </a:pPr>
          <a:r>
            <a:rPr lang="fr-CH" sz="1050">
              <a:latin typeface="Arial" panose="020B0604020202020204" pitchFamily="34" charset="0"/>
              <a:cs typeface="Arial" panose="020B0604020202020204" pitchFamily="34" charset="0"/>
            </a:rPr>
            <a:t>- Zusatzi</a:t>
          </a: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nformationen </a:t>
          </a:r>
          <a:r>
            <a:rPr lang="fr-CH" sz="1050">
              <a:latin typeface="Arial" panose="020B0604020202020204" pitchFamily="34" charset="0"/>
              <a:cs typeface="Arial" panose="020B0604020202020204" pitchFamily="34" charset="0"/>
            </a:rPr>
            <a:t>verbergen sich hinter den Zellen mit einer roten Ecke.</a:t>
          </a:r>
        </a:p>
        <a:p>
          <a:pPr>
            <a:lnSpc>
              <a:spcPct val="150000"/>
            </a:lnSpc>
          </a:pPr>
          <a:r>
            <a:rPr lang="fr-CH" sz="105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CH" sz="1050">
              <a:latin typeface="Arial" panose="020B0604020202020204" pitchFamily="34" charset="0"/>
              <a:cs typeface="Arial" panose="020B0604020202020204" pitchFamily="34" charset="0"/>
            </a:rPr>
            <a:t>Falls ein Beurteilungskriterium nicht verwendet wird, müssen die Felder "Min" und "Max" der Skala leer gelassen werden!</a:t>
          </a:r>
        </a:p>
        <a:p>
          <a:pPr>
            <a:lnSpc>
              <a:spcPct val="150000"/>
            </a:lnSpc>
          </a:pPr>
          <a:r>
            <a:rPr lang="fr-CH" sz="1050">
              <a:latin typeface="Arial" panose="020B0604020202020204" pitchFamily="34" charset="0"/>
              <a:cs typeface="Arial" panose="020B0604020202020204" pitchFamily="34" charset="0"/>
            </a:rPr>
            <a:t>- Der RA - BES Korrekturfaktoren</a:t>
          </a: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 sind</a:t>
          </a:r>
          <a:r>
            <a:rPr lang="fr-CH" sz="1050">
              <a:latin typeface="Arial" panose="020B0604020202020204" pitchFamily="34" charset="0"/>
              <a:cs typeface="Arial" panose="020B0604020202020204" pitchFamily="34" charset="0"/>
            </a:rPr>
            <a:t> schon vorgegeben. Verbände, die die</a:t>
          </a:r>
          <a:r>
            <a:rPr lang="fr-CH" sz="1050" baseline="0">
              <a:latin typeface="Arial" panose="020B0604020202020204" pitchFamily="34" charset="0"/>
              <a:cs typeface="Arial" panose="020B0604020202020204" pitchFamily="34" charset="0"/>
            </a:rPr>
            <a:t> Angaben sportartenspezifisch anpassen wollen, können dies machen. </a:t>
          </a:r>
          <a:endParaRPr lang="fr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2801</xdr:colOff>
      <xdr:row>1</xdr:row>
      <xdr:rowOff>42262</xdr:rowOff>
    </xdr:from>
    <xdr:to>
      <xdr:col>33</xdr:col>
      <xdr:colOff>123263</xdr:colOff>
      <xdr:row>2</xdr:row>
      <xdr:rowOff>484094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E262915-E9C4-4401-A463-D6BC8F5AC81F}"/>
            </a:ext>
          </a:extLst>
        </xdr:cNvPr>
        <xdr:cNvSpPr txBox="1"/>
      </xdr:nvSpPr>
      <xdr:spPr>
        <a:xfrm>
          <a:off x="13864477" y="221556"/>
          <a:ext cx="3717551" cy="7555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fr-CH" sz="105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Kontakt: </a:t>
          </a:r>
          <a:r>
            <a:rPr lang="fr-CH" sz="10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Verbandsupport Leistungssport Swiss Olympic</a:t>
          </a:r>
          <a:r>
            <a:rPr lang="fr-CH" sz="1050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>
            <a:lnSpc>
              <a:spcPct val="150000"/>
            </a:lnSpc>
          </a:pPr>
          <a:r>
            <a:rPr lang="fr-CH" sz="1050" b="1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Version: </a:t>
          </a:r>
          <a:r>
            <a:rPr lang="fr-CH" sz="10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November 2022</a:t>
          </a:r>
          <a:r>
            <a:rPr lang="fr-CH" sz="1050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>
            <a:lnSpc>
              <a:spcPct val="150000"/>
            </a:lnSpc>
          </a:pPr>
          <a:endParaRPr lang="fr-CH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485774</xdr:colOff>
      <xdr:row>1</xdr:row>
      <xdr:rowOff>312518</xdr:rowOff>
    </xdr:from>
    <xdr:to>
      <xdr:col>2</xdr:col>
      <xdr:colOff>485775</xdr:colOff>
      <xdr:row>4</xdr:row>
      <xdr:rowOff>971550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F1D64E66-0A38-CE8C-95C7-CD49C3069AE5}"/>
            </a:ext>
          </a:extLst>
        </xdr:cNvPr>
        <xdr:cNvCxnSpPr/>
      </xdr:nvCxnSpPr>
      <xdr:spPr>
        <a:xfrm>
          <a:off x="2552699" y="493493"/>
          <a:ext cx="1" cy="20020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285749</xdr:colOff>
      <xdr:row>1</xdr:row>
      <xdr:rowOff>312518</xdr:rowOff>
    </xdr:from>
    <xdr:to>
      <xdr:col>12</xdr:col>
      <xdr:colOff>285750</xdr:colOff>
      <xdr:row>4</xdr:row>
      <xdr:rowOff>971550</xdr:rowOff>
    </xdr:to>
    <xdr:cxnSp macro="">
      <xdr:nvCxnSpPr>
        <xdr:cNvPr id="11" name="Connecteur droit 7">
          <a:extLst>
            <a:ext uri="{FF2B5EF4-FFF2-40B4-BE49-F238E27FC236}">
              <a16:creationId xmlns:a16="http://schemas.microsoft.com/office/drawing/2014/main" id="{89318F57-7E4B-44B0-B771-578C5C37F2E6}"/>
            </a:ext>
          </a:extLst>
        </xdr:cNvPr>
        <xdr:cNvCxnSpPr/>
      </xdr:nvCxnSpPr>
      <xdr:spPr>
        <a:xfrm>
          <a:off x="7696199" y="493493"/>
          <a:ext cx="1" cy="20020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1228724</xdr:colOff>
      <xdr:row>2</xdr:row>
      <xdr:rowOff>7718</xdr:rowOff>
    </xdr:from>
    <xdr:to>
      <xdr:col>26</xdr:col>
      <xdr:colOff>1228725</xdr:colOff>
      <xdr:row>4</xdr:row>
      <xdr:rowOff>981075</xdr:rowOff>
    </xdr:to>
    <xdr:cxnSp macro="">
      <xdr:nvCxnSpPr>
        <xdr:cNvPr id="12" name="Connecteur droit 7">
          <a:extLst>
            <a:ext uri="{FF2B5EF4-FFF2-40B4-BE49-F238E27FC236}">
              <a16:creationId xmlns:a16="http://schemas.microsoft.com/office/drawing/2014/main" id="{135AB602-969C-49AE-9149-3F20080DC035}"/>
            </a:ext>
          </a:extLst>
        </xdr:cNvPr>
        <xdr:cNvCxnSpPr/>
      </xdr:nvCxnSpPr>
      <xdr:spPr>
        <a:xfrm>
          <a:off x="13944599" y="503018"/>
          <a:ext cx="1" cy="20020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8:BD502" totalsRowShown="0" headerRowDxfId="57" dataDxfId="56" tableBorderDxfId="55">
  <autoFilter ref="B8:BD502" xr:uid="{00000000-0009-0000-0100-000001000000}"/>
  <tableColumns count="55">
    <tableColumn id="54" xr3:uid="{00000000-0010-0000-0000-000036000000}" name="Colonne1" dataDxfId="54">
      <calculatedColumnFormula>CONCATENATE(E9," ",D9)</calculatedColumnFormula>
    </tableColumn>
    <tableColumn id="2" xr3:uid="{00000000-0010-0000-0000-000002000000}" name="Disziplin" dataDxfId="53"/>
    <tableColumn id="55" xr3:uid="{00000000-0010-0000-0000-000037000000}" name="Name" dataDxfId="52"/>
    <tableColumn id="56" xr3:uid="{00000000-0010-0000-0000-000038000000}" name="Vorname" dataDxfId="51"/>
    <tableColumn id="3" xr3:uid="{00000000-0010-0000-0000-000003000000}" name="Gechlecht" dataDxfId="50"/>
    <tableColumn id="58" xr3:uid="{00000000-0010-0000-0000-00003A000000}" name="Geburtsdatum" dataDxfId="49"/>
    <tableColumn id="59" xr3:uid="{00000000-0010-0000-0000-00003B000000}" name="Testdatum" dataDxfId="48"/>
    <tableColumn id="60" xr3:uid="{00000000-0010-0000-0000-00003C000000}" name="Chronologisches Alter" dataDxfId="47">
      <calculatedColumnFormula>IF(ISBLANK(Tableau1[[#This Row],[Name]]),"",((Tableau1[[#This Row],[Testdatum]]-Tableau1[[#This Row],[Geburtsdatum]])/365))</calculatedColumnFormula>
    </tableColumn>
    <tableColumn id="61" xr3:uid="{00000000-0010-0000-0000-00003D000000}" name="Alter gerundet" dataDxfId="46">
      <calculatedColumnFormula>IF(ISNUMBER(I9),(ROUNDDOWN(I9,0))," ")</calculatedColumnFormula>
    </tableColumn>
    <tableColumn id="62" xr3:uid="{00000000-0010-0000-0000-00003E000000}" name="Frühentwickler, Normalentwickler, Spätentwickler" dataDxfId="45"/>
    <tableColumn id="63" xr3:uid="{00000000-0010-0000-0000-00003F000000}" name="Punkte" dataDxfId="44"/>
    <tableColumn id="64" xr3:uid="{00000000-0010-0000-0000-000040000000}" name="Gewichtung" dataDxfId="43">
      <calculatedColumnFormula>IF(ISTEXT(D9),IF(L9="","",IF(HLOOKUP(INT($I9),'1. Eingabemaske'!$I$12:$V$21,2,FALSE)&lt;&gt;0,HLOOKUP(INT($I9),'1. Eingabemaske'!$I$12:$V$21,2,FALSE),"")),"")</calculatedColumnFormula>
    </tableColumn>
    <tableColumn id="65" xr3:uid="{00000000-0010-0000-0000-000041000000}" name="BES &amp; RA-Korrektur" dataDxfId="42">
      <calculatedColumnFormula>IF(ISTEXT($D9),IF(F9="M",IF(L9="","",IF($K9="Frühentwickler",VLOOKUP(INT($I9),'1. Eingabemaske'!$Z$12:$AF$28,5,FALSE),IF($K9="Normalentwickler",VLOOKUP(INT($I9),'1. Eingabemaske'!$Z$12:$AF$23,6,FALSE),IF($K9="Spätentwickler",VLOOKUP(INT($I9),'1. Eingabemaske'!$Z$12:$AF$23,7,FALSE),0)))+((VLOOKUP(INT($I9),'1. Eingabemaske'!$Z$12:$AF$23,2,FALSE))*(($G9-DATE(YEAR($G9),1,1)+1)/365))),IF(F9="W",(IF($K9="Frühentwickler",VLOOKUP(INT($I9),'1. Eingabemaske'!$AH$12:$AN$28,5,FALSE),IF($K9="Normalentwickler",VLOOKUP(INT($I9),'1. Eingabemaske'!$AH$12:$AN$23,6,FALSE),IF($K9="Spätentwickler",VLOOKUP(INT($I9),'1. Eingabemaske'!$AH$12:$AN$23,7,FALSE),0)))+((VLOOKUP(INT($I9),'1. Eingabemaske'!$AH$12:$AN$23,2,FALSE))*(($G9-DATE(YEAR($G9),1,1)+1)/365))),"Geschlecht fehlt!")),"")</calculatedColumnFormula>
    </tableColumn>
    <tableColumn id="66" xr3:uid="{00000000-0010-0000-0000-000042000000}" name="Resultate Leistungsentwicklung (%)" dataDxfId="41">
      <calculatedColumnFormula>IF(ISTEXT(D9),IF(M9="","",IF('1. Eingabemaske'!$F$13="",0,(IF('1. Eingabemaske'!$F$13=0,(L9/'1. Eingabemaske'!$G$13),(L9-1)/('1. Eingabemaske'!$G$13-1))*M9*N9))),"")</calculatedColumnFormula>
    </tableColumn>
    <tableColumn id="67" xr3:uid="{00000000-0010-0000-0000-000043000000}" name="Pkt. Test 1" dataDxfId="40"/>
    <tableColumn id="68" xr3:uid="{00000000-0010-0000-0000-000044000000}" name="Pkt. Test 2" dataDxfId="39"/>
    <tableColumn id="69" xr3:uid="{00000000-0010-0000-0000-000045000000}" name="Mean" dataDxfId="38">
      <calculatedColumnFormula>IF(AND($P9="",$Q9=""),"",AVERAGE($P9:$Q9))</calculatedColumnFormula>
    </tableColumn>
    <tableColumn id="70" xr3:uid="{00000000-0010-0000-0000-000046000000}" name="Gewichtung2" dataDxfId="37">
      <calculatedColumnFormula>IF(AND(ISTEXT($D9),ISNUMBER(R9)),IF(HLOOKUP(INT($I9),'1. Eingabemaske'!$I$12:$V$21,3,FALSE)&lt;&gt;0,HLOOKUP(INT($I9),'1. Eingabemaske'!$I$12:$V$21,3,FALSE),""),"")</calculatedColumnFormula>
    </tableColumn>
    <tableColumn id="71" xr3:uid="{00000000-0010-0000-0000-000047000000}" name="Resultate 1. akt Leistung (%)" dataDxfId="36">
      <calculatedColumnFormula>IF(ISTEXT($D9),IF($S9="","",IF($R9="","",IF('1. Eingabemaske'!$F$14="",0,(IF('1. Eingabemaske'!$F$14=0,(R9/'1. Eingabemaske'!$G$14),(R9-1)/('1. Eingabemaske'!$G$14-1))*$S9)))),"")</calculatedColumnFormula>
    </tableColumn>
    <tableColumn id="72" xr3:uid="{00000000-0010-0000-0000-000048000000}" name="Pkt. Test 12" dataDxfId="35"/>
    <tableColumn id="73" xr3:uid="{00000000-0010-0000-0000-000049000000}" name="Pkt. Test 22" dataDxfId="34"/>
    <tableColumn id="74" xr3:uid="{00000000-0010-0000-0000-00004A000000}" name="Mean2" dataDxfId="33">
      <calculatedColumnFormula>IF(AND($U9="",$V9=""),"",AVERAGE($U9:$V9))</calculatedColumnFormula>
    </tableColumn>
    <tableColumn id="75" xr3:uid="{00000000-0010-0000-0000-00004B000000}" name="Gewichtung3" dataDxfId="32">
      <calculatedColumnFormula>IF(AND(ISTEXT($D9),ISNUMBER(W9)),IF(HLOOKUP(INT($I9),'1. Eingabemaske'!$I$12:$V$21,4,FALSE)&lt;&gt;0,HLOOKUP(INT($I9),'1. Eingabemaske'!$I$12:$V$21,4,FALSE),""),"")</calculatedColumnFormula>
    </tableColumn>
    <tableColumn id="76" xr3:uid="{00000000-0010-0000-0000-00004C000000}" name="Resultate 2. akt. Leistung (%)" dataDxfId="31">
      <calculatedColumnFormula>IF(ISTEXT($D9),IF($W9="","",IF($X9="","",IF('1. Eingabemaske'!$F$15="","",(IF('1. Eingabemaske'!$F$15=0,($W9/'1. Eingabemaske'!$G$15),($W9-1)/('1. Eingabemaske'!$G$15-1))*$X9)))),"")</calculatedColumnFormula>
    </tableColumn>
    <tableColumn id="77" xr3:uid="{00000000-0010-0000-0000-00004D000000}" name="Pkt. Test 13" dataDxfId="30"/>
    <tableColumn id="78" xr3:uid="{00000000-0010-0000-0000-00004E000000}" name="Pkt. Test 23" dataDxfId="29"/>
    <tableColumn id="79" xr3:uid="{00000000-0010-0000-0000-00004F000000}" name="Mean3" dataDxfId="28">
      <calculatedColumnFormula>IF(AND($Z9="",$AA9=""),"",AVERAGE($Z9:$AA9))</calculatedColumnFormula>
    </tableColumn>
    <tableColumn id="80" xr3:uid="{00000000-0010-0000-0000-000050000000}" name="Gewichtung4" dataDxfId="27">
      <calculatedColumnFormula>IF(AND(ISTEXT($D9),ISNUMBER($AB9)),IF(HLOOKUP(INT($I9),'1. Eingabemaske'!$I$12:$V$21,5,FALSE)&lt;&gt;0,HLOOKUP(INT($I9),'1. Eingabemaske'!$I$12:$V$21,5,FALSE),""),"")</calculatedColumnFormula>
    </tableColumn>
    <tableColumn id="27" xr3:uid="{00000000-0010-0000-0000-00001B000000}" name="Resultate 3. akt. Leistung (%)" dataDxfId="26">
      <calculatedColumnFormula>IF(ISTEXT($D9),IF($AC9="","",IF('1. Eingabemaske'!$F$16="","",(IF('1. Eingabemaske'!$F$16=0,($AB9/'1. Eingabemaske'!$G$16),($AB9-1)/('1. Eingabemaske'!$G$16-1))*$AC9))),"")</calculatedColumnFormula>
    </tableColumn>
    <tableColumn id="28" xr3:uid="{00000000-0010-0000-0000-00001C000000}" name="BES &amp; RA-Korrektur2" dataDxfId="25">
      <calculatedColumnFormula>IF(ISTEXT($D9),IF(F9="M",IF(L9="","",IF($K9="Frühentwickler",VLOOKUP(INT($I9),'1. Eingabemaske'!$Z$12:$AF$28,5,FALSE),IF($K9="Normalentwickler",VLOOKUP(INT($I9),'1. Eingabemaske'!$Z$12:$AF$23,6,FALSE),IF($K9="Spätentwickler",VLOOKUP(INT($I9),'1. Eingabemaske'!$Z$12:$AF$23,7,FALSE),0)))+((VLOOKUP(INT($I9),'1. Eingabemaske'!$Z$12:$AF$23,2,FALSE))*(($G9-DATE(YEAR($G9),1,1)+1)/365))),IF(F9="W",(IF($K9="Frühentwickler",VLOOKUP(INT($I9),'1. Eingabemaske'!$AH$12:$AN$28,5,FALSE),IF($K9="Normalentwickler",VLOOKUP(INT($I9),'1. Eingabemaske'!$AH$12:$AN$23,6,FALSE),IF($K9="Spätentwickler",VLOOKUP(INT($I9),'1. Eingabemaske'!$AH$12:$AN$23,7,FALSE),0)))+((VLOOKUP(INT($I9),'1. Eingabemaske'!$AH$12:$AN$23,2,FALSE))*(($G9-DATE(YEAR($G9),1,1)+1)/365))),"Geschlecht fehlt!")),"")</calculatedColumnFormula>
    </tableColumn>
    <tableColumn id="29" xr3:uid="{00000000-0010-0000-0000-00001D000000}" name="Resultate akt. Leistung Gesamt (%)" dataDxfId="24">
      <calculatedColumnFormula>IF(ISNUMBER(AE9),SUM(T9,Y9,AD9)*AE9,"")</calculatedColumnFormula>
    </tableColumn>
    <tableColumn id="30" xr3:uid="{00000000-0010-0000-0000-00001E000000}" name="Punkte2" dataDxfId="23"/>
    <tableColumn id="31" xr3:uid="{00000000-0010-0000-0000-00001F000000}" name="Gewichtung5" dataDxfId="22">
      <calculatedColumnFormula>IF(AND(ISTEXT($D9),ISNUMBER($AG9)),IF(HLOOKUP(INT($I9),'1. Eingabemaske'!$I$12:$V$21,6,FALSE)&lt;&gt;0,HLOOKUP(INT($I9),'1. Eingabemaske'!$I$12:$V$21,6,FALSE),""),"")</calculatedColumnFormula>
    </tableColumn>
    <tableColumn id="32" xr3:uid="{00000000-0010-0000-0000-000020000000}" name="Resultate Psyche (%)" dataDxfId="21">
      <calculatedColumnFormula>IF(ISTEXT($D9),IF($AH9="","",IF('1. Eingabemaske'!$F$17="","",(IF('1. Eingabemaske'!$F$17=0,($AG9/'1. Eingabemaske'!$G$17),($AG9-1)/('1. Eingabemaske'!$G$17-1))*$AH9))),"")</calculatedColumnFormula>
    </tableColumn>
    <tableColumn id="33" xr3:uid="{00000000-0010-0000-0000-000021000000}" name="Punkte3" dataDxfId="20"/>
    <tableColumn id="34" xr3:uid="{00000000-0010-0000-0000-000022000000}" name="Gewichtung6" dataDxfId="19">
      <calculatedColumnFormula>IF(AND(ISTEXT($D9),ISNUMBER($AJ9)),IF(HLOOKUP(INT($I9),'1. Eingabemaske'!$I$12:$V$21,7,FALSE)&lt;&gt;0,HLOOKUP(INT($I9),'1. Eingabemaske'!$I$12:$V$21,7,FALSE),""),"")</calculatedColumnFormula>
    </tableColumn>
    <tableColumn id="35" xr3:uid="{00000000-0010-0000-0000-000023000000}" name="Resultate Belastbarkeit (%)" dataDxfId="18">
      <calculatedColumnFormula>IF(ISTEXT($D9),IF(AJ9=0,0,IF($AK9="","",IF('1. Eingabemaske'!$F$18="","",(IF('1. Eingabemaske'!$F$18=0,($AJ9/'1. Eingabemaske'!$G$18),($AJ9-1)/('1. Eingabemaske'!$G$18-1))*$AK9)))),"")</calculatedColumnFormula>
    </tableColumn>
    <tableColumn id="36" xr3:uid="{00000000-0010-0000-0000-000024000000}" name="Punkte4" dataDxfId="17"/>
    <tableColumn id="37" xr3:uid="{00000000-0010-0000-0000-000025000000}" name="Gewichtung7" dataDxfId="16">
      <calculatedColumnFormula>IF(AND(ISTEXT($D9),ISNUMBER($AM9)),IF(HLOOKUP(INT($I9),'1. Eingabemaske'!$I$12:$V$21,8,FALSE)&lt;&gt;0,HLOOKUP(INT($I9),'1. Eingabemaske'!$I$12:$V$21,8,FALSE),""),"")</calculatedColumnFormula>
    </tableColumn>
    <tableColumn id="38" xr3:uid="{00000000-0010-0000-0000-000026000000}" name="Resultate Anthro (%)" dataDxfId="15">
      <calculatedColumnFormula>IF(ISTEXT($D9),IF($AN9="","",IF('1. Eingabemaske'!#REF!="","",(IF('1. Eingabemaske'!#REF!=0,($AM9/'1. Eingabemaske'!#REF!),($AM9-1)/('1. Eingabemaske'!#REF!-1))*$AN9))),"")</calculatedColumnFormula>
    </tableColumn>
    <tableColumn id="39" xr3:uid="{00000000-0010-0000-0000-000027000000}" name="Punkte5" dataDxfId="14"/>
    <tableColumn id="40" xr3:uid="{00000000-0010-0000-0000-000028000000}" name="Gewichtung8" dataDxfId="13">
      <calculatedColumnFormula>IF(AND(ISTEXT($D9),ISNUMBER($AP9)),IF(HLOOKUP(INT($I9),'1. Eingabemaske'!$I$12:$V$21,9,FALSE)&lt;&gt;0,HLOOKUP(INT($I9),'1. Eingabemaske'!$I$12:$V$21,9,FALSE),""),"")</calculatedColumnFormula>
    </tableColumn>
    <tableColumn id="41" xr3:uid="{00000000-0010-0000-0000-000029000000}" name="Punkte6" dataDxfId="12"/>
    <tableColumn id="42" xr3:uid="{00000000-0010-0000-0000-00002A000000}" name="Gewichtung9" dataDxfId="11">
      <calculatedColumnFormula>IF(AND(ISTEXT($D9),ISNUMBER($AR9)),IF(HLOOKUP(INT($I9),'1. Eingabemaske'!$I$12:$V$21,10,FALSE)&lt;&gt;0,HLOOKUP(INT($I9),'1. Eingabemaske'!$I$12:$V$21,10,FALSE),""),"")</calculatedColumnFormula>
    </tableColumn>
    <tableColumn id="43" xr3:uid="{00000000-0010-0000-0000-00002B000000}" name="Resultate Athleten Bio (%)" dataDxfId="10">
      <calculatedColumnFormula>IF(ISTEXT($D9),(IF($AQ9="",0,IF('1. Eingabemaske'!$F$19="","",(IF('1. Eingabemaske'!$F$19=0,($AP9/'1. Eingabemaske'!$G$19),($AP9-1)/('1. Eingabemaske'!$G$19-1))*$AQ9)))+IF($AS9="",0,IF('1. Eingabemaske'!$F$20="","",(IF('1. Eingabemaske'!$F$20=0,($AR9/'1. Eingabemaske'!$G$20),($AR9-1)/('1. Eingabemaske'!$G$20-1))*$AS9)))),"")</calculatedColumnFormula>
    </tableColumn>
    <tableColumn id="44" xr3:uid="{00000000-0010-0000-0000-00002C000000}" name="Punkte7" dataDxfId="9"/>
    <tableColumn id="45" xr3:uid="{00000000-0010-0000-0000-00002D000000}" name="Gewichtung10" dataDxfId="8">
      <calculatedColumnFormula>IF(AND(ISTEXT($D9),ISNUMBER($AU9)),IF(HLOOKUP(INT($I9),'1. Eingabemaske'!$I$12:$V$21,11,FALSE)&lt;&gt;0,HLOOKUP(INT($I9),'1. Eingabemaske'!$I$12:$V$21,11,FALSE),""),"")</calculatedColumnFormula>
    </tableColumn>
    <tableColumn id="46" xr3:uid="{00000000-0010-0000-0000-00002E000000}" name="Punkte8" dataDxfId="7"/>
    <tableColumn id="47" xr3:uid="{00000000-0010-0000-0000-00002F000000}" name="Gewichtung11" dataDxfId="6">
      <calculatedColumnFormula>IF(AND(ISTEXT($D9),ISNUMBER($AW9)),IF(HLOOKUP(INT($I9),'1. Eingabemaske'!$I$12:$V$21,12,FALSE)&lt;&gt;0,HLOOKUP(INT($I9),'1. Eingabemaske'!$I$12:$V$21,12,FALSE),""),"")</calculatedColumnFormula>
    </tableColumn>
    <tableColumn id="48" xr3:uid="{00000000-0010-0000-0000-000030000000}" name="Resultate weitere (%)" dataDxfId="5">
      <calculatedColumnFormula>IF(ISTEXT($D9),SUM(IF($AV9="",0,IF('1. Eingabemaske'!$F$21="","",(IF('1. Eingabemaske'!$F$21=0,($AU9/'1. Eingabemaske'!$G$21),($AU9-1)/('1. Eingabemaske'!$G$21-1)))*$AV9)),IF($AX9="",0,IF('1. Eingabemaske'!#REF!="","",(IF('1. Eingabemaske'!#REF!=0,($AW9/'1. Eingabemaske'!#REF!),($AW9-1)/('1. Eingabemaske'!#REF!-1)))*$AX9))),"")</calculatedColumnFormula>
    </tableColumn>
    <tableColumn id="49" xr3:uid="{00000000-0010-0000-0000-000031000000}" name="TOTAL (%)" dataDxfId="4">
      <calculatedColumnFormula>IF(K9="","Bitte BES einfügen",SUM(O9,AF9,AI9,AL9,AO9,AT9,AY9))</calculatedColumnFormula>
    </tableColumn>
    <tableColumn id="50" xr3:uid="{00000000-0010-0000-0000-000032000000}" name="RANG" dataDxfId="3">
      <calculatedColumnFormula>IF(ISTEXT(D9),RANK(AZ9,$AZ$9:$AZ$502),"")</calculatedColumnFormula>
    </tableColumn>
    <tableColumn id="52" xr3:uid="{00000000-0010-0000-0000-000034000000}" name="Selektionsentscheid" dataDxfId="2"/>
    <tableColumn id="51" xr3:uid="{00000000-0010-0000-0000-000033000000}" name="Verletzt?" dataDxfId="1"/>
    <tableColumn id="53" xr3:uid="{00000000-0010-0000-0000-000035000000}" name="Bemerkung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N34"/>
  <sheetViews>
    <sheetView showGridLines="0" tabSelected="1" topLeftCell="A6" zoomScale="75" zoomScaleNormal="75" workbookViewId="0">
      <selection activeCell="G24" sqref="G24"/>
    </sheetView>
  </sheetViews>
  <sheetFormatPr baseColWidth="10" defaultColWidth="11.265625" defaultRowHeight="14.25" x14ac:dyDescent="0.45"/>
  <cols>
    <col min="1" max="1" width="3" style="2" customWidth="1"/>
    <col min="2" max="2" width="28" style="2" customWidth="1"/>
    <col min="3" max="3" width="25.86328125" style="2" customWidth="1"/>
    <col min="4" max="5" width="5.73046875" style="2" customWidth="1"/>
    <col min="6" max="7" width="6.265625" style="2" customWidth="1"/>
    <col min="8" max="8" width="4.73046875" style="2" customWidth="1"/>
    <col min="9" max="22" width="6.265625" style="2" customWidth="1"/>
    <col min="23" max="24" width="1.73046875" style="2" customWidth="1"/>
    <col min="25" max="25" width="7" style="2" customWidth="1"/>
    <col min="26" max="26" width="6.265625" style="2" customWidth="1"/>
    <col min="27" max="27" width="18.73046875" style="2" customWidth="1"/>
    <col min="28" max="28" width="2.265625" style="2" customWidth="1"/>
    <col min="29" max="29" width="18.73046875" style="2" customWidth="1"/>
    <col min="30" max="32" width="8.73046875" style="2" customWidth="1"/>
    <col min="33" max="33" width="6.73046875" style="2" customWidth="1"/>
    <col min="34" max="34" width="6.265625" style="2" customWidth="1"/>
    <col min="35" max="35" width="18.73046875" style="2" customWidth="1"/>
    <col min="36" max="36" width="2.1328125" style="2" customWidth="1"/>
    <col min="37" max="37" width="18.73046875" style="2" customWidth="1"/>
    <col min="38" max="40" width="8.73046875" style="2" customWidth="1"/>
    <col min="41" max="16384" width="11.265625" style="2"/>
  </cols>
  <sheetData>
    <row r="1" spans="1:40" ht="14.25" customHeight="1" x14ac:dyDescent="0.45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</row>
    <row r="2" spans="1:40" ht="24.75" customHeight="1" x14ac:dyDescent="0.75">
      <c r="B2" s="54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</row>
    <row r="3" spans="1:40" ht="40.5" customHeight="1" x14ac:dyDescent="0.45">
      <c r="B3" s="61" t="s">
        <v>1</v>
      </c>
      <c r="AA3" s="3"/>
    </row>
    <row r="4" spans="1:40" ht="40.5" customHeight="1" x14ac:dyDescent="0.45">
      <c r="AA4" s="3"/>
    </row>
    <row r="5" spans="1:40" ht="100.5" customHeight="1" x14ac:dyDescent="0.4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3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</row>
    <row r="6" spans="1:40" ht="48.75" customHeight="1" x14ac:dyDescent="0.65">
      <c r="B6" s="48" t="s">
        <v>143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50" t="s">
        <v>103</v>
      </c>
      <c r="AA6" s="51"/>
      <c r="AB6" s="51"/>
      <c r="AC6" s="51"/>
      <c r="AD6" s="51"/>
      <c r="AE6" s="51"/>
      <c r="AF6" s="51"/>
    </row>
    <row r="7" spans="1:40" ht="18" x14ac:dyDescent="0.55000000000000004">
      <c r="A7" s="4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Z7" s="57" t="s">
        <v>123</v>
      </c>
      <c r="AH7" s="57" t="s">
        <v>124</v>
      </c>
    </row>
    <row r="8" spans="1:40" ht="30" customHeight="1" x14ac:dyDescent="0.45">
      <c r="B8" s="62" t="s">
        <v>122</v>
      </c>
      <c r="C8" s="169" t="s">
        <v>142</v>
      </c>
      <c r="D8" s="169"/>
      <c r="E8" s="169"/>
      <c r="F8" s="168" t="s">
        <v>120</v>
      </c>
      <c r="G8" s="168"/>
      <c r="H8" s="168"/>
      <c r="I8" s="169" t="s">
        <v>141</v>
      </c>
      <c r="J8" s="169"/>
      <c r="K8" s="169"/>
      <c r="L8" s="169"/>
      <c r="M8" s="169"/>
      <c r="N8" s="169"/>
      <c r="O8" s="168" t="s">
        <v>121</v>
      </c>
      <c r="P8" s="168"/>
      <c r="Q8" s="168"/>
      <c r="R8" s="169" t="s">
        <v>95</v>
      </c>
      <c r="S8" s="169"/>
      <c r="T8" s="169"/>
      <c r="U8" s="169"/>
      <c r="V8" s="169"/>
      <c r="Z8" s="141" t="s">
        <v>2</v>
      </c>
      <c r="AA8" s="148" t="s">
        <v>3</v>
      </c>
      <c r="AB8" s="22"/>
      <c r="AC8" s="144" t="s">
        <v>4</v>
      </c>
      <c r="AD8" s="144"/>
      <c r="AE8" s="144"/>
      <c r="AF8" s="145"/>
      <c r="AG8" s="7"/>
      <c r="AH8" s="141" t="s">
        <v>2</v>
      </c>
      <c r="AI8" s="148" t="s">
        <v>3</v>
      </c>
      <c r="AJ8" s="22"/>
      <c r="AK8" s="144" t="s">
        <v>4</v>
      </c>
      <c r="AL8" s="144"/>
      <c r="AM8" s="144"/>
      <c r="AN8" s="145"/>
    </row>
    <row r="9" spans="1:40" ht="28.15" customHeight="1" x14ac:dyDescent="0.45">
      <c r="A9" s="4"/>
      <c r="B9" s="5"/>
      <c r="C9" s="8"/>
      <c r="D9" s="8"/>
      <c r="E9" s="3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142"/>
      <c r="AA9" s="149"/>
      <c r="AB9" s="23"/>
      <c r="AC9" s="146"/>
      <c r="AD9" s="146"/>
      <c r="AE9" s="146"/>
      <c r="AF9" s="147"/>
      <c r="AG9" s="7"/>
      <c r="AH9" s="142"/>
      <c r="AI9" s="149"/>
      <c r="AJ9" s="23"/>
      <c r="AK9" s="146"/>
      <c r="AL9" s="146"/>
      <c r="AM9" s="146"/>
      <c r="AN9" s="147"/>
    </row>
    <row r="10" spans="1:40" ht="27" customHeight="1" x14ac:dyDescent="0.45">
      <c r="A10" s="4"/>
      <c r="B10" s="134" t="s">
        <v>119</v>
      </c>
      <c r="C10" s="161" t="s">
        <v>136</v>
      </c>
      <c r="D10" s="162"/>
      <c r="E10" s="3"/>
      <c r="F10" s="155" t="s">
        <v>137</v>
      </c>
      <c r="G10" s="156"/>
      <c r="I10" s="159" t="s">
        <v>135</v>
      </c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8"/>
      <c r="X10" s="8"/>
      <c r="Y10" s="8"/>
      <c r="Z10" s="142"/>
      <c r="AA10" s="153" t="s">
        <v>104</v>
      </c>
      <c r="AB10" s="9"/>
      <c r="AC10" s="152" t="s">
        <v>105</v>
      </c>
      <c r="AD10" s="150" t="s">
        <v>5</v>
      </c>
      <c r="AE10" s="151"/>
      <c r="AF10" s="152"/>
      <c r="AH10" s="142"/>
      <c r="AI10" s="153" t="s">
        <v>104</v>
      </c>
      <c r="AJ10" s="9"/>
      <c r="AK10" s="152" t="s">
        <v>105</v>
      </c>
      <c r="AL10" s="150" t="s">
        <v>5</v>
      </c>
      <c r="AM10" s="151"/>
      <c r="AN10" s="152"/>
    </row>
    <row r="11" spans="1:40" ht="15" customHeight="1" x14ac:dyDescent="0.45">
      <c r="A11" s="4"/>
      <c r="B11" s="135"/>
      <c r="C11" s="163"/>
      <c r="D11" s="164"/>
      <c r="E11" s="3"/>
      <c r="F11" s="157"/>
      <c r="G11" s="158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8"/>
      <c r="X11" s="8"/>
      <c r="Y11" s="8"/>
      <c r="Z11" s="143"/>
      <c r="AA11" s="154"/>
      <c r="AB11" s="10"/>
      <c r="AC11" s="167"/>
      <c r="AD11" s="30" t="s">
        <v>6</v>
      </c>
      <c r="AE11" s="30" t="s">
        <v>7</v>
      </c>
      <c r="AF11" s="31" t="s">
        <v>8</v>
      </c>
      <c r="AH11" s="143"/>
      <c r="AI11" s="154"/>
      <c r="AJ11" s="10"/>
      <c r="AK11" s="167"/>
      <c r="AL11" s="30" t="s">
        <v>6</v>
      </c>
      <c r="AM11" s="30" t="s">
        <v>7</v>
      </c>
      <c r="AN11" s="31" t="s">
        <v>8</v>
      </c>
    </row>
    <row r="12" spans="1:40" ht="27" customHeight="1" thickBot="1" x14ac:dyDescent="0.5">
      <c r="A12" s="4"/>
      <c r="B12" s="136"/>
      <c r="C12" s="165"/>
      <c r="D12" s="166"/>
      <c r="E12" s="3"/>
      <c r="F12" s="21" t="s">
        <v>9</v>
      </c>
      <c r="G12" s="37" t="s">
        <v>10</v>
      </c>
      <c r="I12" s="19">
        <v>7</v>
      </c>
      <c r="J12" s="20">
        <v>8</v>
      </c>
      <c r="K12" s="20">
        <v>9</v>
      </c>
      <c r="L12" s="20">
        <v>10</v>
      </c>
      <c r="M12" s="20">
        <v>11</v>
      </c>
      <c r="N12" s="20">
        <v>12</v>
      </c>
      <c r="O12" s="20">
        <v>13</v>
      </c>
      <c r="P12" s="20">
        <v>14</v>
      </c>
      <c r="Q12" s="20">
        <v>15</v>
      </c>
      <c r="R12" s="20">
        <v>16</v>
      </c>
      <c r="S12" s="20">
        <v>17</v>
      </c>
      <c r="T12" s="20">
        <v>18</v>
      </c>
      <c r="U12" s="20">
        <v>19</v>
      </c>
      <c r="V12" s="20">
        <v>20</v>
      </c>
      <c r="W12" s="8"/>
      <c r="X12" s="8"/>
      <c r="Y12" s="8"/>
      <c r="Z12" s="28">
        <v>7</v>
      </c>
      <c r="AA12" s="40"/>
      <c r="AB12" s="11"/>
      <c r="AC12" s="41"/>
      <c r="AD12" s="32">
        <f>(1-AC12/2)</f>
        <v>1</v>
      </c>
      <c r="AE12" s="33">
        <v>1</v>
      </c>
      <c r="AF12" s="34">
        <f>1+AC12/2</f>
        <v>1</v>
      </c>
      <c r="AH12" s="28">
        <v>7</v>
      </c>
      <c r="AI12" s="40"/>
      <c r="AJ12" s="11"/>
      <c r="AK12" s="41"/>
      <c r="AL12" s="32">
        <f>(1-AK12/2)</f>
        <v>1</v>
      </c>
      <c r="AM12" s="33">
        <v>1</v>
      </c>
      <c r="AN12" s="34">
        <f>1+AK12/2</f>
        <v>1</v>
      </c>
    </row>
    <row r="13" spans="1:40" ht="27" customHeight="1" thickBot="1" x14ac:dyDescent="0.5">
      <c r="A13" s="4"/>
      <c r="B13" s="42" t="s">
        <v>118</v>
      </c>
      <c r="C13" s="139" t="s">
        <v>126</v>
      </c>
      <c r="D13" s="140"/>
      <c r="E13" s="3"/>
      <c r="F13" s="38">
        <v>0</v>
      </c>
      <c r="G13" s="39">
        <v>5</v>
      </c>
      <c r="I13" s="24"/>
      <c r="J13" s="25"/>
      <c r="K13" s="25"/>
      <c r="L13" s="25">
        <v>6</v>
      </c>
      <c r="M13" s="25">
        <v>6</v>
      </c>
      <c r="N13" s="25">
        <v>8</v>
      </c>
      <c r="O13" s="25">
        <v>8</v>
      </c>
      <c r="P13" s="25">
        <v>8</v>
      </c>
      <c r="Q13" s="25">
        <v>10</v>
      </c>
      <c r="R13" s="25">
        <v>10</v>
      </c>
      <c r="S13" s="25">
        <v>14</v>
      </c>
      <c r="T13" s="25">
        <v>14</v>
      </c>
      <c r="U13" s="25">
        <v>6</v>
      </c>
      <c r="V13" s="25">
        <v>6</v>
      </c>
      <c r="W13" s="8"/>
      <c r="X13" s="8"/>
      <c r="Y13" s="8"/>
      <c r="Z13" s="29">
        <v>8</v>
      </c>
      <c r="AA13" s="44">
        <v>8.0000000000000016E-2</v>
      </c>
      <c r="AB13" s="35"/>
      <c r="AC13" s="41"/>
      <c r="AD13" s="32">
        <f t="shared" ref="AD13:AD23" si="0">(1-AC13/2)</f>
        <v>1</v>
      </c>
      <c r="AE13" s="33">
        <v>1</v>
      </c>
      <c r="AF13" s="34">
        <f t="shared" ref="AF13:AF23" si="1">1+AC13/2</f>
        <v>1</v>
      </c>
      <c r="AH13" s="29">
        <v>8</v>
      </c>
      <c r="AI13" s="44">
        <v>5.6000000000000008E-2</v>
      </c>
      <c r="AJ13" s="35"/>
      <c r="AK13" s="45">
        <v>0.01</v>
      </c>
      <c r="AL13" s="32">
        <f t="shared" ref="AL13:AL23" si="2">(1-AK13/2)</f>
        <v>0.995</v>
      </c>
      <c r="AM13" s="33">
        <v>1</v>
      </c>
      <c r="AN13" s="34">
        <f t="shared" ref="AN13:AN23" si="3">1+AK13/2</f>
        <v>1.0049999999999999</v>
      </c>
    </row>
    <row r="14" spans="1:40" ht="33" customHeight="1" thickBot="1" x14ac:dyDescent="0.5">
      <c r="A14" s="4"/>
      <c r="B14" s="42" t="s">
        <v>125</v>
      </c>
      <c r="C14" s="139" t="s">
        <v>127</v>
      </c>
      <c r="D14" s="140"/>
      <c r="E14" s="3"/>
      <c r="F14" s="38">
        <v>0</v>
      </c>
      <c r="G14" s="39">
        <v>10</v>
      </c>
      <c r="I14" s="24"/>
      <c r="J14" s="25"/>
      <c r="K14" s="25"/>
      <c r="L14" s="25">
        <v>10</v>
      </c>
      <c r="M14" s="25">
        <v>10</v>
      </c>
      <c r="N14" s="25">
        <v>12</v>
      </c>
      <c r="O14" s="25">
        <v>12</v>
      </c>
      <c r="P14" s="25">
        <v>12</v>
      </c>
      <c r="Q14" s="25">
        <v>14</v>
      </c>
      <c r="R14" s="25">
        <v>14</v>
      </c>
      <c r="S14" s="25">
        <v>16</v>
      </c>
      <c r="T14" s="25">
        <v>20</v>
      </c>
      <c r="U14" s="25">
        <v>26</v>
      </c>
      <c r="V14" s="25">
        <v>26</v>
      </c>
      <c r="W14" s="8"/>
      <c r="X14" s="8"/>
      <c r="Y14" s="8"/>
      <c r="Z14" s="29">
        <v>9</v>
      </c>
      <c r="AA14" s="44">
        <v>6.4000000000000001E-2</v>
      </c>
      <c r="AB14" s="35"/>
      <c r="AC14" s="56">
        <v>0.01</v>
      </c>
      <c r="AD14" s="32">
        <f t="shared" si="0"/>
        <v>0.995</v>
      </c>
      <c r="AE14" s="33">
        <v>1</v>
      </c>
      <c r="AF14" s="34">
        <f t="shared" si="1"/>
        <v>1.0049999999999999</v>
      </c>
      <c r="AH14" s="29">
        <v>9</v>
      </c>
      <c r="AI14" s="44">
        <v>4.48E-2</v>
      </c>
      <c r="AJ14" s="35"/>
      <c r="AK14" s="45">
        <v>0.02</v>
      </c>
      <c r="AL14" s="32">
        <f t="shared" si="2"/>
        <v>0.99</v>
      </c>
      <c r="AM14" s="33">
        <v>1</v>
      </c>
      <c r="AN14" s="34">
        <f t="shared" si="3"/>
        <v>1.01</v>
      </c>
    </row>
    <row r="15" spans="1:40" ht="33" customHeight="1" thickBot="1" x14ac:dyDescent="0.5">
      <c r="A15" s="4"/>
      <c r="B15" s="42"/>
      <c r="C15" s="139" t="s">
        <v>128</v>
      </c>
      <c r="D15" s="140"/>
      <c r="E15" s="3"/>
      <c r="F15" s="38">
        <v>0</v>
      </c>
      <c r="G15" s="39">
        <v>3</v>
      </c>
      <c r="I15" s="24"/>
      <c r="J15" s="25"/>
      <c r="K15" s="25"/>
      <c r="L15" s="25">
        <v>8</v>
      </c>
      <c r="M15" s="25">
        <v>8</v>
      </c>
      <c r="N15" s="25">
        <v>10</v>
      </c>
      <c r="O15" s="25">
        <v>10</v>
      </c>
      <c r="P15" s="25">
        <v>12</v>
      </c>
      <c r="Q15" s="25">
        <v>12</v>
      </c>
      <c r="R15" s="25">
        <v>12</v>
      </c>
      <c r="S15" s="25">
        <v>12</v>
      </c>
      <c r="T15" s="25">
        <v>16</v>
      </c>
      <c r="U15" s="25">
        <v>16</v>
      </c>
      <c r="V15" s="25">
        <v>16</v>
      </c>
      <c r="W15" s="8"/>
      <c r="X15" s="8"/>
      <c r="Y15" s="8"/>
      <c r="Z15" s="29">
        <v>10</v>
      </c>
      <c r="AA15" s="44">
        <v>4.8000000000000001E-2</v>
      </c>
      <c r="AB15" s="35"/>
      <c r="AC15" s="56">
        <v>0.03</v>
      </c>
      <c r="AD15" s="32">
        <f t="shared" si="0"/>
        <v>0.98499999999999999</v>
      </c>
      <c r="AE15" s="33">
        <v>1</v>
      </c>
      <c r="AF15" s="34">
        <f t="shared" si="1"/>
        <v>1.0149999999999999</v>
      </c>
      <c r="AH15" s="29">
        <v>10</v>
      </c>
      <c r="AI15" s="44">
        <v>3.4000000000000002E-2</v>
      </c>
      <c r="AJ15" s="35"/>
      <c r="AK15" s="45">
        <v>0.05</v>
      </c>
      <c r="AL15" s="32">
        <f t="shared" si="2"/>
        <v>0.97499999999999998</v>
      </c>
      <c r="AM15" s="33">
        <v>1</v>
      </c>
      <c r="AN15" s="34">
        <f t="shared" si="3"/>
        <v>1.0249999999999999</v>
      </c>
    </row>
    <row r="16" spans="1:40" ht="33" customHeight="1" thickBot="1" x14ac:dyDescent="0.5">
      <c r="A16" s="4"/>
      <c r="B16" s="42"/>
      <c r="C16" s="139" t="s">
        <v>144</v>
      </c>
      <c r="D16" s="140"/>
      <c r="E16" s="3"/>
      <c r="F16" s="38">
        <v>0</v>
      </c>
      <c r="G16" s="39">
        <v>7</v>
      </c>
      <c r="I16" s="24"/>
      <c r="J16" s="25"/>
      <c r="K16" s="25"/>
      <c r="L16" s="25">
        <v>16</v>
      </c>
      <c r="M16" s="25">
        <v>16</v>
      </c>
      <c r="N16" s="25">
        <v>14</v>
      </c>
      <c r="O16" s="25">
        <v>14</v>
      </c>
      <c r="P16" s="25">
        <v>12</v>
      </c>
      <c r="Q16" s="25">
        <v>10</v>
      </c>
      <c r="R16" s="25">
        <v>10</v>
      </c>
      <c r="S16" s="25">
        <v>6</v>
      </c>
      <c r="T16" s="25">
        <v>4</v>
      </c>
      <c r="U16" s="25">
        <v>4</v>
      </c>
      <c r="V16" s="25">
        <v>4</v>
      </c>
      <c r="W16" s="8"/>
      <c r="X16" s="8"/>
      <c r="Y16" s="8"/>
      <c r="Z16" s="29">
        <v>11</v>
      </c>
      <c r="AA16" s="44">
        <v>4.0000000000000008E-2</v>
      </c>
      <c r="AB16" s="35"/>
      <c r="AC16" s="56">
        <v>0.06</v>
      </c>
      <c r="AD16" s="32">
        <f t="shared" si="0"/>
        <v>0.97</v>
      </c>
      <c r="AE16" s="33">
        <v>1</v>
      </c>
      <c r="AF16" s="34">
        <f t="shared" si="1"/>
        <v>1.03</v>
      </c>
      <c r="AG16" s="12"/>
      <c r="AH16" s="29">
        <v>11</v>
      </c>
      <c r="AI16" s="44">
        <v>2.8000000000000004E-2</v>
      </c>
      <c r="AJ16" s="35"/>
      <c r="AK16" s="45">
        <v>0.1</v>
      </c>
      <c r="AL16" s="32">
        <f t="shared" si="2"/>
        <v>0.95</v>
      </c>
      <c r="AM16" s="33">
        <v>1</v>
      </c>
      <c r="AN16" s="34">
        <f t="shared" si="3"/>
        <v>1.05</v>
      </c>
    </row>
    <row r="17" spans="1:40" ht="27" customHeight="1" thickBot="1" x14ac:dyDescent="0.5">
      <c r="A17" s="4"/>
      <c r="B17" s="42" t="s">
        <v>130</v>
      </c>
      <c r="C17" s="139" t="s">
        <v>129</v>
      </c>
      <c r="D17" s="140"/>
      <c r="E17" s="3"/>
      <c r="F17" s="38">
        <v>0</v>
      </c>
      <c r="G17" s="39">
        <v>12</v>
      </c>
      <c r="I17" s="26"/>
      <c r="J17" s="27"/>
      <c r="K17" s="27"/>
      <c r="L17" s="27">
        <v>14</v>
      </c>
      <c r="M17" s="27">
        <v>14</v>
      </c>
      <c r="N17" s="27">
        <v>12</v>
      </c>
      <c r="O17" s="27">
        <v>12</v>
      </c>
      <c r="P17" s="27">
        <v>12</v>
      </c>
      <c r="Q17" s="27">
        <v>14</v>
      </c>
      <c r="R17" s="27">
        <v>12</v>
      </c>
      <c r="S17" s="27">
        <v>12</v>
      </c>
      <c r="T17" s="27">
        <v>10</v>
      </c>
      <c r="U17" s="27">
        <v>10</v>
      </c>
      <c r="V17" s="27">
        <v>10</v>
      </c>
      <c r="W17" s="8"/>
      <c r="X17" s="8"/>
      <c r="Y17" s="8"/>
      <c r="Z17" s="29">
        <v>12</v>
      </c>
      <c r="AA17" s="44">
        <v>3.2000000000000001E-2</v>
      </c>
      <c r="AB17" s="35"/>
      <c r="AC17" s="56">
        <v>0.1</v>
      </c>
      <c r="AD17" s="32">
        <f t="shared" si="0"/>
        <v>0.95</v>
      </c>
      <c r="AE17" s="33">
        <v>1</v>
      </c>
      <c r="AF17" s="34">
        <f t="shared" si="1"/>
        <v>1.05</v>
      </c>
      <c r="AG17" s="12"/>
      <c r="AH17" s="29">
        <v>12</v>
      </c>
      <c r="AI17" s="44">
        <v>2.24E-2</v>
      </c>
      <c r="AJ17" s="35"/>
      <c r="AK17" s="45">
        <v>0.125</v>
      </c>
      <c r="AL17" s="32">
        <f t="shared" si="2"/>
        <v>0.9375</v>
      </c>
      <c r="AM17" s="33">
        <v>1</v>
      </c>
      <c r="AN17" s="34">
        <f t="shared" si="3"/>
        <v>1.0625</v>
      </c>
    </row>
    <row r="18" spans="1:40" ht="27" customHeight="1" thickBot="1" x14ac:dyDescent="0.5">
      <c r="A18" s="4"/>
      <c r="B18" s="42" t="s">
        <v>131</v>
      </c>
      <c r="C18" s="139" t="s">
        <v>132</v>
      </c>
      <c r="D18" s="140"/>
      <c r="E18" s="3"/>
      <c r="F18" s="38">
        <v>0</v>
      </c>
      <c r="G18" s="39">
        <v>6</v>
      </c>
      <c r="I18" s="24"/>
      <c r="J18" s="25"/>
      <c r="K18" s="25"/>
      <c r="L18" s="25">
        <v>6</v>
      </c>
      <c r="M18" s="25">
        <v>6</v>
      </c>
      <c r="N18" s="25">
        <v>8</v>
      </c>
      <c r="O18" s="25">
        <v>8</v>
      </c>
      <c r="P18" s="25">
        <v>10</v>
      </c>
      <c r="Q18" s="25">
        <v>10</v>
      </c>
      <c r="R18" s="25">
        <v>12</v>
      </c>
      <c r="S18" s="25">
        <v>16</v>
      </c>
      <c r="T18" s="25">
        <v>16</v>
      </c>
      <c r="U18" s="25">
        <v>20</v>
      </c>
      <c r="V18" s="25">
        <v>20</v>
      </c>
      <c r="W18" s="8"/>
      <c r="X18" s="8"/>
      <c r="Y18" s="8"/>
      <c r="Z18" s="29">
        <v>13</v>
      </c>
      <c r="AA18" s="44">
        <v>2.8000000000000004E-2</v>
      </c>
      <c r="AB18" s="35"/>
      <c r="AC18" s="56">
        <v>0.15</v>
      </c>
      <c r="AD18" s="32">
        <f t="shared" si="0"/>
        <v>0.92500000000000004</v>
      </c>
      <c r="AE18" s="33">
        <v>1</v>
      </c>
      <c r="AF18" s="34">
        <f t="shared" si="1"/>
        <v>1.075</v>
      </c>
      <c r="AG18" s="12"/>
      <c r="AH18" s="29">
        <v>13</v>
      </c>
      <c r="AI18" s="44">
        <v>1.9600000000000003E-2</v>
      </c>
      <c r="AJ18" s="35"/>
      <c r="AK18" s="45">
        <v>0.1</v>
      </c>
      <c r="AL18" s="32">
        <f t="shared" si="2"/>
        <v>0.95</v>
      </c>
      <c r="AM18" s="33">
        <v>1</v>
      </c>
      <c r="AN18" s="34">
        <f t="shared" si="3"/>
        <v>1.05</v>
      </c>
    </row>
    <row r="19" spans="1:40" ht="27" customHeight="1" thickBot="1" x14ac:dyDescent="0.5">
      <c r="A19" s="4"/>
      <c r="B19" s="42" t="s">
        <v>134</v>
      </c>
      <c r="C19" s="139" t="s">
        <v>138</v>
      </c>
      <c r="D19" s="140"/>
      <c r="E19" s="3"/>
      <c r="F19" s="38">
        <v>0</v>
      </c>
      <c r="G19" s="39">
        <v>3</v>
      </c>
      <c r="I19" s="24"/>
      <c r="J19" s="25"/>
      <c r="K19" s="25"/>
      <c r="L19" s="25">
        <v>14</v>
      </c>
      <c r="M19" s="25">
        <v>14</v>
      </c>
      <c r="N19" s="25">
        <v>10</v>
      </c>
      <c r="O19" s="25">
        <v>10</v>
      </c>
      <c r="P19" s="25">
        <v>10</v>
      </c>
      <c r="Q19" s="25">
        <v>6</v>
      </c>
      <c r="R19" s="25">
        <v>6</v>
      </c>
      <c r="S19" s="25">
        <v>4</v>
      </c>
      <c r="T19" s="25">
        <v>4</v>
      </c>
      <c r="U19" s="25">
        <v>2</v>
      </c>
      <c r="V19" s="25">
        <v>2</v>
      </c>
      <c r="W19" s="8"/>
      <c r="X19" s="8"/>
      <c r="Y19" s="8"/>
      <c r="Z19" s="29">
        <v>15</v>
      </c>
      <c r="AA19" s="44">
        <v>2.0000000000000004E-2</v>
      </c>
      <c r="AB19" s="35"/>
      <c r="AC19" s="56">
        <v>0.12</v>
      </c>
      <c r="AD19" s="32">
        <f t="shared" si="0"/>
        <v>0.94</v>
      </c>
      <c r="AE19" s="33">
        <v>1</v>
      </c>
      <c r="AF19" s="34">
        <f t="shared" si="1"/>
        <v>1.06</v>
      </c>
      <c r="AG19" s="12"/>
      <c r="AH19" s="29">
        <v>15</v>
      </c>
      <c r="AI19" s="44">
        <v>1.4000000000000002E-2</v>
      </c>
      <c r="AJ19" s="35"/>
      <c r="AK19" s="45">
        <v>0.01</v>
      </c>
      <c r="AL19" s="32">
        <f t="shared" si="2"/>
        <v>0.995</v>
      </c>
      <c r="AM19" s="33">
        <v>1</v>
      </c>
      <c r="AN19" s="34">
        <f t="shared" si="3"/>
        <v>1.0049999999999999</v>
      </c>
    </row>
    <row r="20" spans="1:40" ht="27" customHeight="1" x14ac:dyDescent="0.45">
      <c r="A20" s="4"/>
      <c r="B20" s="42"/>
      <c r="C20" s="139" t="s">
        <v>133</v>
      </c>
      <c r="D20" s="140"/>
      <c r="E20" s="3"/>
      <c r="F20" s="38">
        <v>0</v>
      </c>
      <c r="G20" s="39">
        <v>7</v>
      </c>
      <c r="I20" s="24"/>
      <c r="J20" s="25"/>
      <c r="K20" s="25"/>
      <c r="L20" s="25">
        <v>6</v>
      </c>
      <c r="M20" s="25">
        <v>6</v>
      </c>
      <c r="N20" s="25">
        <v>6</v>
      </c>
      <c r="O20" s="25">
        <v>8</v>
      </c>
      <c r="P20" s="25">
        <v>8</v>
      </c>
      <c r="Q20" s="25">
        <v>10</v>
      </c>
      <c r="R20" s="25">
        <v>10</v>
      </c>
      <c r="S20" s="25">
        <v>10</v>
      </c>
      <c r="T20" s="25">
        <v>10</v>
      </c>
      <c r="U20" s="25">
        <v>10</v>
      </c>
      <c r="V20" s="25">
        <v>10</v>
      </c>
      <c r="W20" s="8"/>
      <c r="X20" s="8"/>
      <c r="Y20" s="8"/>
      <c r="Z20" s="29">
        <v>16</v>
      </c>
      <c r="AA20" s="44">
        <v>1.6E-2</v>
      </c>
      <c r="AB20" s="35"/>
      <c r="AC20" s="56">
        <v>7.0000000000000007E-2</v>
      </c>
      <c r="AD20" s="32">
        <f t="shared" si="0"/>
        <v>0.96499999999999997</v>
      </c>
      <c r="AE20" s="33">
        <v>1</v>
      </c>
      <c r="AF20" s="34">
        <f t="shared" si="1"/>
        <v>1.0349999999999999</v>
      </c>
      <c r="AH20" s="29">
        <v>16</v>
      </c>
      <c r="AI20" s="44">
        <v>1.12E-2</v>
      </c>
      <c r="AJ20" s="35"/>
      <c r="AK20" s="45">
        <v>5.0000000000000001E-3</v>
      </c>
      <c r="AL20" s="32">
        <f t="shared" si="2"/>
        <v>0.99750000000000005</v>
      </c>
      <c r="AM20" s="33">
        <v>1</v>
      </c>
      <c r="AN20" s="34">
        <f t="shared" si="3"/>
        <v>1.0024999999999999</v>
      </c>
    </row>
    <row r="21" spans="1:40" ht="27" customHeight="1" x14ac:dyDescent="0.45">
      <c r="A21" s="4"/>
      <c r="B21" s="42" t="s">
        <v>140</v>
      </c>
      <c r="C21" s="132" t="s">
        <v>139</v>
      </c>
      <c r="D21" s="133"/>
      <c r="E21" s="3"/>
      <c r="F21" s="38">
        <v>0</v>
      </c>
      <c r="G21" s="39">
        <v>10</v>
      </c>
      <c r="I21" s="24"/>
      <c r="J21" s="25"/>
      <c r="K21" s="25"/>
      <c r="L21" s="25">
        <v>20</v>
      </c>
      <c r="M21" s="25">
        <v>20</v>
      </c>
      <c r="N21" s="25">
        <v>20</v>
      </c>
      <c r="O21" s="25">
        <v>18</v>
      </c>
      <c r="P21" s="25">
        <v>16</v>
      </c>
      <c r="Q21" s="25">
        <v>14</v>
      </c>
      <c r="R21" s="25">
        <v>14</v>
      </c>
      <c r="S21" s="25">
        <v>10</v>
      </c>
      <c r="T21" s="25">
        <v>6</v>
      </c>
      <c r="U21" s="25">
        <v>6</v>
      </c>
      <c r="V21" s="25">
        <v>6</v>
      </c>
      <c r="W21" s="8"/>
      <c r="X21" s="8"/>
      <c r="Y21" s="8"/>
      <c r="Z21" s="29">
        <v>17</v>
      </c>
      <c r="AA21" s="44">
        <v>1.2E-2</v>
      </c>
      <c r="AB21" s="35"/>
      <c r="AC21" s="56">
        <v>0.03</v>
      </c>
      <c r="AD21" s="32">
        <f t="shared" si="0"/>
        <v>0.98499999999999999</v>
      </c>
      <c r="AE21" s="33">
        <v>1</v>
      </c>
      <c r="AF21" s="34">
        <f t="shared" si="1"/>
        <v>1.0149999999999999</v>
      </c>
      <c r="AH21" s="29">
        <v>17</v>
      </c>
      <c r="AI21" s="44">
        <v>8.3999999999999995E-3</v>
      </c>
      <c r="AJ21" s="35"/>
      <c r="AK21" s="46"/>
      <c r="AL21" s="32">
        <f t="shared" si="2"/>
        <v>1</v>
      </c>
      <c r="AM21" s="33">
        <v>1</v>
      </c>
      <c r="AN21" s="34">
        <f t="shared" si="3"/>
        <v>1</v>
      </c>
    </row>
    <row r="22" spans="1:40" ht="27" customHeight="1" x14ac:dyDescent="0.45">
      <c r="A22" s="4"/>
      <c r="B22" s="42"/>
      <c r="C22" s="137"/>
      <c r="D22" s="138"/>
      <c r="E22" s="3"/>
      <c r="F22" s="13">
        <v>63</v>
      </c>
      <c r="G22" s="55" t="s">
        <v>102</v>
      </c>
      <c r="I22" s="14">
        <f t="shared" ref="I22:V22" si="4">IF(SUM(I13:I21)&gt;100,"&gt;100%",SUM(I13:I21)/100)</f>
        <v>0</v>
      </c>
      <c r="J22" s="15">
        <f t="shared" si="4"/>
        <v>0</v>
      </c>
      <c r="K22" s="15">
        <f t="shared" si="4"/>
        <v>0</v>
      </c>
      <c r="L22" s="15">
        <f t="shared" si="4"/>
        <v>1</v>
      </c>
      <c r="M22" s="15">
        <f t="shared" si="4"/>
        <v>1</v>
      </c>
      <c r="N22" s="15">
        <f t="shared" si="4"/>
        <v>1</v>
      </c>
      <c r="O22" s="15">
        <f t="shared" si="4"/>
        <v>1</v>
      </c>
      <c r="P22" s="15">
        <f t="shared" si="4"/>
        <v>1</v>
      </c>
      <c r="Q22" s="15">
        <f t="shared" si="4"/>
        <v>1</v>
      </c>
      <c r="R22" s="15">
        <f t="shared" si="4"/>
        <v>1</v>
      </c>
      <c r="S22" s="15">
        <f t="shared" si="4"/>
        <v>1</v>
      </c>
      <c r="T22" s="15">
        <f t="shared" si="4"/>
        <v>1</v>
      </c>
      <c r="U22" s="15">
        <f t="shared" si="4"/>
        <v>1</v>
      </c>
      <c r="V22" s="15">
        <f t="shared" si="4"/>
        <v>1</v>
      </c>
      <c r="W22" s="8"/>
      <c r="X22" s="8"/>
      <c r="Y22" s="8"/>
      <c r="Z22" s="29">
        <v>19</v>
      </c>
      <c r="AA22" s="44">
        <v>2E-3</v>
      </c>
      <c r="AB22" s="11"/>
      <c r="AC22" s="43"/>
      <c r="AD22" s="32">
        <f t="shared" si="0"/>
        <v>1</v>
      </c>
      <c r="AE22" s="33">
        <v>1</v>
      </c>
      <c r="AF22" s="34">
        <f t="shared" si="1"/>
        <v>1</v>
      </c>
      <c r="AH22" s="29">
        <v>19</v>
      </c>
      <c r="AI22" s="47"/>
      <c r="AJ22" s="11"/>
      <c r="AK22" s="43"/>
      <c r="AL22" s="32">
        <f t="shared" si="2"/>
        <v>1</v>
      </c>
      <c r="AM22" s="33">
        <v>1</v>
      </c>
      <c r="AN22" s="34">
        <f t="shared" si="3"/>
        <v>1</v>
      </c>
    </row>
    <row r="23" spans="1:40" ht="27" customHeight="1" x14ac:dyDescent="0.45">
      <c r="A23" s="4"/>
      <c r="C23" s="16"/>
      <c r="D23" s="16"/>
      <c r="E23" s="16"/>
      <c r="F23" s="16"/>
      <c r="G23" s="16"/>
      <c r="H23" s="16"/>
      <c r="I23" s="16"/>
      <c r="J23" s="16"/>
      <c r="K23" s="16"/>
      <c r="W23" s="8"/>
      <c r="X23" s="8"/>
      <c r="Y23" s="8"/>
      <c r="Z23" s="29">
        <v>20</v>
      </c>
      <c r="AA23" s="43"/>
      <c r="AB23" s="11"/>
      <c r="AC23" s="43"/>
      <c r="AD23" s="32">
        <f t="shared" si="0"/>
        <v>1</v>
      </c>
      <c r="AE23" s="33">
        <v>1</v>
      </c>
      <c r="AF23" s="34">
        <f t="shared" si="1"/>
        <v>1</v>
      </c>
      <c r="AH23" s="29">
        <v>20</v>
      </c>
      <c r="AI23" s="47"/>
      <c r="AJ23" s="11"/>
      <c r="AK23" s="43"/>
      <c r="AL23" s="32">
        <f t="shared" si="2"/>
        <v>1</v>
      </c>
      <c r="AM23" s="33">
        <v>1</v>
      </c>
      <c r="AN23" s="34">
        <f t="shared" si="3"/>
        <v>1</v>
      </c>
    </row>
    <row r="24" spans="1:40" ht="27" customHeight="1" x14ac:dyDescent="0.4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8"/>
      <c r="X24" s="8"/>
      <c r="Y24" s="8"/>
      <c r="Z24" s="36" t="s">
        <v>100</v>
      </c>
    </row>
    <row r="25" spans="1:40" ht="27" customHeight="1" x14ac:dyDescent="0.4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40" ht="27" customHeight="1" x14ac:dyDescent="0.4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Z26" s="58"/>
      <c r="AA26" s="58"/>
      <c r="AB26" s="58"/>
      <c r="AC26" s="58"/>
      <c r="AD26" s="58"/>
      <c r="AE26" s="58"/>
    </row>
    <row r="27" spans="1:40" ht="27" customHeight="1" x14ac:dyDescent="0.45">
      <c r="Z27" s="58"/>
      <c r="AA27" s="59">
        <v>1.6E-2</v>
      </c>
      <c r="AB27" s="58"/>
      <c r="AC27" s="60">
        <v>7.0000000000000007E-2</v>
      </c>
      <c r="AD27" s="58"/>
      <c r="AE27" s="58"/>
    </row>
    <row r="28" spans="1:40" ht="27" customHeight="1" x14ac:dyDescent="0.45">
      <c r="Z28" s="58"/>
      <c r="AA28" s="58"/>
      <c r="AB28" s="58"/>
      <c r="AC28" s="58"/>
      <c r="AD28" s="58"/>
      <c r="AE28" s="58"/>
    </row>
    <row r="29" spans="1:40" ht="27" customHeight="1" x14ac:dyDescent="0.4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40" ht="27" customHeight="1" x14ac:dyDescent="0.4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AA30" s="17"/>
      <c r="AB30" s="17"/>
      <c r="AC30" s="17"/>
      <c r="AF30" s="18"/>
    </row>
    <row r="31" spans="1:40" ht="27" customHeight="1" x14ac:dyDescent="0.4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AA31" s="17"/>
      <c r="AB31" s="17"/>
      <c r="AC31" s="17"/>
      <c r="AF31" s="18"/>
    </row>
    <row r="32" spans="1:40" ht="27" customHeight="1" x14ac:dyDescent="0.4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AA32" s="17"/>
      <c r="AB32" s="17"/>
      <c r="AC32" s="17"/>
      <c r="AF32" s="18"/>
    </row>
    <row r="33" spans="2:32" ht="27" customHeight="1" x14ac:dyDescent="0.4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AA33" s="17"/>
      <c r="AB33" s="17"/>
      <c r="AC33" s="17"/>
      <c r="AF33" s="18"/>
    </row>
    <row r="34" spans="2:32" x14ac:dyDescent="0.45">
      <c r="AA34" s="17"/>
      <c r="AB34" s="17"/>
      <c r="AC34" s="17"/>
      <c r="AF34" s="18"/>
    </row>
  </sheetData>
  <mergeCells count="31">
    <mergeCell ref="F10:G11"/>
    <mergeCell ref="I10:V11"/>
    <mergeCell ref="C10:D12"/>
    <mergeCell ref="C13:D13"/>
    <mergeCell ref="AK8:AN9"/>
    <mergeCell ref="AI10:AI11"/>
    <mergeCell ref="AK10:AK11"/>
    <mergeCell ref="AL10:AN10"/>
    <mergeCell ref="O8:Q8"/>
    <mergeCell ref="I8:N8"/>
    <mergeCell ref="R8:V8"/>
    <mergeCell ref="AH8:AH11"/>
    <mergeCell ref="AI8:AI9"/>
    <mergeCell ref="C8:E8"/>
    <mergeCell ref="F8:H8"/>
    <mergeCell ref="AC10:AC11"/>
    <mergeCell ref="Z8:Z11"/>
    <mergeCell ref="AC8:AF9"/>
    <mergeCell ref="AA8:AA9"/>
    <mergeCell ref="AD10:AF10"/>
    <mergeCell ref="AA10:AA11"/>
    <mergeCell ref="C21:D21"/>
    <mergeCell ref="B10:B12"/>
    <mergeCell ref="C22:D22"/>
    <mergeCell ref="C15:D15"/>
    <mergeCell ref="C16:D16"/>
    <mergeCell ref="C20:D20"/>
    <mergeCell ref="C17:D17"/>
    <mergeCell ref="C18:D18"/>
    <mergeCell ref="C19:D19"/>
    <mergeCell ref="C14:D14"/>
  </mergeCells>
  <conditionalFormatting sqref="I22:V22">
    <cfRule type="cellIs" dxfId="88" priority="155" stopIfTrue="1" operator="between">
      <formula>1%</formula>
      <formula>0.99</formula>
    </cfRule>
    <cfRule type="cellIs" dxfId="87" priority="156" stopIfTrue="1" operator="equal">
      <formula>"&gt;100%"</formula>
    </cfRule>
  </conditionalFormatting>
  <conditionalFormatting sqref="AC12:AC23 AK12:AK23">
    <cfRule type="cellIs" dxfId="86" priority="148" operator="greaterThan">
      <formula>0.5</formula>
    </cfRule>
    <cfRule type="cellIs" dxfId="85" priority="149" operator="lessThan">
      <formula>-0.5</formula>
    </cfRule>
    <cfRule type="cellIs" dxfId="84" priority="150" operator="greaterThan">
      <formula>0.5</formula>
    </cfRule>
    <cfRule type="cellIs" dxfId="83" priority="151" operator="greaterThan">
      <formula>5</formula>
    </cfRule>
    <cfRule type="cellIs" dxfId="82" priority="152" operator="greaterThan">
      <formula>5000</formula>
    </cfRule>
    <cfRule type="cellIs" dxfId="81" priority="153" operator="lessThan">
      <formula>-50</formula>
    </cfRule>
    <cfRule type="cellIs" dxfId="80" priority="154" operator="greaterThan">
      <formula>50</formula>
    </cfRule>
  </conditionalFormatting>
  <conditionalFormatting sqref="AB12:AB23 AA12:AA22 AI12:AJ23">
    <cfRule type="cellIs" dxfId="79" priority="134" operator="greaterThan">
      <formula>0.3</formula>
    </cfRule>
    <cfRule type="cellIs" dxfId="78" priority="135" operator="lessThan">
      <formula>0</formula>
    </cfRule>
  </conditionalFormatting>
  <conditionalFormatting sqref="I13:V21">
    <cfRule type="containsBlanks" dxfId="77" priority="55">
      <formula>LEN(TRIM(I13))=0</formula>
    </cfRule>
    <cfRule type="cellIs" dxfId="76" priority="58" operator="equal">
      <formula>0</formula>
    </cfRule>
  </conditionalFormatting>
  <conditionalFormatting sqref="AA23">
    <cfRule type="cellIs" dxfId="75" priority="37" operator="greaterThan">
      <formula>0.5</formula>
    </cfRule>
    <cfRule type="cellIs" dxfId="74" priority="38" operator="lessThan">
      <formula>-0.5</formula>
    </cfRule>
    <cfRule type="cellIs" dxfId="73" priority="39" operator="greaterThan">
      <formula>0.5</formula>
    </cfRule>
    <cfRule type="cellIs" dxfId="72" priority="40" operator="greaterThan">
      <formula>5</formula>
    </cfRule>
    <cfRule type="cellIs" dxfId="71" priority="41" operator="greaterThan">
      <formula>5000</formula>
    </cfRule>
    <cfRule type="cellIs" dxfId="70" priority="42" operator="lessThan">
      <formula>-50</formula>
    </cfRule>
    <cfRule type="cellIs" dxfId="69" priority="43" operator="greaterThan">
      <formula>50</formula>
    </cfRule>
  </conditionalFormatting>
  <conditionalFormatting sqref="AA27">
    <cfRule type="cellIs" dxfId="68" priority="8" operator="greaterThan">
      <formula>0.3</formula>
    </cfRule>
    <cfRule type="cellIs" dxfId="67" priority="9" operator="lessThan">
      <formula>0</formula>
    </cfRule>
  </conditionalFormatting>
  <conditionalFormatting sqref="AC27">
    <cfRule type="cellIs" dxfId="66" priority="1" operator="greaterThan">
      <formula>0.5</formula>
    </cfRule>
    <cfRule type="cellIs" dxfId="65" priority="2" operator="lessThan">
      <formula>-0.5</formula>
    </cfRule>
    <cfRule type="cellIs" dxfId="64" priority="3" operator="greaterThan">
      <formula>0.5</formula>
    </cfRule>
    <cfRule type="cellIs" dxfId="63" priority="4" operator="greaterThan">
      <formula>5</formula>
    </cfRule>
    <cfRule type="cellIs" dxfId="62" priority="5" operator="greaterThan">
      <formula>5000</formula>
    </cfRule>
    <cfRule type="cellIs" dxfId="61" priority="6" operator="lessThan">
      <formula>-50</formula>
    </cfRule>
    <cfRule type="cellIs" dxfId="60" priority="7" operator="greaterThan">
      <formula>50</formula>
    </cfRule>
  </conditionalFormatting>
  <pageMargins left="0.90551181102362199" right="0.70866141732283461" top="0.19685039370078741" bottom="0.19685039370078741" header="0.31496062992125984" footer="0.31496062992125984"/>
  <pageSetup paperSize="9" orientation="portrait" r:id="rId1"/>
  <ignoredErrors>
    <ignoredError sqref="I22:V22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BE614"/>
  <sheetViews>
    <sheetView showGridLines="0" zoomScale="85" zoomScaleNormal="85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G11" sqref="G11"/>
    </sheetView>
  </sheetViews>
  <sheetFormatPr baseColWidth="10" defaultColWidth="11.3984375" defaultRowHeight="13.15" x14ac:dyDescent="0.4"/>
  <cols>
    <col min="1" max="1" width="6.86328125" style="63" customWidth="1"/>
    <col min="2" max="2" width="3.59765625" style="64" hidden="1" customWidth="1"/>
    <col min="3" max="3" width="11.73046875" style="63" customWidth="1"/>
    <col min="4" max="5" width="13.73046875" style="63" customWidth="1"/>
    <col min="6" max="6" width="11.73046875" style="63" customWidth="1"/>
    <col min="7" max="7" width="12.3984375" style="63" customWidth="1"/>
    <col min="8" max="8" width="11.73046875" style="63" customWidth="1"/>
    <col min="9" max="10" width="10.73046875" style="65" customWidth="1"/>
    <col min="11" max="11" width="20" style="63" customWidth="1"/>
    <col min="12" max="12" width="10.73046875" style="66" customWidth="1"/>
    <col min="13" max="15" width="10.73046875" style="63" customWidth="1"/>
    <col min="16" max="17" width="10.73046875" style="66" customWidth="1"/>
    <col min="18" max="20" width="10.73046875" style="63" customWidth="1"/>
    <col min="21" max="22" width="10.73046875" style="66" customWidth="1"/>
    <col min="23" max="25" width="10.73046875" style="63" customWidth="1"/>
    <col min="26" max="27" width="10.73046875" style="66" customWidth="1"/>
    <col min="28" max="32" width="10.73046875" style="63" customWidth="1"/>
    <col min="33" max="33" width="10.73046875" style="66" customWidth="1"/>
    <col min="34" max="35" width="10.73046875" style="63" customWidth="1"/>
    <col min="36" max="36" width="10.73046875" style="66" customWidth="1"/>
    <col min="37" max="38" width="10.73046875" style="63" customWidth="1"/>
    <col min="39" max="39" width="10.73046875" style="66" customWidth="1"/>
    <col min="40" max="41" width="10.73046875" style="63" customWidth="1"/>
    <col min="42" max="42" width="10.73046875" style="66" customWidth="1"/>
    <col min="43" max="43" width="10.73046875" style="63" customWidth="1"/>
    <col min="44" max="44" width="10.73046875" style="66" customWidth="1"/>
    <col min="45" max="46" width="10.73046875" style="63" customWidth="1"/>
    <col min="47" max="47" width="10.73046875" style="66" customWidth="1"/>
    <col min="48" max="48" width="10.73046875" style="63" customWidth="1"/>
    <col min="49" max="49" width="10.73046875" style="66" customWidth="1"/>
    <col min="50" max="51" width="10.73046875" style="63" customWidth="1"/>
    <col min="52" max="52" width="17.265625" style="63" customWidth="1"/>
    <col min="53" max="53" width="11.73046875" style="63" customWidth="1"/>
    <col min="54" max="54" width="12.86328125" style="63" customWidth="1"/>
    <col min="55" max="55" width="11.73046875" style="63" customWidth="1"/>
    <col min="56" max="56" width="23.1328125" customWidth="1"/>
    <col min="57" max="57" width="27.265625" style="63" customWidth="1"/>
    <col min="58" max="270" width="11.265625" style="63"/>
    <col min="271" max="271" width="11.265625" style="63" customWidth="1"/>
    <col min="272" max="272" width="15.59765625" style="63" customWidth="1"/>
    <col min="273" max="273" width="12.73046875" style="63" customWidth="1"/>
    <col min="274" max="274" width="11.265625" style="63" customWidth="1"/>
    <col min="275" max="275" width="16" style="63" customWidth="1"/>
    <col min="276" max="276" width="12.86328125" style="63" customWidth="1"/>
    <col min="277" max="277" width="20" style="63" customWidth="1"/>
    <col min="278" max="278" width="6" style="63" customWidth="1"/>
    <col min="279" max="279" width="11.265625" style="63" customWidth="1"/>
    <col min="280" max="280" width="10" style="63" customWidth="1"/>
    <col min="281" max="281" width="5" style="63" customWidth="1"/>
    <col min="282" max="282" width="4.73046875" style="63" customWidth="1"/>
    <col min="283" max="283" width="5.59765625" style="63" customWidth="1"/>
    <col min="284" max="284" width="11.265625" style="63" customWidth="1"/>
    <col min="285" max="285" width="5" style="63" customWidth="1"/>
    <col min="286" max="286" width="4.86328125" style="63" customWidth="1"/>
    <col min="287" max="287" width="5.59765625" style="63" customWidth="1"/>
    <col min="288" max="288" width="11.59765625" style="63" customWidth="1"/>
    <col min="289" max="289" width="5" style="63" customWidth="1"/>
    <col min="290" max="290" width="4.73046875" style="63" customWidth="1"/>
    <col min="291" max="291" width="6" style="63" customWidth="1"/>
    <col min="292" max="292" width="11.59765625" style="63" customWidth="1"/>
    <col min="293" max="293" width="9.86328125" style="63" bestFit="1" customWidth="1"/>
    <col min="294" max="294" width="5.59765625" style="63" customWidth="1"/>
    <col min="295" max="295" width="11.59765625" style="63" bestFit="1" customWidth="1"/>
    <col min="296" max="296" width="5" style="63" customWidth="1"/>
    <col min="297" max="297" width="11.59765625" style="63" bestFit="1" customWidth="1"/>
    <col min="298" max="298" width="5.86328125" style="63" customWidth="1"/>
    <col min="299" max="299" width="14" style="63" customWidth="1"/>
    <col min="300" max="300" width="5" style="63" customWidth="1"/>
    <col min="301" max="301" width="11.86328125" style="63" customWidth="1"/>
    <col min="302" max="302" width="4.86328125" style="63" customWidth="1"/>
    <col min="303" max="303" width="11.265625" style="63"/>
    <col min="304" max="304" width="4.86328125" style="63" customWidth="1"/>
    <col min="305" max="305" width="11.59765625" style="63" bestFit="1" customWidth="1"/>
    <col min="306" max="306" width="4.86328125" style="63" customWidth="1"/>
    <col min="307" max="307" width="11.59765625" style="63" bestFit="1" customWidth="1"/>
    <col min="308" max="308" width="9.265625" style="63" bestFit="1" customWidth="1"/>
    <col min="309" max="309" width="8" style="63" customWidth="1"/>
    <col min="310" max="310" width="7.265625" style="63" customWidth="1"/>
    <col min="311" max="311" width="10.59765625" style="63" customWidth="1"/>
    <col min="312" max="312" width="12.86328125" style="63" customWidth="1"/>
    <col min="313" max="313" width="19.73046875" style="63" customWidth="1"/>
    <col min="314" max="526" width="11.265625" style="63"/>
    <col min="527" max="527" width="11.265625" style="63" customWidth="1"/>
    <col min="528" max="528" width="15.59765625" style="63" customWidth="1"/>
    <col min="529" max="529" width="12.73046875" style="63" customWidth="1"/>
    <col min="530" max="530" width="11.265625" style="63" customWidth="1"/>
    <col min="531" max="531" width="16" style="63" customWidth="1"/>
    <col min="532" max="532" width="12.86328125" style="63" customWidth="1"/>
    <col min="533" max="533" width="20" style="63" customWidth="1"/>
    <col min="534" max="534" width="6" style="63" customWidth="1"/>
    <col min="535" max="535" width="11.265625" style="63" customWidth="1"/>
    <col min="536" max="536" width="10" style="63" customWidth="1"/>
    <col min="537" max="537" width="5" style="63" customWidth="1"/>
    <col min="538" max="538" width="4.73046875" style="63" customWidth="1"/>
    <col min="539" max="539" width="5.59765625" style="63" customWidth="1"/>
    <col min="540" max="540" width="11.265625" style="63" customWidth="1"/>
    <col min="541" max="541" width="5" style="63" customWidth="1"/>
    <col min="542" max="542" width="4.86328125" style="63" customWidth="1"/>
    <col min="543" max="543" width="5.59765625" style="63" customWidth="1"/>
    <col min="544" max="544" width="11.59765625" style="63" customWidth="1"/>
    <col min="545" max="545" width="5" style="63" customWidth="1"/>
    <col min="546" max="546" width="4.73046875" style="63" customWidth="1"/>
    <col min="547" max="547" width="6" style="63" customWidth="1"/>
    <col min="548" max="548" width="11.59765625" style="63" customWidth="1"/>
    <col min="549" max="549" width="9.86328125" style="63" bestFit="1" customWidth="1"/>
    <col min="550" max="550" width="5.59765625" style="63" customWidth="1"/>
    <col min="551" max="551" width="11.59765625" style="63" bestFit="1" customWidth="1"/>
    <col min="552" max="552" width="5" style="63" customWidth="1"/>
    <col min="553" max="553" width="11.59765625" style="63" bestFit="1" customWidth="1"/>
    <col min="554" max="554" width="5.86328125" style="63" customWidth="1"/>
    <col min="555" max="555" width="14" style="63" customWidth="1"/>
    <col min="556" max="556" width="5" style="63" customWidth="1"/>
    <col min="557" max="557" width="11.86328125" style="63" customWidth="1"/>
    <col min="558" max="558" width="4.86328125" style="63" customWidth="1"/>
    <col min="559" max="559" width="11.265625" style="63"/>
    <col min="560" max="560" width="4.86328125" style="63" customWidth="1"/>
    <col min="561" max="561" width="11.59765625" style="63" bestFit="1" customWidth="1"/>
    <col min="562" max="562" width="4.86328125" style="63" customWidth="1"/>
    <col min="563" max="563" width="11.59765625" style="63" bestFit="1" customWidth="1"/>
    <col min="564" max="564" width="9.265625" style="63" bestFit="1" customWidth="1"/>
    <col min="565" max="565" width="8" style="63" customWidth="1"/>
    <col min="566" max="566" width="7.265625" style="63" customWidth="1"/>
    <col min="567" max="567" width="10.59765625" style="63" customWidth="1"/>
    <col min="568" max="568" width="12.86328125" style="63" customWidth="1"/>
    <col min="569" max="569" width="19.73046875" style="63" customWidth="1"/>
    <col min="570" max="782" width="11.265625" style="63"/>
    <col min="783" max="783" width="11.265625" style="63" customWidth="1"/>
    <col min="784" max="784" width="15.59765625" style="63" customWidth="1"/>
    <col min="785" max="785" width="12.73046875" style="63" customWidth="1"/>
    <col min="786" max="786" width="11.265625" style="63" customWidth="1"/>
    <col min="787" max="787" width="16" style="63" customWidth="1"/>
    <col min="788" max="788" width="12.86328125" style="63" customWidth="1"/>
    <col min="789" max="789" width="20" style="63" customWidth="1"/>
    <col min="790" max="790" width="6" style="63" customWidth="1"/>
    <col min="791" max="791" width="11.265625" style="63" customWidth="1"/>
    <col min="792" max="792" width="10" style="63" customWidth="1"/>
    <col min="793" max="793" width="5" style="63" customWidth="1"/>
    <col min="794" max="794" width="4.73046875" style="63" customWidth="1"/>
    <col min="795" max="795" width="5.59765625" style="63" customWidth="1"/>
    <col min="796" max="796" width="11.265625" style="63" customWidth="1"/>
    <col min="797" max="797" width="5" style="63" customWidth="1"/>
    <col min="798" max="798" width="4.86328125" style="63" customWidth="1"/>
    <col min="799" max="799" width="5.59765625" style="63" customWidth="1"/>
    <col min="800" max="800" width="11.59765625" style="63" customWidth="1"/>
    <col min="801" max="801" width="5" style="63" customWidth="1"/>
    <col min="802" max="802" width="4.73046875" style="63" customWidth="1"/>
    <col min="803" max="803" width="6" style="63" customWidth="1"/>
    <col min="804" max="804" width="11.59765625" style="63" customWidth="1"/>
    <col min="805" max="805" width="9.86328125" style="63" bestFit="1" customWidth="1"/>
    <col min="806" max="806" width="5.59765625" style="63" customWidth="1"/>
    <col min="807" max="807" width="11.59765625" style="63" bestFit="1" customWidth="1"/>
    <col min="808" max="808" width="5" style="63" customWidth="1"/>
    <col min="809" max="809" width="11.59765625" style="63" bestFit="1" customWidth="1"/>
    <col min="810" max="810" width="5.86328125" style="63" customWidth="1"/>
    <col min="811" max="811" width="14" style="63" customWidth="1"/>
    <col min="812" max="812" width="5" style="63" customWidth="1"/>
    <col min="813" max="813" width="11.86328125" style="63" customWidth="1"/>
    <col min="814" max="814" width="4.86328125" style="63" customWidth="1"/>
    <col min="815" max="815" width="11.265625" style="63"/>
    <col min="816" max="816" width="4.86328125" style="63" customWidth="1"/>
    <col min="817" max="817" width="11.59765625" style="63" bestFit="1" customWidth="1"/>
    <col min="818" max="818" width="4.86328125" style="63" customWidth="1"/>
    <col min="819" max="819" width="11.59765625" style="63" bestFit="1" customWidth="1"/>
    <col min="820" max="820" width="9.265625" style="63" bestFit="1" customWidth="1"/>
    <col min="821" max="821" width="8" style="63" customWidth="1"/>
    <col min="822" max="822" width="7.265625" style="63" customWidth="1"/>
    <col min="823" max="823" width="10.59765625" style="63" customWidth="1"/>
    <col min="824" max="824" width="12.86328125" style="63" customWidth="1"/>
    <col min="825" max="825" width="19.73046875" style="63" customWidth="1"/>
    <col min="826" max="1038" width="11.265625" style="63"/>
    <col min="1039" max="1039" width="11.265625" style="63" customWidth="1"/>
    <col min="1040" max="1040" width="15.59765625" style="63" customWidth="1"/>
    <col min="1041" max="1041" width="12.73046875" style="63" customWidth="1"/>
    <col min="1042" max="1042" width="11.265625" style="63" customWidth="1"/>
    <col min="1043" max="1043" width="16" style="63" customWidth="1"/>
    <col min="1044" max="1044" width="12.86328125" style="63" customWidth="1"/>
    <col min="1045" max="1045" width="20" style="63" customWidth="1"/>
    <col min="1046" max="1046" width="6" style="63" customWidth="1"/>
    <col min="1047" max="1047" width="11.265625" style="63" customWidth="1"/>
    <col min="1048" max="1048" width="10" style="63" customWidth="1"/>
    <col min="1049" max="1049" width="5" style="63" customWidth="1"/>
    <col min="1050" max="1050" width="4.73046875" style="63" customWidth="1"/>
    <col min="1051" max="1051" width="5.59765625" style="63" customWidth="1"/>
    <col min="1052" max="1052" width="11.265625" style="63" customWidth="1"/>
    <col min="1053" max="1053" width="5" style="63" customWidth="1"/>
    <col min="1054" max="1054" width="4.86328125" style="63" customWidth="1"/>
    <col min="1055" max="1055" width="5.59765625" style="63" customWidth="1"/>
    <col min="1056" max="1056" width="11.59765625" style="63" customWidth="1"/>
    <col min="1057" max="1057" width="5" style="63" customWidth="1"/>
    <col min="1058" max="1058" width="4.73046875" style="63" customWidth="1"/>
    <col min="1059" max="1059" width="6" style="63" customWidth="1"/>
    <col min="1060" max="1060" width="11.59765625" style="63" customWidth="1"/>
    <col min="1061" max="1061" width="9.86328125" style="63" bestFit="1" customWidth="1"/>
    <col min="1062" max="1062" width="5.59765625" style="63" customWidth="1"/>
    <col min="1063" max="1063" width="11.59765625" style="63" bestFit="1" customWidth="1"/>
    <col min="1064" max="1064" width="5" style="63" customWidth="1"/>
    <col min="1065" max="1065" width="11.59765625" style="63" bestFit="1" customWidth="1"/>
    <col min="1066" max="1066" width="5.86328125" style="63" customWidth="1"/>
    <col min="1067" max="1067" width="14" style="63" customWidth="1"/>
    <col min="1068" max="1068" width="5" style="63" customWidth="1"/>
    <col min="1069" max="1069" width="11.86328125" style="63" customWidth="1"/>
    <col min="1070" max="1070" width="4.86328125" style="63" customWidth="1"/>
    <col min="1071" max="1071" width="11.265625" style="63"/>
    <col min="1072" max="1072" width="4.86328125" style="63" customWidth="1"/>
    <col min="1073" max="1073" width="11.59765625" style="63" bestFit="1" customWidth="1"/>
    <col min="1074" max="1074" width="4.86328125" style="63" customWidth="1"/>
    <col min="1075" max="1075" width="11.59765625" style="63" bestFit="1" customWidth="1"/>
    <col min="1076" max="1076" width="9.265625" style="63" bestFit="1" customWidth="1"/>
    <col min="1077" max="1077" width="8" style="63" customWidth="1"/>
    <col min="1078" max="1078" width="7.265625" style="63" customWidth="1"/>
    <col min="1079" max="1079" width="10.59765625" style="63" customWidth="1"/>
    <col min="1080" max="1080" width="12.86328125" style="63" customWidth="1"/>
    <col min="1081" max="1081" width="19.73046875" style="63" customWidth="1"/>
    <col min="1082" max="1294" width="11.265625" style="63"/>
    <col min="1295" max="1295" width="11.265625" style="63" customWidth="1"/>
    <col min="1296" max="1296" width="15.59765625" style="63" customWidth="1"/>
    <col min="1297" max="1297" width="12.73046875" style="63" customWidth="1"/>
    <col min="1298" max="1298" width="11.265625" style="63" customWidth="1"/>
    <col min="1299" max="1299" width="16" style="63" customWidth="1"/>
    <col min="1300" max="1300" width="12.86328125" style="63" customWidth="1"/>
    <col min="1301" max="1301" width="20" style="63" customWidth="1"/>
    <col min="1302" max="1302" width="6" style="63" customWidth="1"/>
    <col min="1303" max="1303" width="11.265625" style="63" customWidth="1"/>
    <col min="1304" max="1304" width="10" style="63" customWidth="1"/>
    <col min="1305" max="1305" width="5" style="63" customWidth="1"/>
    <col min="1306" max="1306" width="4.73046875" style="63" customWidth="1"/>
    <col min="1307" max="1307" width="5.59765625" style="63" customWidth="1"/>
    <col min="1308" max="1308" width="11.265625" style="63" customWidth="1"/>
    <col min="1309" max="1309" width="5" style="63" customWidth="1"/>
    <col min="1310" max="1310" width="4.86328125" style="63" customWidth="1"/>
    <col min="1311" max="1311" width="5.59765625" style="63" customWidth="1"/>
    <col min="1312" max="1312" width="11.59765625" style="63" customWidth="1"/>
    <col min="1313" max="1313" width="5" style="63" customWidth="1"/>
    <col min="1314" max="1314" width="4.73046875" style="63" customWidth="1"/>
    <col min="1315" max="1315" width="6" style="63" customWidth="1"/>
    <col min="1316" max="1316" width="11.59765625" style="63" customWidth="1"/>
    <col min="1317" max="1317" width="9.86328125" style="63" bestFit="1" customWidth="1"/>
    <col min="1318" max="1318" width="5.59765625" style="63" customWidth="1"/>
    <col min="1319" max="1319" width="11.59765625" style="63" bestFit="1" customWidth="1"/>
    <col min="1320" max="1320" width="5" style="63" customWidth="1"/>
    <col min="1321" max="1321" width="11.59765625" style="63" bestFit="1" customWidth="1"/>
    <col min="1322" max="1322" width="5.86328125" style="63" customWidth="1"/>
    <col min="1323" max="1323" width="14" style="63" customWidth="1"/>
    <col min="1324" max="1324" width="5" style="63" customWidth="1"/>
    <col min="1325" max="1325" width="11.86328125" style="63" customWidth="1"/>
    <col min="1326" max="1326" width="4.86328125" style="63" customWidth="1"/>
    <col min="1327" max="1327" width="11.265625" style="63"/>
    <col min="1328" max="1328" width="4.86328125" style="63" customWidth="1"/>
    <col min="1329" max="1329" width="11.59765625" style="63" bestFit="1" customWidth="1"/>
    <col min="1330" max="1330" width="4.86328125" style="63" customWidth="1"/>
    <col min="1331" max="1331" width="11.59765625" style="63" bestFit="1" customWidth="1"/>
    <col min="1332" max="1332" width="9.265625" style="63" bestFit="1" customWidth="1"/>
    <col min="1333" max="1333" width="8" style="63" customWidth="1"/>
    <col min="1334" max="1334" width="7.265625" style="63" customWidth="1"/>
    <col min="1335" max="1335" width="10.59765625" style="63" customWidth="1"/>
    <col min="1336" max="1336" width="12.86328125" style="63" customWidth="1"/>
    <col min="1337" max="1337" width="19.73046875" style="63" customWidth="1"/>
    <col min="1338" max="1550" width="11.265625" style="63"/>
    <col min="1551" max="1551" width="11.265625" style="63" customWidth="1"/>
    <col min="1552" max="1552" width="15.59765625" style="63" customWidth="1"/>
    <col min="1553" max="1553" width="12.73046875" style="63" customWidth="1"/>
    <col min="1554" max="1554" width="11.265625" style="63" customWidth="1"/>
    <col min="1555" max="1555" width="16" style="63" customWidth="1"/>
    <col min="1556" max="1556" width="12.86328125" style="63" customWidth="1"/>
    <col min="1557" max="1557" width="20" style="63" customWidth="1"/>
    <col min="1558" max="1558" width="6" style="63" customWidth="1"/>
    <col min="1559" max="1559" width="11.265625" style="63" customWidth="1"/>
    <col min="1560" max="1560" width="10" style="63" customWidth="1"/>
    <col min="1561" max="1561" width="5" style="63" customWidth="1"/>
    <col min="1562" max="1562" width="4.73046875" style="63" customWidth="1"/>
    <col min="1563" max="1563" width="5.59765625" style="63" customWidth="1"/>
    <col min="1564" max="1564" width="11.265625" style="63" customWidth="1"/>
    <col min="1565" max="1565" width="5" style="63" customWidth="1"/>
    <col min="1566" max="1566" width="4.86328125" style="63" customWidth="1"/>
    <col min="1567" max="1567" width="5.59765625" style="63" customWidth="1"/>
    <col min="1568" max="1568" width="11.59765625" style="63" customWidth="1"/>
    <col min="1569" max="1569" width="5" style="63" customWidth="1"/>
    <col min="1570" max="1570" width="4.73046875" style="63" customWidth="1"/>
    <col min="1571" max="1571" width="6" style="63" customWidth="1"/>
    <col min="1572" max="1572" width="11.59765625" style="63" customWidth="1"/>
    <col min="1573" max="1573" width="9.86328125" style="63" bestFit="1" customWidth="1"/>
    <col min="1574" max="1574" width="5.59765625" style="63" customWidth="1"/>
    <col min="1575" max="1575" width="11.59765625" style="63" bestFit="1" customWidth="1"/>
    <col min="1576" max="1576" width="5" style="63" customWidth="1"/>
    <col min="1577" max="1577" width="11.59765625" style="63" bestFit="1" customWidth="1"/>
    <col min="1578" max="1578" width="5.86328125" style="63" customWidth="1"/>
    <col min="1579" max="1579" width="14" style="63" customWidth="1"/>
    <col min="1580" max="1580" width="5" style="63" customWidth="1"/>
    <col min="1581" max="1581" width="11.86328125" style="63" customWidth="1"/>
    <col min="1582" max="1582" width="4.86328125" style="63" customWidth="1"/>
    <col min="1583" max="1583" width="11.265625" style="63"/>
    <col min="1584" max="1584" width="4.86328125" style="63" customWidth="1"/>
    <col min="1585" max="1585" width="11.59765625" style="63" bestFit="1" customWidth="1"/>
    <col min="1586" max="1586" width="4.86328125" style="63" customWidth="1"/>
    <col min="1587" max="1587" width="11.59765625" style="63" bestFit="1" customWidth="1"/>
    <col min="1588" max="1588" width="9.265625" style="63" bestFit="1" customWidth="1"/>
    <col min="1589" max="1589" width="8" style="63" customWidth="1"/>
    <col min="1590" max="1590" width="7.265625" style="63" customWidth="1"/>
    <col min="1591" max="1591" width="10.59765625" style="63" customWidth="1"/>
    <col min="1592" max="1592" width="12.86328125" style="63" customWidth="1"/>
    <col min="1593" max="1593" width="19.73046875" style="63" customWidth="1"/>
    <col min="1594" max="1806" width="11.265625" style="63"/>
    <col min="1807" max="1807" width="11.265625" style="63" customWidth="1"/>
    <col min="1808" max="1808" width="15.59765625" style="63" customWidth="1"/>
    <col min="1809" max="1809" width="12.73046875" style="63" customWidth="1"/>
    <col min="1810" max="1810" width="11.265625" style="63" customWidth="1"/>
    <col min="1811" max="1811" width="16" style="63" customWidth="1"/>
    <col min="1812" max="1812" width="12.86328125" style="63" customWidth="1"/>
    <col min="1813" max="1813" width="20" style="63" customWidth="1"/>
    <col min="1814" max="1814" width="6" style="63" customWidth="1"/>
    <col min="1815" max="1815" width="11.265625" style="63" customWidth="1"/>
    <col min="1816" max="1816" width="10" style="63" customWidth="1"/>
    <col min="1817" max="1817" width="5" style="63" customWidth="1"/>
    <col min="1818" max="1818" width="4.73046875" style="63" customWidth="1"/>
    <col min="1819" max="1819" width="5.59765625" style="63" customWidth="1"/>
    <col min="1820" max="1820" width="11.265625" style="63" customWidth="1"/>
    <col min="1821" max="1821" width="5" style="63" customWidth="1"/>
    <col min="1822" max="1822" width="4.86328125" style="63" customWidth="1"/>
    <col min="1823" max="1823" width="5.59765625" style="63" customWidth="1"/>
    <col min="1824" max="1824" width="11.59765625" style="63" customWidth="1"/>
    <col min="1825" max="1825" width="5" style="63" customWidth="1"/>
    <col min="1826" max="1826" width="4.73046875" style="63" customWidth="1"/>
    <col min="1827" max="1827" width="6" style="63" customWidth="1"/>
    <col min="1828" max="1828" width="11.59765625" style="63" customWidth="1"/>
    <col min="1829" max="1829" width="9.86328125" style="63" bestFit="1" customWidth="1"/>
    <col min="1830" max="1830" width="5.59765625" style="63" customWidth="1"/>
    <col min="1831" max="1831" width="11.59765625" style="63" bestFit="1" customWidth="1"/>
    <col min="1832" max="1832" width="5" style="63" customWidth="1"/>
    <col min="1833" max="1833" width="11.59765625" style="63" bestFit="1" customWidth="1"/>
    <col min="1834" max="1834" width="5.86328125" style="63" customWidth="1"/>
    <col min="1835" max="1835" width="14" style="63" customWidth="1"/>
    <col min="1836" max="1836" width="5" style="63" customWidth="1"/>
    <col min="1837" max="1837" width="11.86328125" style="63" customWidth="1"/>
    <col min="1838" max="1838" width="4.86328125" style="63" customWidth="1"/>
    <col min="1839" max="1839" width="11.265625" style="63"/>
    <col min="1840" max="1840" width="4.86328125" style="63" customWidth="1"/>
    <col min="1841" max="1841" width="11.59765625" style="63" bestFit="1" customWidth="1"/>
    <col min="1842" max="1842" width="4.86328125" style="63" customWidth="1"/>
    <col min="1843" max="1843" width="11.59765625" style="63" bestFit="1" customWidth="1"/>
    <col min="1844" max="1844" width="9.265625" style="63" bestFit="1" customWidth="1"/>
    <col min="1845" max="1845" width="8" style="63" customWidth="1"/>
    <col min="1846" max="1846" width="7.265625" style="63" customWidth="1"/>
    <col min="1847" max="1847" width="10.59765625" style="63" customWidth="1"/>
    <col min="1848" max="1848" width="12.86328125" style="63" customWidth="1"/>
    <col min="1849" max="1849" width="19.73046875" style="63" customWidth="1"/>
    <col min="1850" max="2062" width="11.265625" style="63"/>
    <col min="2063" max="2063" width="11.265625" style="63" customWidth="1"/>
    <col min="2064" max="2064" width="15.59765625" style="63" customWidth="1"/>
    <col min="2065" max="2065" width="12.73046875" style="63" customWidth="1"/>
    <col min="2066" max="2066" width="11.265625" style="63" customWidth="1"/>
    <col min="2067" max="2067" width="16" style="63" customWidth="1"/>
    <col min="2068" max="2068" width="12.86328125" style="63" customWidth="1"/>
    <col min="2069" max="2069" width="20" style="63" customWidth="1"/>
    <col min="2070" max="2070" width="6" style="63" customWidth="1"/>
    <col min="2071" max="2071" width="11.265625" style="63" customWidth="1"/>
    <col min="2072" max="2072" width="10" style="63" customWidth="1"/>
    <col min="2073" max="2073" width="5" style="63" customWidth="1"/>
    <col min="2074" max="2074" width="4.73046875" style="63" customWidth="1"/>
    <col min="2075" max="2075" width="5.59765625" style="63" customWidth="1"/>
    <col min="2076" max="2076" width="11.265625" style="63" customWidth="1"/>
    <col min="2077" max="2077" width="5" style="63" customWidth="1"/>
    <col min="2078" max="2078" width="4.86328125" style="63" customWidth="1"/>
    <col min="2079" max="2079" width="5.59765625" style="63" customWidth="1"/>
    <col min="2080" max="2080" width="11.59765625" style="63" customWidth="1"/>
    <col min="2081" max="2081" width="5" style="63" customWidth="1"/>
    <col min="2082" max="2082" width="4.73046875" style="63" customWidth="1"/>
    <col min="2083" max="2083" width="6" style="63" customWidth="1"/>
    <col min="2084" max="2084" width="11.59765625" style="63" customWidth="1"/>
    <col min="2085" max="2085" width="9.86328125" style="63" bestFit="1" customWidth="1"/>
    <col min="2086" max="2086" width="5.59765625" style="63" customWidth="1"/>
    <col min="2087" max="2087" width="11.59765625" style="63" bestFit="1" customWidth="1"/>
    <col min="2088" max="2088" width="5" style="63" customWidth="1"/>
    <col min="2089" max="2089" width="11.59765625" style="63" bestFit="1" customWidth="1"/>
    <col min="2090" max="2090" width="5.86328125" style="63" customWidth="1"/>
    <col min="2091" max="2091" width="14" style="63" customWidth="1"/>
    <col min="2092" max="2092" width="5" style="63" customWidth="1"/>
    <col min="2093" max="2093" width="11.86328125" style="63" customWidth="1"/>
    <col min="2094" max="2094" width="4.86328125" style="63" customWidth="1"/>
    <col min="2095" max="2095" width="11.265625" style="63"/>
    <col min="2096" max="2096" width="4.86328125" style="63" customWidth="1"/>
    <col min="2097" max="2097" width="11.59765625" style="63" bestFit="1" customWidth="1"/>
    <col min="2098" max="2098" width="4.86328125" style="63" customWidth="1"/>
    <col min="2099" max="2099" width="11.59765625" style="63" bestFit="1" customWidth="1"/>
    <col min="2100" max="2100" width="9.265625" style="63" bestFit="1" customWidth="1"/>
    <col min="2101" max="2101" width="8" style="63" customWidth="1"/>
    <col min="2102" max="2102" width="7.265625" style="63" customWidth="1"/>
    <col min="2103" max="2103" width="10.59765625" style="63" customWidth="1"/>
    <col min="2104" max="2104" width="12.86328125" style="63" customWidth="1"/>
    <col min="2105" max="2105" width="19.73046875" style="63" customWidth="1"/>
    <col min="2106" max="2318" width="11.265625" style="63"/>
    <col min="2319" max="2319" width="11.265625" style="63" customWidth="1"/>
    <col min="2320" max="2320" width="15.59765625" style="63" customWidth="1"/>
    <col min="2321" max="2321" width="12.73046875" style="63" customWidth="1"/>
    <col min="2322" max="2322" width="11.265625" style="63" customWidth="1"/>
    <col min="2323" max="2323" width="16" style="63" customWidth="1"/>
    <col min="2324" max="2324" width="12.86328125" style="63" customWidth="1"/>
    <col min="2325" max="2325" width="20" style="63" customWidth="1"/>
    <col min="2326" max="2326" width="6" style="63" customWidth="1"/>
    <col min="2327" max="2327" width="11.265625" style="63" customWidth="1"/>
    <col min="2328" max="2328" width="10" style="63" customWidth="1"/>
    <col min="2329" max="2329" width="5" style="63" customWidth="1"/>
    <col min="2330" max="2330" width="4.73046875" style="63" customWidth="1"/>
    <col min="2331" max="2331" width="5.59765625" style="63" customWidth="1"/>
    <col min="2332" max="2332" width="11.265625" style="63" customWidth="1"/>
    <col min="2333" max="2333" width="5" style="63" customWidth="1"/>
    <col min="2334" max="2334" width="4.86328125" style="63" customWidth="1"/>
    <col min="2335" max="2335" width="5.59765625" style="63" customWidth="1"/>
    <col min="2336" max="2336" width="11.59765625" style="63" customWidth="1"/>
    <col min="2337" max="2337" width="5" style="63" customWidth="1"/>
    <col min="2338" max="2338" width="4.73046875" style="63" customWidth="1"/>
    <col min="2339" max="2339" width="6" style="63" customWidth="1"/>
    <col min="2340" max="2340" width="11.59765625" style="63" customWidth="1"/>
    <col min="2341" max="2341" width="9.86328125" style="63" bestFit="1" customWidth="1"/>
    <col min="2342" max="2342" width="5.59765625" style="63" customWidth="1"/>
    <col min="2343" max="2343" width="11.59765625" style="63" bestFit="1" customWidth="1"/>
    <col min="2344" max="2344" width="5" style="63" customWidth="1"/>
    <col min="2345" max="2345" width="11.59765625" style="63" bestFit="1" customWidth="1"/>
    <col min="2346" max="2346" width="5.86328125" style="63" customWidth="1"/>
    <col min="2347" max="2347" width="14" style="63" customWidth="1"/>
    <col min="2348" max="2348" width="5" style="63" customWidth="1"/>
    <col min="2349" max="2349" width="11.86328125" style="63" customWidth="1"/>
    <col min="2350" max="2350" width="4.86328125" style="63" customWidth="1"/>
    <col min="2351" max="2351" width="11.265625" style="63"/>
    <col min="2352" max="2352" width="4.86328125" style="63" customWidth="1"/>
    <col min="2353" max="2353" width="11.59765625" style="63" bestFit="1" customWidth="1"/>
    <col min="2354" max="2354" width="4.86328125" style="63" customWidth="1"/>
    <col min="2355" max="2355" width="11.59765625" style="63" bestFit="1" customWidth="1"/>
    <col min="2356" max="2356" width="9.265625" style="63" bestFit="1" customWidth="1"/>
    <col min="2357" max="2357" width="8" style="63" customWidth="1"/>
    <col min="2358" max="2358" width="7.265625" style="63" customWidth="1"/>
    <col min="2359" max="2359" width="10.59765625" style="63" customWidth="1"/>
    <col min="2360" max="2360" width="12.86328125" style="63" customWidth="1"/>
    <col min="2361" max="2361" width="19.73046875" style="63" customWidth="1"/>
    <col min="2362" max="2574" width="11.265625" style="63"/>
    <col min="2575" max="2575" width="11.265625" style="63" customWidth="1"/>
    <col min="2576" max="2576" width="15.59765625" style="63" customWidth="1"/>
    <col min="2577" max="2577" width="12.73046875" style="63" customWidth="1"/>
    <col min="2578" max="2578" width="11.265625" style="63" customWidth="1"/>
    <col min="2579" max="2579" width="16" style="63" customWidth="1"/>
    <col min="2580" max="2580" width="12.86328125" style="63" customWidth="1"/>
    <col min="2581" max="2581" width="20" style="63" customWidth="1"/>
    <col min="2582" max="2582" width="6" style="63" customWidth="1"/>
    <col min="2583" max="2583" width="11.265625" style="63" customWidth="1"/>
    <col min="2584" max="2584" width="10" style="63" customWidth="1"/>
    <col min="2585" max="2585" width="5" style="63" customWidth="1"/>
    <col min="2586" max="2586" width="4.73046875" style="63" customWidth="1"/>
    <col min="2587" max="2587" width="5.59765625" style="63" customWidth="1"/>
    <col min="2588" max="2588" width="11.265625" style="63" customWidth="1"/>
    <col min="2589" max="2589" width="5" style="63" customWidth="1"/>
    <col min="2590" max="2590" width="4.86328125" style="63" customWidth="1"/>
    <col min="2591" max="2591" width="5.59765625" style="63" customWidth="1"/>
    <col min="2592" max="2592" width="11.59765625" style="63" customWidth="1"/>
    <col min="2593" max="2593" width="5" style="63" customWidth="1"/>
    <col min="2594" max="2594" width="4.73046875" style="63" customWidth="1"/>
    <col min="2595" max="2595" width="6" style="63" customWidth="1"/>
    <col min="2596" max="2596" width="11.59765625" style="63" customWidth="1"/>
    <col min="2597" max="2597" width="9.86328125" style="63" bestFit="1" customWidth="1"/>
    <col min="2598" max="2598" width="5.59765625" style="63" customWidth="1"/>
    <col min="2599" max="2599" width="11.59765625" style="63" bestFit="1" customWidth="1"/>
    <col min="2600" max="2600" width="5" style="63" customWidth="1"/>
    <col min="2601" max="2601" width="11.59765625" style="63" bestFit="1" customWidth="1"/>
    <col min="2602" max="2602" width="5.86328125" style="63" customWidth="1"/>
    <col min="2603" max="2603" width="14" style="63" customWidth="1"/>
    <col min="2604" max="2604" width="5" style="63" customWidth="1"/>
    <col min="2605" max="2605" width="11.86328125" style="63" customWidth="1"/>
    <col min="2606" max="2606" width="4.86328125" style="63" customWidth="1"/>
    <col min="2607" max="2607" width="11.265625" style="63"/>
    <col min="2608" max="2608" width="4.86328125" style="63" customWidth="1"/>
    <col min="2609" max="2609" width="11.59765625" style="63" bestFit="1" customWidth="1"/>
    <col min="2610" max="2610" width="4.86328125" style="63" customWidth="1"/>
    <col min="2611" max="2611" width="11.59765625" style="63" bestFit="1" customWidth="1"/>
    <col min="2612" max="2612" width="9.265625" style="63" bestFit="1" customWidth="1"/>
    <col min="2613" max="2613" width="8" style="63" customWidth="1"/>
    <col min="2614" max="2614" width="7.265625" style="63" customWidth="1"/>
    <col min="2615" max="2615" width="10.59765625" style="63" customWidth="1"/>
    <col min="2616" max="2616" width="12.86328125" style="63" customWidth="1"/>
    <col min="2617" max="2617" width="19.73046875" style="63" customWidth="1"/>
    <col min="2618" max="2830" width="11.265625" style="63"/>
    <col min="2831" max="2831" width="11.265625" style="63" customWidth="1"/>
    <col min="2832" max="2832" width="15.59765625" style="63" customWidth="1"/>
    <col min="2833" max="2833" width="12.73046875" style="63" customWidth="1"/>
    <col min="2834" max="2834" width="11.265625" style="63" customWidth="1"/>
    <col min="2835" max="2835" width="16" style="63" customWidth="1"/>
    <col min="2836" max="2836" width="12.86328125" style="63" customWidth="1"/>
    <col min="2837" max="2837" width="20" style="63" customWidth="1"/>
    <col min="2838" max="2838" width="6" style="63" customWidth="1"/>
    <col min="2839" max="2839" width="11.265625" style="63" customWidth="1"/>
    <col min="2840" max="2840" width="10" style="63" customWidth="1"/>
    <col min="2841" max="2841" width="5" style="63" customWidth="1"/>
    <col min="2842" max="2842" width="4.73046875" style="63" customWidth="1"/>
    <col min="2843" max="2843" width="5.59765625" style="63" customWidth="1"/>
    <col min="2844" max="2844" width="11.265625" style="63" customWidth="1"/>
    <col min="2845" max="2845" width="5" style="63" customWidth="1"/>
    <col min="2846" max="2846" width="4.86328125" style="63" customWidth="1"/>
    <col min="2847" max="2847" width="5.59765625" style="63" customWidth="1"/>
    <col min="2848" max="2848" width="11.59765625" style="63" customWidth="1"/>
    <col min="2849" max="2849" width="5" style="63" customWidth="1"/>
    <col min="2850" max="2850" width="4.73046875" style="63" customWidth="1"/>
    <col min="2851" max="2851" width="6" style="63" customWidth="1"/>
    <col min="2852" max="2852" width="11.59765625" style="63" customWidth="1"/>
    <col min="2853" max="2853" width="9.86328125" style="63" bestFit="1" customWidth="1"/>
    <col min="2854" max="2854" width="5.59765625" style="63" customWidth="1"/>
    <col min="2855" max="2855" width="11.59765625" style="63" bestFit="1" customWidth="1"/>
    <col min="2856" max="2856" width="5" style="63" customWidth="1"/>
    <col min="2857" max="2857" width="11.59765625" style="63" bestFit="1" customWidth="1"/>
    <col min="2858" max="2858" width="5.86328125" style="63" customWidth="1"/>
    <col min="2859" max="2859" width="14" style="63" customWidth="1"/>
    <col min="2860" max="2860" width="5" style="63" customWidth="1"/>
    <col min="2861" max="2861" width="11.86328125" style="63" customWidth="1"/>
    <col min="2862" max="2862" width="4.86328125" style="63" customWidth="1"/>
    <col min="2863" max="2863" width="11.265625" style="63"/>
    <col min="2864" max="2864" width="4.86328125" style="63" customWidth="1"/>
    <col min="2865" max="2865" width="11.59765625" style="63" bestFit="1" customWidth="1"/>
    <col min="2866" max="2866" width="4.86328125" style="63" customWidth="1"/>
    <col min="2867" max="2867" width="11.59765625" style="63" bestFit="1" customWidth="1"/>
    <col min="2868" max="2868" width="9.265625" style="63" bestFit="1" customWidth="1"/>
    <col min="2869" max="2869" width="8" style="63" customWidth="1"/>
    <col min="2870" max="2870" width="7.265625" style="63" customWidth="1"/>
    <col min="2871" max="2871" width="10.59765625" style="63" customWidth="1"/>
    <col min="2872" max="2872" width="12.86328125" style="63" customWidth="1"/>
    <col min="2873" max="2873" width="19.73046875" style="63" customWidth="1"/>
    <col min="2874" max="3086" width="11.265625" style="63"/>
    <col min="3087" max="3087" width="11.265625" style="63" customWidth="1"/>
    <col min="3088" max="3088" width="15.59765625" style="63" customWidth="1"/>
    <col min="3089" max="3089" width="12.73046875" style="63" customWidth="1"/>
    <col min="3090" max="3090" width="11.265625" style="63" customWidth="1"/>
    <col min="3091" max="3091" width="16" style="63" customWidth="1"/>
    <col min="3092" max="3092" width="12.86328125" style="63" customWidth="1"/>
    <col min="3093" max="3093" width="20" style="63" customWidth="1"/>
    <col min="3094" max="3094" width="6" style="63" customWidth="1"/>
    <col min="3095" max="3095" width="11.265625" style="63" customWidth="1"/>
    <col min="3096" max="3096" width="10" style="63" customWidth="1"/>
    <col min="3097" max="3097" width="5" style="63" customWidth="1"/>
    <col min="3098" max="3098" width="4.73046875" style="63" customWidth="1"/>
    <col min="3099" max="3099" width="5.59765625" style="63" customWidth="1"/>
    <col min="3100" max="3100" width="11.265625" style="63" customWidth="1"/>
    <col min="3101" max="3101" width="5" style="63" customWidth="1"/>
    <col min="3102" max="3102" width="4.86328125" style="63" customWidth="1"/>
    <col min="3103" max="3103" width="5.59765625" style="63" customWidth="1"/>
    <col min="3104" max="3104" width="11.59765625" style="63" customWidth="1"/>
    <col min="3105" max="3105" width="5" style="63" customWidth="1"/>
    <col min="3106" max="3106" width="4.73046875" style="63" customWidth="1"/>
    <col min="3107" max="3107" width="6" style="63" customWidth="1"/>
    <col min="3108" max="3108" width="11.59765625" style="63" customWidth="1"/>
    <col min="3109" max="3109" width="9.86328125" style="63" bestFit="1" customWidth="1"/>
    <col min="3110" max="3110" width="5.59765625" style="63" customWidth="1"/>
    <col min="3111" max="3111" width="11.59765625" style="63" bestFit="1" customWidth="1"/>
    <col min="3112" max="3112" width="5" style="63" customWidth="1"/>
    <col min="3113" max="3113" width="11.59765625" style="63" bestFit="1" customWidth="1"/>
    <col min="3114" max="3114" width="5.86328125" style="63" customWidth="1"/>
    <col min="3115" max="3115" width="14" style="63" customWidth="1"/>
    <col min="3116" max="3116" width="5" style="63" customWidth="1"/>
    <col min="3117" max="3117" width="11.86328125" style="63" customWidth="1"/>
    <col min="3118" max="3118" width="4.86328125" style="63" customWidth="1"/>
    <col min="3119" max="3119" width="11.265625" style="63"/>
    <col min="3120" max="3120" width="4.86328125" style="63" customWidth="1"/>
    <col min="3121" max="3121" width="11.59765625" style="63" bestFit="1" customWidth="1"/>
    <col min="3122" max="3122" width="4.86328125" style="63" customWidth="1"/>
    <col min="3123" max="3123" width="11.59765625" style="63" bestFit="1" customWidth="1"/>
    <col min="3124" max="3124" width="9.265625" style="63" bestFit="1" customWidth="1"/>
    <col min="3125" max="3125" width="8" style="63" customWidth="1"/>
    <col min="3126" max="3126" width="7.265625" style="63" customWidth="1"/>
    <col min="3127" max="3127" width="10.59765625" style="63" customWidth="1"/>
    <col min="3128" max="3128" width="12.86328125" style="63" customWidth="1"/>
    <col min="3129" max="3129" width="19.73046875" style="63" customWidth="1"/>
    <col min="3130" max="3342" width="11.265625" style="63"/>
    <col min="3343" max="3343" width="11.265625" style="63" customWidth="1"/>
    <col min="3344" max="3344" width="15.59765625" style="63" customWidth="1"/>
    <col min="3345" max="3345" width="12.73046875" style="63" customWidth="1"/>
    <col min="3346" max="3346" width="11.265625" style="63" customWidth="1"/>
    <col min="3347" max="3347" width="16" style="63" customWidth="1"/>
    <col min="3348" max="3348" width="12.86328125" style="63" customWidth="1"/>
    <col min="3349" max="3349" width="20" style="63" customWidth="1"/>
    <col min="3350" max="3350" width="6" style="63" customWidth="1"/>
    <col min="3351" max="3351" width="11.265625" style="63" customWidth="1"/>
    <col min="3352" max="3352" width="10" style="63" customWidth="1"/>
    <col min="3353" max="3353" width="5" style="63" customWidth="1"/>
    <col min="3354" max="3354" width="4.73046875" style="63" customWidth="1"/>
    <col min="3355" max="3355" width="5.59765625" style="63" customWidth="1"/>
    <col min="3356" max="3356" width="11.265625" style="63" customWidth="1"/>
    <col min="3357" max="3357" width="5" style="63" customWidth="1"/>
    <col min="3358" max="3358" width="4.86328125" style="63" customWidth="1"/>
    <col min="3359" max="3359" width="5.59765625" style="63" customWidth="1"/>
    <col min="3360" max="3360" width="11.59765625" style="63" customWidth="1"/>
    <col min="3361" max="3361" width="5" style="63" customWidth="1"/>
    <col min="3362" max="3362" width="4.73046875" style="63" customWidth="1"/>
    <col min="3363" max="3363" width="6" style="63" customWidth="1"/>
    <col min="3364" max="3364" width="11.59765625" style="63" customWidth="1"/>
    <col min="3365" max="3365" width="9.86328125" style="63" bestFit="1" customWidth="1"/>
    <col min="3366" max="3366" width="5.59765625" style="63" customWidth="1"/>
    <col min="3367" max="3367" width="11.59765625" style="63" bestFit="1" customWidth="1"/>
    <col min="3368" max="3368" width="5" style="63" customWidth="1"/>
    <col min="3369" max="3369" width="11.59765625" style="63" bestFit="1" customWidth="1"/>
    <col min="3370" max="3370" width="5.86328125" style="63" customWidth="1"/>
    <col min="3371" max="3371" width="14" style="63" customWidth="1"/>
    <col min="3372" max="3372" width="5" style="63" customWidth="1"/>
    <col min="3373" max="3373" width="11.86328125" style="63" customWidth="1"/>
    <col min="3374" max="3374" width="4.86328125" style="63" customWidth="1"/>
    <col min="3375" max="3375" width="11.265625" style="63"/>
    <col min="3376" max="3376" width="4.86328125" style="63" customWidth="1"/>
    <col min="3377" max="3377" width="11.59765625" style="63" bestFit="1" customWidth="1"/>
    <col min="3378" max="3378" width="4.86328125" style="63" customWidth="1"/>
    <col min="3379" max="3379" width="11.59765625" style="63" bestFit="1" customWidth="1"/>
    <col min="3380" max="3380" width="9.265625" style="63" bestFit="1" customWidth="1"/>
    <col min="3381" max="3381" width="8" style="63" customWidth="1"/>
    <col min="3382" max="3382" width="7.265625" style="63" customWidth="1"/>
    <col min="3383" max="3383" width="10.59765625" style="63" customWidth="1"/>
    <col min="3384" max="3384" width="12.86328125" style="63" customWidth="1"/>
    <col min="3385" max="3385" width="19.73046875" style="63" customWidth="1"/>
    <col min="3386" max="3598" width="11.265625" style="63"/>
    <col min="3599" max="3599" width="11.265625" style="63" customWidth="1"/>
    <col min="3600" max="3600" width="15.59765625" style="63" customWidth="1"/>
    <col min="3601" max="3601" width="12.73046875" style="63" customWidth="1"/>
    <col min="3602" max="3602" width="11.265625" style="63" customWidth="1"/>
    <col min="3603" max="3603" width="16" style="63" customWidth="1"/>
    <col min="3604" max="3604" width="12.86328125" style="63" customWidth="1"/>
    <col min="3605" max="3605" width="20" style="63" customWidth="1"/>
    <col min="3606" max="3606" width="6" style="63" customWidth="1"/>
    <col min="3607" max="3607" width="11.265625" style="63" customWidth="1"/>
    <col min="3608" max="3608" width="10" style="63" customWidth="1"/>
    <col min="3609" max="3609" width="5" style="63" customWidth="1"/>
    <col min="3610" max="3610" width="4.73046875" style="63" customWidth="1"/>
    <col min="3611" max="3611" width="5.59765625" style="63" customWidth="1"/>
    <col min="3612" max="3612" width="11.265625" style="63" customWidth="1"/>
    <col min="3613" max="3613" width="5" style="63" customWidth="1"/>
    <col min="3614" max="3614" width="4.86328125" style="63" customWidth="1"/>
    <col min="3615" max="3615" width="5.59765625" style="63" customWidth="1"/>
    <col min="3616" max="3616" width="11.59765625" style="63" customWidth="1"/>
    <col min="3617" max="3617" width="5" style="63" customWidth="1"/>
    <col min="3618" max="3618" width="4.73046875" style="63" customWidth="1"/>
    <col min="3619" max="3619" width="6" style="63" customWidth="1"/>
    <col min="3620" max="3620" width="11.59765625" style="63" customWidth="1"/>
    <col min="3621" max="3621" width="9.86328125" style="63" bestFit="1" customWidth="1"/>
    <col min="3622" max="3622" width="5.59765625" style="63" customWidth="1"/>
    <col min="3623" max="3623" width="11.59765625" style="63" bestFit="1" customWidth="1"/>
    <col min="3624" max="3624" width="5" style="63" customWidth="1"/>
    <col min="3625" max="3625" width="11.59765625" style="63" bestFit="1" customWidth="1"/>
    <col min="3626" max="3626" width="5.86328125" style="63" customWidth="1"/>
    <col min="3627" max="3627" width="14" style="63" customWidth="1"/>
    <col min="3628" max="3628" width="5" style="63" customWidth="1"/>
    <col min="3629" max="3629" width="11.86328125" style="63" customWidth="1"/>
    <col min="3630" max="3630" width="4.86328125" style="63" customWidth="1"/>
    <col min="3631" max="3631" width="11.265625" style="63"/>
    <col min="3632" max="3632" width="4.86328125" style="63" customWidth="1"/>
    <col min="3633" max="3633" width="11.59765625" style="63" bestFit="1" customWidth="1"/>
    <col min="3634" max="3634" width="4.86328125" style="63" customWidth="1"/>
    <col min="3635" max="3635" width="11.59765625" style="63" bestFit="1" customWidth="1"/>
    <col min="3636" max="3636" width="9.265625" style="63" bestFit="1" customWidth="1"/>
    <col min="3637" max="3637" width="8" style="63" customWidth="1"/>
    <col min="3638" max="3638" width="7.265625" style="63" customWidth="1"/>
    <col min="3639" max="3639" width="10.59765625" style="63" customWidth="1"/>
    <col min="3640" max="3640" width="12.86328125" style="63" customWidth="1"/>
    <col min="3641" max="3641" width="19.73046875" style="63" customWidth="1"/>
    <col min="3642" max="3854" width="11.265625" style="63"/>
    <col min="3855" max="3855" width="11.265625" style="63" customWidth="1"/>
    <col min="3856" max="3856" width="15.59765625" style="63" customWidth="1"/>
    <col min="3857" max="3857" width="12.73046875" style="63" customWidth="1"/>
    <col min="3858" max="3858" width="11.265625" style="63" customWidth="1"/>
    <col min="3859" max="3859" width="16" style="63" customWidth="1"/>
    <col min="3860" max="3860" width="12.86328125" style="63" customWidth="1"/>
    <col min="3861" max="3861" width="20" style="63" customWidth="1"/>
    <col min="3862" max="3862" width="6" style="63" customWidth="1"/>
    <col min="3863" max="3863" width="11.265625" style="63" customWidth="1"/>
    <col min="3864" max="3864" width="10" style="63" customWidth="1"/>
    <col min="3865" max="3865" width="5" style="63" customWidth="1"/>
    <col min="3866" max="3866" width="4.73046875" style="63" customWidth="1"/>
    <col min="3867" max="3867" width="5.59765625" style="63" customWidth="1"/>
    <col min="3868" max="3868" width="11.265625" style="63" customWidth="1"/>
    <col min="3869" max="3869" width="5" style="63" customWidth="1"/>
    <col min="3870" max="3870" width="4.86328125" style="63" customWidth="1"/>
    <col min="3871" max="3871" width="5.59765625" style="63" customWidth="1"/>
    <col min="3872" max="3872" width="11.59765625" style="63" customWidth="1"/>
    <col min="3873" max="3873" width="5" style="63" customWidth="1"/>
    <col min="3874" max="3874" width="4.73046875" style="63" customWidth="1"/>
    <col min="3875" max="3875" width="6" style="63" customWidth="1"/>
    <col min="3876" max="3876" width="11.59765625" style="63" customWidth="1"/>
    <col min="3877" max="3877" width="9.86328125" style="63" bestFit="1" customWidth="1"/>
    <col min="3878" max="3878" width="5.59765625" style="63" customWidth="1"/>
    <col min="3879" max="3879" width="11.59765625" style="63" bestFit="1" customWidth="1"/>
    <col min="3880" max="3880" width="5" style="63" customWidth="1"/>
    <col min="3881" max="3881" width="11.59765625" style="63" bestFit="1" customWidth="1"/>
    <col min="3882" max="3882" width="5.86328125" style="63" customWidth="1"/>
    <col min="3883" max="3883" width="14" style="63" customWidth="1"/>
    <col min="3884" max="3884" width="5" style="63" customWidth="1"/>
    <col min="3885" max="3885" width="11.86328125" style="63" customWidth="1"/>
    <col min="3886" max="3886" width="4.86328125" style="63" customWidth="1"/>
    <col min="3887" max="3887" width="11.265625" style="63"/>
    <col min="3888" max="3888" width="4.86328125" style="63" customWidth="1"/>
    <col min="3889" max="3889" width="11.59765625" style="63" bestFit="1" customWidth="1"/>
    <col min="3890" max="3890" width="4.86328125" style="63" customWidth="1"/>
    <col min="3891" max="3891" width="11.59765625" style="63" bestFit="1" customWidth="1"/>
    <col min="3892" max="3892" width="9.265625" style="63" bestFit="1" customWidth="1"/>
    <col min="3893" max="3893" width="8" style="63" customWidth="1"/>
    <col min="3894" max="3894" width="7.265625" style="63" customWidth="1"/>
    <col min="3895" max="3895" width="10.59765625" style="63" customWidth="1"/>
    <col min="3896" max="3896" width="12.86328125" style="63" customWidth="1"/>
    <col min="3897" max="3897" width="19.73046875" style="63" customWidth="1"/>
    <col min="3898" max="4110" width="11.265625" style="63"/>
    <col min="4111" max="4111" width="11.265625" style="63" customWidth="1"/>
    <col min="4112" max="4112" width="15.59765625" style="63" customWidth="1"/>
    <col min="4113" max="4113" width="12.73046875" style="63" customWidth="1"/>
    <col min="4114" max="4114" width="11.265625" style="63" customWidth="1"/>
    <col min="4115" max="4115" width="16" style="63" customWidth="1"/>
    <col min="4116" max="4116" width="12.86328125" style="63" customWidth="1"/>
    <col min="4117" max="4117" width="20" style="63" customWidth="1"/>
    <col min="4118" max="4118" width="6" style="63" customWidth="1"/>
    <col min="4119" max="4119" width="11.265625" style="63" customWidth="1"/>
    <col min="4120" max="4120" width="10" style="63" customWidth="1"/>
    <col min="4121" max="4121" width="5" style="63" customWidth="1"/>
    <col min="4122" max="4122" width="4.73046875" style="63" customWidth="1"/>
    <col min="4123" max="4123" width="5.59765625" style="63" customWidth="1"/>
    <col min="4124" max="4124" width="11.265625" style="63" customWidth="1"/>
    <col min="4125" max="4125" width="5" style="63" customWidth="1"/>
    <col min="4126" max="4126" width="4.86328125" style="63" customWidth="1"/>
    <col min="4127" max="4127" width="5.59765625" style="63" customWidth="1"/>
    <col min="4128" max="4128" width="11.59765625" style="63" customWidth="1"/>
    <col min="4129" max="4129" width="5" style="63" customWidth="1"/>
    <col min="4130" max="4130" width="4.73046875" style="63" customWidth="1"/>
    <col min="4131" max="4131" width="6" style="63" customWidth="1"/>
    <col min="4132" max="4132" width="11.59765625" style="63" customWidth="1"/>
    <col min="4133" max="4133" width="9.86328125" style="63" bestFit="1" customWidth="1"/>
    <col min="4134" max="4134" width="5.59765625" style="63" customWidth="1"/>
    <col min="4135" max="4135" width="11.59765625" style="63" bestFit="1" customWidth="1"/>
    <col min="4136" max="4136" width="5" style="63" customWidth="1"/>
    <col min="4137" max="4137" width="11.59765625" style="63" bestFit="1" customWidth="1"/>
    <col min="4138" max="4138" width="5.86328125" style="63" customWidth="1"/>
    <col min="4139" max="4139" width="14" style="63" customWidth="1"/>
    <col min="4140" max="4140" width="5" style="63" customWidth="1"/>
    <col min="4141" max="4141" width="11.86328125" style="63" customWidth="1"/>
    <col min="4142" max="4142" width="4.86328125" style="63" customWidth="1"/>
    <col min="4143" max="4143" width="11.265625" style="63"/>
    <col min="4144" max="4144" width="4.86328125" style="63" customWidth="1"/>
    <col min="4145" max="4145" width="11.59765625" style="63" bestFit="1" customWidth="1"/>
    <col min="4146" max="4146" width="4.86328125" style="63" customWidth="1"/>
    <col min="4147" max="4147" width="11.59765625" style="63" bestFit="1" customWidth="1"/>
    <col min="4148" max="4148" width="9.265625" style="63" bestFit="1" customWidth="1"/>
    <col min="4149" max="4149" width="8" style="63" customWidth="1"/>
    <col min="4150" max="4150" width="7.265625" style="63" customWidth="1"/>
    <col min="4151" max="4151" width="10.59765625" style="63" customWidth="1"/>
    <col min="4152" max="4152" width="12.86328125" style="63" customWidth="1"/>
    <col min="4153" max="4153" width="19.73046875" style="63" customWidth="1"/>
    <col min="4154" max="4366" width="11.265625" style="63"/>
    <col min="4367" max="4367" width="11.265625" style="63" customWidth="1"/>
    <col min="4368" max="4368" width="15.59765625" style="63" customWidth="1"/>
    <col min="4369" max="4369" width="12.73046875" style="63" customWidth="1"/>
    <col min="4370" max="4370" width="11.265625" style="63" customWidth="1"/>
    <col min="4371" max="4371" width="16" style="63" customWidth="1"/>
    <col min="4372" max="4372" width="12.86328125" style="63" customWidth="1"/>
    <col min="4373" max="4373" width="20" style="63" customWidth="1"/>
    <col min="4374" max="4374" width="6" style="63" customWidth="1"/>
    <col min="4375" max="4375" width="11.265625" style="63" customWidth="1"/>
    <col min="4376" max="4376" width="10" style="63" customWidth="1"/>
    <col min="4377" max="4377" width="5" style="63" customWidth="1"/>
    <col min="4378" max="4378" width="4.73046875" style="63" customWidth="1"/>
    <col min="4379" max="4379" width="5.59765625" style="63" customWidth="1"/>
    <col min="4380" max="4380" width="11.265625" style="63" customWidth="1"/>
    <col min="4381" max="4381" width="5" style="63" customWidth="1"/>
    <col min="4382" max="4382" width="4.86328125" style="63" customWidth="1"/>
    <col min="4383" max="4383" width="5.59765625" style="63" customWidth="1"/>
    <col min="4384" max="4384" width="11.59765625" style="63" customWidth="1"/>
    <col min="4385" max="4385" width="5" style="63" customWidth="1"/>
    <col min="4386" max="4386" width="4.73046875" style="63" customWidth="1"/>
    <col min="4387" max="4387" width="6" style="63" customWidth="1"/>
    <col min="4388" max="4388" width="11.59765625" style="63" customWidth="1"/>
    <col min="4389" max="4389" width="9.86328125" style="63" bestFit="1" customWidth="1"/>
    <col min="4390" max="4390" width="5.59765625" style="63" customWidth="1"/>
    <col min="4391" max="4391" width="11.59765625" style="63" bestFit="1" customWidth="1"/>
    <col min="4392" max="4392" width="5" style="63" customWidth="1"/>
    <col min="4393" max="4393" width="11.59765625" style="63" bestFit="1" customWidth="1"/>
    <col min="4394" max="4394" width="5.86328125" style="63" customWidth="1"/>
    <col min="4395" max="4395" width="14" style="63" customWidth="1"/>
    <col min="4396" max="4396" width="5" style="63" customWidth="1"/>
    <col min="4397" max="4397" width="11.86328125" style="63" customWidth="1"/>
    <col min="4398" max="4398" width="4.86328125" style="63" customWidth="1"/>
    <col min="4399" max="4399" width="11.265625" style="63"/>
    <col min="4400" max="4400" width="4.86328125" style="63" customWidth="1"/>
    <col min="4401" max="4401" width="11.59765625" style="63" bestFit="1" customWidth="1"/>
    <col min="4402" max="4402" width="4.86328125" style="63" customWidth="1"/>
    <col min="4403" max="4403" width="11.59765625" style="63" bestFit="1" customWidth="1"/>
    <col min="4404" max="4404" width="9.265625" style="63" bestFit="1" customWidth="1"/>
    <col min="4405" max="4405" width="8" style="63" customWidth="1"/>
    <col min="4406" max="4406" width="7.265625" style="63" customWidth="1"/>
    <col min="4407" max="4407" width="10.59765625" style="63" customWidth="1"/>
    <col min="4408" max="4408" width="12.86328125" style="63" customWidth="1"/>
    <col min="4409" max="4409" width="19.73046875" style="63" customWidth="1"/>
    <col min="4410" max="4622" width="11.265625" style="63"/>
    <col min="4623" max="4623" width="11.265625" style="63" customWidth="1"/>
    <col min="4624" max="4624" width="15.59765625" style="63" customWidth="1"/>
    <col min="4625" max="4625" width="12.73046875" style="63" customWidth="1"/>
    <col min="4626" max="4626" width="11.265625" style="63" customWidth="1"/>
    <col min="4627" max="4627" width="16" style="63" customWidth="1"/>
    <col min="4628" max="4628" width="12.86328125" style="63" customWidth="1"/>
    <col min="4629" max="4629" width="20" style="63" customWidth="1"/>
    <col min="4630" max="4630" width="6" style="63" customWidth="1"/>
    <col min="4631" max="4631" width="11.265625" style="63" customWidth="1"/>
    <col min="4632" max="4632" width="10" style="63" customWidth="1"/>
    <col min="4633" max="4633" width="5" style="63" customWidth="1"/>
    <col min="4634" max="4634" width="4.73046875" style="63" customWidth="1"/>
    <col min="4635" max="4635" width="5.59765625" style="63" customWidth="1"/>
    <col min="4636" max="4636" width="11.265625" style="63" customWidth="1"/>
    <col min="4637" max="4637" width="5" style="63" customWidth="1"/>
    <col min="4638" max="4638" width="4.86328125" style="63" customWidth="1"/>
    <col min="4639" max="4639" width="5.59765625" style="63" customWidth="1"/>
    <col min="4640" max="4640" width="11.59765625" style="63" customWidth="1"/>
    <col min="4641" max="4641" width="5" style="63" customWidth="1"/>
    <col min="4642" max="4642" width="4.73046875" style="63" customWidth="1"/>
    <col min="4643" max="4643" width="6" style="63" customWidth="1"/>
    <col min="4644" max="4644" width="11.59765625" style="63" customWidth="1"/>
    <col min="4645" max="4645" width="9.86328125" style="63" bestFit="1" customWidth="1"/>
    <col min="4646" max="4646" width="5.59765625" style="63" customWidth="1"/>
    <col min="4647" max="4647" width="11.59765625" style="63" bestFit="1" customWidth="1"/>
    <col min="4648" max="4648" width="5" style="63" customWidth="1"/>
    <col min="4649" max="4649" width="11.59765625" style="63" bestFit="1" customWidth="1"/>
    <col min="4650" max="4650" width="5.86328125" style="63" customWidth="1"/>
    <col min="4651" max="4651" width="14" style="63" customWidth="1"/>
    <col min="4652" max="4652" width="5" style="63" customWidth="1"/>
    <col min="4653" max="4653" width="11.86328125" style="63" customWidth="1"/>
    <col min="4654" max="4654" width="4.86328125" style="63" customWidth="1"/>
    <col min="4655" max="4655" width="11.265625" style="63"/>
    <col min="4656" max="4656" width="4.86328125" style="63" customWidth="1"/>
    <col min="4657" max="4657" width="11.59765625" style="63" bestFit="1" customWidth="1"/>
    <col min="4658" max="4658" width="4.86328125" style="63" customWidth="1"/>
    <col min="4659" max="4659" width="11.59765625" style="63" bestFit="1" customWidth="1"/>
    <col min="4660" max="4660" width="9.265625" style="63" bestFit="1" customWidth="1"/>
    <col min="4661" max="4661" width="8" style="63" customWidth="1"/>
    <col min="4662" max="4662" width="7.265625" style="63" customWidth="1"/>
    <col min="4663" max="4663" width="10.59765625" style="63" customWidth="1"/>
    <col min="4664" max="4664" width="12.86328125" style="63" customWidth="1"/>
    <col min="4665" max="4665" width="19.73046875" style="63" customWidth="1"/>
    <col min="4666" max="4878" width="11.265625" style="63"/>
    <col min="4879" max="4879" width="11.265625" style="63" customWidth="1"/>
    <col min="4880" max="4880" width="15.59765625" style="63" customWidth="1"/>
    <col min="4881" max="4881" width="12.73046875" style="63" customWidth="1"/>
    <col min="4882" max="4882" width="11.265625" style="63" customWidth="1"/>
    <col min="4883" max="4883" width="16" style="63" customWidth="1"/>
    <col min="4884" max="4884" width="12.86328125" style="63" customWidth="1"/>
    <col min="4885" max="4885" width="20" style="63" customWidth="1"/>
    <col min="4886" max="4886" width="6" style="63" customWidth="1"/>
    <col min="4887" max="4887" width="11.265625" style="63" customWidth="1"/>
    <col min="4888" max="4888" width="10" style="63" customWidth="1"/>
    <col min="4889" max="4889" width="5" style="63" customWidth="1"/>
    <col min="4890" max="4890" width="4.73046875" style="63" customWidth="1"/>
    <col min="4891" max="4891" width="5.59765625" style="63" customWidth="1"/>
    <col min="4892" max="4892" width="11.265625" style="63" customWidth="1"/>
    <col min="4893" max="4893" width="5" style="63" customWidth="1"/>
    <col min="4894" max="4894" width="4.86328125" style="63" customWidth="1"/>
    <col min="4895" max="4895" width="5.59765625" style="63" customWidth="1"/>
    <col min="4896" max="4896" width="11.59765625" style="63" customWidth="1"/>
    <col min="4897" max="4897" width="5" style="63" customWidth="1"/>
    <col min="4898" max="4898" width="4.73046875" style="63" customWidth="1"/>
    <col min="4899" max="4899" width="6" style="63" customWidth="1"/>
    <col min="4900" max="4900" width="11.59765625" style="63" customWidth="1"/>
    <col min="4901" max="4901" width="9.86328125" style="63" bestFit="1" customWidth="1"/>
    <col min="4902" max="4902" width="5.59765625" style="63" customWidth="1"/>
    <col min="4903" max="4903" width="11.59765625" style="63" bestFit="1" customWidth="1"/>
    <col min="4904" max="4904" width="5" style="63" customWidth="1"/>
    <col min="4905" max="4905" width="11.59765625" style="63" bestFit="1" customWidth="1"/>
    <col min="4906" max="4906" width="5.86328125" style="63" customWidth="1"/>
    <col min="4907" max="4907" width="14" style="63" customWidth="1"/>
    <col min="4908" max="4908" width="5" style="63" customWidth="1"/>
    <col min="4909" max="4909" width="11.86328125" style="63" customWidth="1"/>
    <col min="4910" max="4910" width="4.86328125" style="63" customWidth="1"/>
    <col min="4911" max="4911" width="11.265625" style="63"/>
    <col min="4912" max="4912" width="4.86328125" style="63" customWidth="1"/>
    <col min="4913" max="4913" width="11.59765625" style="63" bestFit="1" customWidth="1"/>
    <col min="4914" max="4914" width="4.86328125" style="63" customWidth="1"/>
    <col min="4915" max="4915" width="11.59765625" style="63" bestFit="1" customWidth="1"/>
    <col min="4916" max="4916" width="9.265625" style="63" bestFit="1" customWidth="1"/>
    <col min="4917" max="4917" width="8" style="63" customWidth="1"/>
    <col min="4918" max="4918" width="7.265625" style="63" customWidth="1"/>
    <col min="4919" max="4919" width="10.59765625" style="63" customWidth="1"/>
    <col min="4920" max="4920" width="12.86328125" style="63" customWidth="1"/>
    <col min="4921" max="4921" width="19.73046875" style="63" customWidth="1"/>
    <col min="4922" max="5134" width="11.265625" style="63"/>
    <col min="5135" max="5135" width="11.265625" style="63" customWidth="1"/>
    <col min="5136" max="5136" width="15.59765625" style="63" customWidth="1"/>
    <col min="5137" max="5137" width="12.73046875" style="63" customWidth="1"/>
    <col min="5138" max="5138" width="11.265625" style="63" customWidth="1"/>
    <col min="5139" max="5139" width="16" style="63" customWidth="1"/>
    <col min="5140" max="5140" width="12.86328125" style="63" customWidth="1"/>
    <col min="5141" max="5141" width="20" style="63" customWidth="1"/>
    <col min="5142" max="5142" width="6" style="63" customWidth="1"/>
    <col min="5143" max="5143" width="11.265625" style="63" customWidth="1"/>
    <col min="5144" max="5144" width="10" style="63" customWidth="1"/>
    <col min="5145" max="5145" width="5" style="63" customWidth="1"/>
    <col min="5146" max="5146" width="4.73046875" style="63" customWidth="1"/>
    <col min="5147" max="5147" width="5.59765625" style="63" customWidth="1"/>
    <col min="5148" max="5148" width="11.265625" style="63" customWidth="1"/>
    <col min="5149" max="5149" width="5" style="63" customWidth="1"/>
    <col min="5150" max="5150" width="4.86328125" style="63" customWidth="1"/>
    <col min="5151" max="5151" width="5.59765625" style="63" customWidth="1"/>
    <col min="5152" max="5152" width="11.59765625" style="63" customWidth="1"/>
    <col min="5153" max="5153" width="5" style="63" customWidth="1"/>
    <col min="5154" max="5154" width="4.73046875" style="63" customWidth="1"/>
    <col min="5155" max="5155" width="6" style="63" customWidth="1"/>
    <col min="5156" max="5156" width="11.59765625" style="63" customWidth="1"/>
    <col min="5157" max="5157" width="9.86328125" style="63" bestFit="1" customWidth="1"/>
    <col min="5158" max="5158" width="5.59765625" style="63" customWidth="1"/>
    <col min="5159" max="5159" width="11.59765625" style="63" bestFit="1" customWidth="1"/>
    <col min="5160" max="5160" width="5" style="63" customWidth="1"/>
    <col min="5161" max="5161" width="11.59765625" style="63" bestFit="1" customWidth="1"/>
    <col min="5162" max="5162" width="5.86328125" style="63" customWidth="1"/>
    <col min="5163" max="5163" width="14" style="63" customWidth="1"/>
    <col min="5164" max="5164" width="5" style="63" customWidth="1"/>
    <col min="5165" max="5165" width="11.86328125" style="63" customWidth="1"/>
    <col min="5166" max="5166" width="4.86328125" style="63" customWidth="1"/>
    <col min="5167" max="5167" width="11.265625" style="63"/>
    <col min="5168" max="5168" width="4.86328125" style="63" customWidth="1"/>
    <col min="5169" max="5169" width="11.59765625" style="63" bestFit="1" customWidth="1"/>
    <col min="5170" max="5170" width="4.86328125" style="63" customWidth="1"/>
    <col min="5171" max="5171" width="11.59765625" style="63" bestFit="1" customWidth="1"/>
    <col min="5172" max="5172" width="9.265625" style="63" bestFit="1" customWidth="1"/>
    <col min="5173" max="5173" width="8" style="63" customWidth="1"/>
    <col min="5174" max="5174" width="7.265625" style="63" customWidth="1"/>
    <col min="5175" max="5175" width="10.59765625" style="63" customWidth="1"/>
    <col min="5176" max="5176" width="12.86328125" style="63" customWidth="1"/>
    <col min="5177" max="5177" width="19.73046875" style="63" customWidth="1"/>
    <col min="5178" max="5390" width="11.265625" style="63"/>
    <col min="5391" max="5391" width="11.265625" style="63" customWidth="1"/>
    <col min="5392" max="5392" width="15.59765625" style="63" customWidth="1"/>
    <col min="5393" max="5393" width="12.73046875" style="63" customWidth="1"/>
    <col min="5394" max="5394" width="11.265625" style="63" customWidth="1"/>
    <col min="5395" max="5395" width="16" style="63" customWidth="1"/>
    <col min="5396" max="5396" width="12.86328125" style="63" customWidth="1"/>
    <col min="5397" max="5397" width="20" style="63" customWidth="1"/>
    <col min="5398" max="5398" width="6" style="63" customWidth="1"/>
    <col min="5399" max="5399" width="11.265625" style="63" customWidth="1"/>
    <col min="5400" max="5400" width="10" style="63" customWidth="1"/>
    <col min="5401" max="5401" width="5" style="63" customWidth="1"/>
    <col min="5402" max="5402" width="4.73046875" style="63" customWidth="1"/>
    <col min="5403" max="5403" width="5.59765625" style="63" customWidth="1"/>
    <col min="5404" max="5404" width="11.265625" style="63" customWidth="1"/>
    <col min="5405" max="5405" width="5" style="63" customWidth="1"/>
    <col min="5406" max="5406" width="4.86328125" style="63" customWidth="1"/>
    <col min="5407" max="5407" width="5.59765625" style="63" customWidth="1"/>
    <col min="5408" max="5408" width="11.59765625" style="63" customWidth="1"/>
    <col min="5409" max="5409" width="5" style="63" customWidth="1"/>
    <col min="5410" max="5410" width="4.73046875" style="63" customWidth="1"/>
    <col min="5411" max="5411" width="6" style="63" customWidth="1"/>
    <col min="5412" max="5412" width="11.59765625" style="63" customWidth="1"/>
    <col min="5413" max="5413" width="9.86328125" style="63" bestFit="1" customWidth="1"/>
    <col min="5414" max="5414" width="5.59765625" style="63" customWidth="1"/>
    <col min="5415" max="5415" width="11.59765625" style="63" bestFit="1" customWidth="1"/>
    <col min="5416" max="5416" width="5" style="63" customWidth="1"/>
    <col min="5417" max="5417" width="11.59765625" style="63" bestFit="1" customWidth="1"/>
    <col min="5418" max="5418" width="5.86328125" style="63" customWidth="1"/>
    <col min="5419" max="5419" width="14" style="63" customWidth="1"/>
    <col min="5420" max="5420" width="5" style="63" customWidth="1"/>
    <col min="5421" max="5421" width="11.86328125" style="63" customWidth="1"/>
    <col min="5422" max="5422" width="4.86328125" style="63" customWidth="1"/>
    <col min="5423" max="5423" width="11.265625" style="63"/>
    <col min="5424" max="5424" width="4.86328125" style="63" customWidth="1"/>
    <col min="5425" max="5425" width="11.59765625" style="63" bestFit="1" customWidth="1"/>
    <col min="5426" max="5426" width="4.86328125" style="63" customWidth="1"/>
    <col min="5427" max="5427" width="11.59765625" style="63" bestFit="1" customWidth="1"/>
    <col min="5428" max="5428" width="9.265625" style="63" bestFit="1" customWidth="1"/>
    <col min="5429" max="5429" width="8" style="63" customWidth="1"/>
    <col min="5430" max="5430" width="7.265625" style="63" customWidth="1"/>
    <col min="5431" max="5431" width="10.59765625" style="63" customWidth="1"/>
    <col min="5432" max="5432" width="12.86328125" style="63" customWidth="1"/>
    <col min="5433" max="5433" width="19.73046875" style="63" customWidth="1"/>
    <col min="5434" max="5646" width="11.265625" style="63"/>
    <col min="5647" max="5647" width="11.265625" style="63" customWidth="1"/>
    <col min="5648" max="5648" width="15.59765625" style="63" customWidth="1"/>
    <col min="5649" max="5649" width="12.73046875" style="63" customWidth="1"/>
    <col min="5650" max="5650" width="11.265625" style="63" customWidth="1"/>
    <col min="5651" max="5651" width="16" style="63" customWidth="1"/>
    <col min="5652" max="5652" width="12.86328125" style="63" customWidth="1"/>
    <col min="5653" max="5653" width="20" style="63" customWidth="1"/>
    <col min="5654" max="5654" width="6" style="63" customWidth="1"/>
    <col min="5655" max="5655" width="11.265625" style="63" customWidth="1"/>
    <col min="5656" max="5656" width="10" style="63" customWidth="1"/>
    <col min="5657" max="5657" width="5" style="63" customWidth="1"/>
    <col min="5658" max="5658" width="4.73046875" style="63" customWidth="1"/>
    <col min="5659" max="5659" width="5.59765625" style="63" customWidth="1"/>
    <col min="5660" max="5660" width="11.265625" style="63" customWidth="1"/>
    <col min="5661" max="5661" width="5" style="63" customWidth="1"/>
    <col min="5662" max="5662" width="4.86328125" style="63" customWidth="1"/>
    <col min="5663" max="5663" width="5.59765625" style="63" customWidth="1"/>
    <col min="5664" max="5664" width="11.59765625" style="63" customWidth="1"/>
    <col min="5665" max="5665" width="5" style="63" customWidth="1"/>
    <col min="5666" max="5666" width="4.73046875" style="63" customWidth="1"/>
    <col min="5667" max="5667" width="6" style="63" customWidth="1"/>
    <col min="5668" max="5668" width="11.59765625" style="63" customWidth="1"/>
    <col min="5669" max="5669" width="9.86328125" style="63" bestFit="1" customWidth="1"/>
    <col min="5670" max="5670" width="5.59765625" style="63" customWidth="1"/>
    <col min="5671" max="5671" width="11.59765625" style="63" bestFit="1" customWidth="1"/>
    <col min="5672" max="5672" width="5" style="63" customWidth="1"/>
    <col min="5673" max="5673" width="11.59765625" style="63" bestFit="1" customWidth="1"/>
    <col min="5674" max="5674" width="5.86328125" style="63" customWidth="1"/>
    <col min="5675" max="5675" width="14" style="63" customWidth="1"/>
    <col min="5676" max="5676" width="5" style="63" customWidth="1"/>
    <col min="5677" max="5677" width="11.86328125" style="63" customWidth="1"/>
    <col min="5678" max="5678" width="4.86328125" style="63" customWidth="1"/>
    <col min="5679" max="5679" width="11.265625" style="63"/>
    <col min="5680" max="5680" width="4.86328125" style="63" customWidth="1"/>
    <col min="5681" max="5681" width="11.59765625" style="63" bestFit="1" customWidth="1"/>
    <col min="5682" max="5682" width="4.86328125" style="63" customWidth="1"/>
    <col min="5683" max="5683" width="11.59765625" style="63" bestFit="1" customWidth="1"/>
    <col min="5684" max="5684" width="9.265625" style="63" bestFit="1" customWidth="1"/>
    <col min="5685" max="5685" width="8" style="63" customWidth="1"/>
    <col min="5686" max="5686" width="7.265625" style="63" customWidth="1"/>
    <col min="5687" max="5687" width="10.59765625" style="63" customWidth="1"/>
    <col min="5688" max="5688" width="12.86328125" style="63" customWidth="1"/>
    <col min="5689" max="5689" width="19.73046875" style="63" customWidth="1"/>
    <col min="5690" max="5902" width="11.265625" style="63"/>
    <col min="5903" max="5903" width="11.265625" style="63" customWidth="1"/>
    <col min="5904" max="5904" width="15.59765625" style="63" customWidth="1"/>
    <col min="5905" max="5905" width="12.73046875" style="63" customWidth="1"/>
    <col min="5906" max="5906" width="11.265625" style="63" customWidth="1"/>
    <col min="5907" max="5907" width="16" style="63" customWidth="1"/>
    <col min="5908" max="5908" width="12.86328125" style="63" customWidth="1"/>
    <col min="5909" max="5909" width="20" style="63" customWidth="1"/>
    <col min="5910" max="5910" width="6" style="63" customWidth="1"/>
    <col min="5911" max="5911" width="11.265625" style="63" customWidth="1"/>
    <col min="5912" max="5912" width="10" style="63" customWidth="1"/>
    <col min="5913" max="5913" width="5" style="63" customWidth="1"/>
    <col min="5914" max="5914" width="4.73046875" style="63" customWidth="1"/>
    <col min="5915" max="5915" width="5.59765625" style="63" customWidth="1"/>
    <col min="5916" max="5916" width="11.265625" style="63" customWidth="1"/>
    <col min="5917" max="5917" width="5" style="63" customWidth="1"/>
    <col min="5918" max="5918" width="4.86328125" style="63" customWidth="1"/>
    <col min="5919" max="5919" width="5.59765625" style="63" customWidth="1"/>
    <col min="5920" max="5920" width="11.59765625" style="63" customWidth="1"/>
    <col min="5921" max="5921" width="5" style="63" customWidth="1"/>
    <col min="5922" max="5922" width="4.73046875" style="63" customWidth="1"/>
    <col min="5923" max="5923" width="6" style="63" customWidth="1"/>
    <col min="5924" max="5924" width="11.59765625" style="63" customWidth="1"/>
    <col min="5925" max="5925" width="9.86328125" style="63" bestFit="1" customWidth="1"/>
    <col min="5926" max="5926" width="5.59765625" style="63" customWidth="1"/>
    <col min="5927" max="5927" width="11.59765625" style="63" bestFit="1" customWidth="1"/>
    <col min="5928" max="5928" width="5" style="63" customWidth="1"/>
    <col min="5929" max="5929" width="11.59765625" style="63" bestFit="1" customWidth="1"/>
    <col min="5930" max="5930" width="5.86328125" style="63" customWidth="1"/>
    <col min="5931" max="5931" width="14" style="63" customWidth="1"/>
    <col min="5932" max="5932" width="5" style="63" customWidth="1"/>
    <col min="5933" max="5933" width="11.86328125" style="63" customWidth="1"/>
    <col min="5934" max="5934" width="4.86328125" style="63" customWidth="1"/>
    <col min="5935" max="5935" width="11.265625" style="63"/>
    <col min="5936" max="5936" width="4.86328125" style="63" customWidth="1"/>
    <col min="5937" max="5937" width="11.59765625" style="63" bestFit="1" customWidth="1"/>
    <col min="5938" max="5938" width="4.86328125" style="63" customWidth="1"/>
    <col min="5939" max="5939" width="11.59765625" style="63" bestFit="1" customWidth="1"/>
    <col min="5940" max="5940" width="9.265625" style="63" bestFit="1" customWidth="1"/>
    <col min="5941" max="5941" width="8" style="63" customWidth="1"/>
    <col min="5942" max="5942" width="7.265625" style="63" customWidth="1"/>
    <col min="5943" max="5943" width="10.59765625" style="63" customWidth="1"/>
    <col min="5944" max="5944" width="12.86328125" style="63" customWidth="1"/>
    <col min="5945" max="5945" width="19.73046875" style="63" customWidth="1"/>
    <col min="5946" max="6158" width="11.265625" style="63"/>
    <col min="6159" max="6159" width="11.265625" style="63" customWidth="1"/>
    <col min="6160" max="6160" width="15.59765625" style="63" customWidth="1"/>
    <col min="6161" max="6161" width="12.73046875" style="63" customWidth="1"/>
    <col min="6162" max="6162" width="11.265625" style="63" customWidth="1"/>
    <col min="6163" max="6163" width="16" style="63" customWidth="1"/>
    <col min="6164" max="6164" width="12.86328125" style="63" customWidth="1"/>
    <col min="6165" max="6165" width="20" style="63" customWidth="1"/>
    <col min="6166" max="6166" width="6" style="63" customWidth="1"/>
    <col min="6167" max="6167" width="11.265625" style="63" customWidth="1"/>
    <col min="6168" max="6168" width="10" style="63" customWidth="1"/>
    <col min="6169" max="6169" width="5" style="63" customWidth="1"/>
    <col min="6170" max="6170" width="4.73046875" style="63" customWidth="1"/>
    <col min="6171" max="6171" width="5.59765625" style="63" customWidth="1"/>
    <col min="6172" max="6172" width="11.265625" style="63" customWidth="1"/>
    <col min="6173" max="6173" width="5" style="63" customWidth="1"/>
    <col min="6174" max="6174" width="4.86328125" style="63" customWidth="1"/>
    <col min="6175" max="6175" width="5.59765625" style="63" customWidth="1"/>
    <col min="6176" max="6176" width="11.59765625" style="63" customWidth="1"/>
    <col min="6177" max="6177" width="5" style="63" customWidth="1"/>
    <col min="6178" max="6178" width="4.73046875" style="63" customWidth="1"/>
    <col min="6179" max="6179" width="6" style="63" customWidth="1"/>
    <col min="6180" max="6180" width="11.59765625" style="63" customWidth="1"/>
    <col min="6181" max="6181" width="9.86328125" style="63" bestFit="1" customWidth="1"/>
    <col min="6182" max="6182" width="5.59765625" style="63" customWidth="1"/>
    <col min="6183" max="6183" width="11.59765625" style="63" bestFit="1" customWidth="1"/>
    <col min="6184" max="6184" width="5" style="63" customWidth="1"/>
    <col min="6185" max="6185" width="11.59765625" style="63" bestFit="1" customWidth="1"/>
    <col min="6186" max="6186" width="5.86328125" style="63" customWidth="1"/>
    <col min="6187" max="6187" width="14" style="63" customWidth="1"/>
    <col min="6188" max="6188" width="5" style="63" customWidth="1"/>
    <col min="6189" max="6189" width="11.86328125" style="63" customWidth="1"/>
    <col min="6190" max="6190" width="4.86328125" style="63" customWidth="1"/>
    <col min="6191" max="6191" width="11.265625" style="63"/>
    <col min="6192" max="6192" width="4.86328125" style="63" customWidth="1"/>
    <col min="6193" max="6193" width="11.59765625" style="63" bestFit="1" customWidth="1"/>
    <col min="6194" max="6194" width="4.86328125" style="63" customWidth="1"/>
    <col min="6195" max="6195" width="11.59765625" style="63" bestFit="1" customWidth="1"/>
    <col min="6196" max="6196" width="9.265625" style="63" bestFit="1" customWidth="1"/>
    <col min="6197" max="6197" width="8" style="63" customWidth="1"/>
    <col min="6198" max="6198" width="7.265625" style="63" customWidth="1"/>
    <col min="6199" max="6199" width="10.59765625" style="63" customWidth="1"/>
    <col min="6200" max="6200" width="12.86328125" style="63" customWidth="1"/>
    <col min="6201" max="6201" width="19.73046875" style="63" customWidth="1"/>
    <col min="6202" max="6414" width="11.265625" style="63"/>
    <col min="6415" max="6415" width="11.265625" style="63" customWidth="1"/>
    <col min="6416" max="6416" width="15.59765625" style="63" customWidth="1"/>
    <col min="6417" max="6417" width="12.73046875" style="63" customWidth="1"/>
    <col min="6418" max="6418" width="11.265625" style="63" customWidth="1"/>
    <col min="6419" max="6419" width="16" style="63" customWidth="1"/>
    <col min="6420" max="6420" width="12.86328125" style="63" customWidth="1"/>
    <col min="6421" max="6421" width="20" style="63" customWidth="1"/>
    <col min="6422" max="6422" width="6" style="63" customWidth="1"/>
    <col min="6423" max="6423" width="11.265625" style="63" customWidth="1"/>
    <col min="6424" max="6424" width="10" style="63" customWidth="1"/>
    <col min="6425" max="6425" width="5" style="63" customWidth="1"/>
    <col min="6426" max="6426" width="4.73046875" style="63" customWidth="1"/>
    <col min="6427" max="6427" width="5.59765625" style="63" customWidth="1"/>
    <col min="6428" max="6428" width="11.265625" style="63" customWidth="1"/>
    <col min="6429" max="6429" width="5" style="63" customWidth="1"/>
    <col min="6430" max="6430" width="4.86328125" style="63" customWidth="1"/>
    <col min="6431" max="6431" width="5.59765625" style="63" customWidth="1"/>
    <col min="6432" max="6432" width="11.59765625" style="63" customWidth="1"/>
    <col min="6433" max="6433" width="5" style="63" customWidth="1"/>
    <col min="6434" max="6434" width="4.73046875" style="63" customWidth="1"/>
    <col min="6435" max="6435" width="6" style="63" customWidth="1"/>
    <col min="6436" max="6436" width="11.59765625" style="63" customWidth="1"/>
    <col min="6437" max="6437" width="9.86328125" style="63" bestFit="1" customWidth="1"/>
    <col min="6438" max="6438" width="5.59765625" style="63" customWidth="1"/>
    <col min="6439" max="6439" width="11.59765625" style="63" bestFit="1" customWidth="1"/>
    <col min="6440" max="6440" width="5" style="63" customWidth="1"/>
    <col min="6441" max="6441" width="11.59765625" style="63" bestFit="1" customWidth="1"/>
    <col min="6442" max="6442" width="5.86328125" style="63" customWidth="1"/>
    <col min="6443" max="6443" width="14" style="63" customWidth="1"/>
    <col min="6444" max="6444" width="5" style="63" customWidth="1"/>
    <col min="6445" max="6445" width="11.86328125" style="63" customWidth="1"/>
    <col min="6446" max="6446" width="4.86328125" style="63" customWidth="1"/>
    <col min="6447" max="6447" width="11.265625" style="63"/>
    <col min="6448" max="6448" width="4.86328125" style="63" customWidth="1"/>
    <col min="6449" max="6449" width="11.59765625" style="63" bestFit="1" customWidth="1"/>
    <col min="6450" max="6450" width="4.86328125" style="63" customWidth="1"/>
    <col min="6451" max="6451" width="11.59765625" style="63" bestFit="1" customWidth="1"/>
    <col min="6452" max="6452" width="9.265625" style="63" bestFit="1" customWidth="1"/>
    <col min="6453" max="6453" width="8" style="63" customWidth="1"/>
    <col min="6454" max="6454" width="7.265625" style="63" customWidth="1"/>
    <col min="6455" max="6455" width="10.59765625" style="63" customWidth="1"/>
    <col min="6456" max="6456" width="12.86328125" style="63" customWidth="1"/>
    <col min="6457" max="6457" width="19.73046875" style="63" customWidth="1"/>
    <col min="6458" max="6670" width="11.265625" style="63"/>
    <col min="6671" max="6671" width="11.265625" style="63" customWidth="1"/>
    <col min="6672" max="6672" width="15.59765625" style="63" customWidth="1"/>
    <col min="6673" max="6673" width="12.73046875" style="63" customWidth="1"/>
    <col min="6674" max="6674" width="11.265625" style="63" customWidth="1"/>
    <col min="6675" max="6675" width="16" style="63" customWidth="1"/>
    <col min="6676" max="6676" width="12.86328125" style="63" customWidth="1"/>
    <col min="6677" max="6677" width="20" style="63" customWidth="1"/>
    <col min="6678" max="6678" width="6" style="63" customWidth="1"/>
    <col min="6679" max="6679" width="11.265625" style="63" customWidth="1"/>
    <col min="6680" max="6680" width="10" style="63" customWidth="1"/>
    <col min="6681" max="6681" width="5" style="63" customWidth="1"/>
    <col min="6682" max="6682" width="4.73046875" style="63" customWidth="1"/>
    <col min="6683" max="6683" width="5.59765625" style="63" customWidth="1"/>
    <col min="6684" max="6684" width="11.265625" style="63" customWidth="1"/>
    <col min="6685" max="6685" width="5" style="63" customWidth="1"/>
    <col min="6686" max="6686" width="4.86328125" style="63" customWidth="1"/>
    <col min="6687" max="6687" width="5.59765625" style="63" customWidth="1"/>
    <col min="6688" max="6688" width="11.59765625" style="63" customWidth="1"/>
    <col min="6689" max="6689" width="5" style="63" customWidth="1"/>
    <col min="6690" max="6690" width="4.73046875" style="63" customWidth="1"/>
    <col min="6691" max="6691" width="6" style="63" customWidth="1"/>
    <col min="6692" max="6692" width="11.59765625" style="63" customWidth="1"/>
    <col min="6693" max="6693" width="9.86328125" style="63" bestFit="1" customWidth="1"/>
    <col min="6694" max="6694" width="5.59765625" style="63" customWidth="1"/>
    <col min="6695" max="6695" width="11.59765625" style="63" bestFit="1" customWidth="1"/>
    <col min="6696" max="6696" width="5" style="63" customWidth="1"/>
    <col min="6697" max="6697" width="11.59765625" style="63" bestFit="1" customWidth="1"/>
    <col min="6698" max="6698" width="5.86328125" style="63" customWidth="1"/>
    <col min="6699" max="6699" width="14" style="63" customWidth="1"/>
    <col min="6700" max="6700" width="5" style="63" customWidth="1"/>
    <col min="6701" max="6701" width="11.86328125" style="63" customWidth="1"/>
    <col min="6702" max="6702" width="4.86328125" style="63" customWidth="1"/>
    <col min="6703" max="6703" width="11.265625" style="63"/>
    <col min="6704" max="6704" width="4.86328125" style="63" customWidth="1"/>
    <col min="6705" max="6705" width="11.59765625" style="63" bestFit="1" customWidth="1"/>
    <col min="6706" max="6706" width="4.86328125" style="63" customWidth="1"/>
    <col min="6707" max="6707" width="11.59765625" style="63" bestFit="1" customWidth="1"/>
    <col min="6708" max="6708" width="9.265625" style="63" bestFit="1" customWidth="1"/>
    <col min="6709" max="6709" width="8" style="63" customWidth="1"/>
    <col min="6710" max="6710" width="7.265625" style="63" customWidth="1"/>
    <col min="6711" max="6711" width="10.59765625" style="63" customWidth="1"/>
    <col min="6712" max="6712" width="12.86328125" style="63" customWidth="1"/>
    <col min="6713" max="6713" width="19.73046875" style="63" customWidth="1"/>
    <col min="6714" max="6926" width="11.265625" style="63"/>
    <col min="6927" max="6927" width="11.265625" style="63" customWidth="1"/>
    <col min="6928" max="6928" width="15.59765625" style="63" customWidth="1"/>
    <col min="6929" max="6929" width="12.73046875" style="63" customWidth="1"/>
    <col min="6930" max="6930" width="11.265625" style="63" customWidth="1"/>
    <col min="6931" max="6931" width="16" style="63" customWidth="1"/>
    <col min="6932" max="6932" width="12.86328125" style="63" customWidth="1"/>
    <col min="6933" max="6933" width="20" style="63" customWidth="1"/>
    <col min="6934" max="6934" width="6" style="63" customWidth="1"/>
    <col min="6935" max="6935" width="11.265625" style="63" customWidth="1"/>
    <col min="6936" max="6936" width="10" style="63" customWidth="1"/>
    <col min="6937" max="6937" width="5" style="63" customWidth="1"/>
    <col min="6938" max="6938" width="4.73046875" style="63" customWidth="1"/>
    <col min="6939" max="6939" width="5.59765625" style="63" customWidth="1"/>
    <col min="6940" max="6940" width="11.265625" style="63" customWidth="1"/>
    <col min="6941" max="6941" width="5" style="63" customWidth="1"/>
    <col min="6942" max="6942" width="4.86328125" style="63" customWidth="1"/>
    <col min="6943" max="6943" width="5.59765625" style="63" customWidth="1"/>
    <col min="6944" max="6944" width="11.59765625" style="63" customWidth="1"/>
    <col min="6945" max="6945" width="5" style="63" customWidth="1"/>
    <col min="6946" max="6946" width="4.73046875" style="63" customWidth="1"/>
    <col min="6947" max="6947" width="6" style="63" customWidth="1"/>
    <col min="6948" max="6948" width="11.59765625" style="63" customWidth="1"/>
    <col min="6949" max="6949" width="9.86328125" style="63" bestFit="1" customWidth="1"/>
    <col min="6950" max="6950" width="5.59765625" style="63" customWidth="1"/>
    <col min="6951" max="6951" width="11.59765625" style="63" bestFit="1" customWidth="1"/>
    <col min="6952" max="6952" width="5" style="63" customWidth="1"/>
    <col min="6953" max="6953" width="11.59765625" style="63" bestFit="1" customWidth="1"/>
    <col min="6954" max="6954" width="5.86328125" style="63" customWidth="1"/>
    <col min="6955" max="6955" width="14" style="63" customWidth="1"/>
    <col min="6956" max="6956" width="5" style="63" customWidth="1"/>
    <col min="6957" max="6957" width="11.86328125" style="63" customWidth="1"/>
    <col min="6958" max="6958" width="4.86328125" style="63" customWidth="1"/>
    <col min="6959" max="6959" width="11.265625" style="63"/>
    <col min="6960" max="6960" width="4.86328125" style="63" customWidth="1"/>
    <col min="6961" max="6961" width="11.59765625" style="63" bestFit="1" customWidth="1"/>
    <col min="6962" max="6962" width="4.86328125" style="63" customWidth="1"/>
    <col min="6963" max="6963" width="11.59765625" style="63" bestFit="1" customWidth="1"/>
    <col min="6964" max="6964" width="9.265625" style="63" bestFit="1" customWidth="1"/>
    <col min="6965" max="6965" width="8" style="63" customWidth="1"/>
    <col min="6966" max="6966" width="7.265625" style="63" customWidth="1"/>
    <col min="6967" max="6967" width="10.59765625" style="63" customWidth="1"/>
    <col min="6968" max="6968" width="12.86328125" style="63" customWidth="1"/>
    <col min="6969" max="6969" width="19.73046875" style="63" customWidth="1"/>
    <col min="6970" max="7182" width="11.265625" style="63"/>
    <col min="7183" max="7183" width="11.265625" style="63" customWidth="1"/>
    <col min="7184" max="7184" width="15.59765625" style="63" customWidth="1"/>
    <col min="7185" max="7185" width="12.73046875" style="63" customWidth="1"/>
    <col min="7186" max="7186" width="11.265625" style="63" customWidth="1"/>
    <col min="7187" max="7187" width="16" style="63" customWidth="1"/>
    <col min="7188" max="7188" width="12.86328125" style="63" customWidth="1"/>
    <col min="7189" max="7189" width="20" style="63" customWidth="1"/>
    <col min="7190" max="7190" width="6" style="63" customWidth="1"/>
    <col min="7191" max="7191" width="11.265625" style="63" customWidth="1"/>
    <col min="7192" max="7192" width="10" style="63" customWidth="1"/>
    <col min="7193" max="7193" width="5" style="63" customWidth="1"/>
    <col min="7194" max="7194" width="4.73046875" style="63" customWidth="1"/>
    <col min="7195" max="7195" width="5.59765625" style="63" customWidth="1"/>
    <col min="7196" max="7196" width="11.265625" style="63" customWidth="1"/>
    <col min="7197" max="7197" width="5" style="63" customWidth="1"/>
    <col min="7198" max="7198" width="4.86328125" style="63" customWidth="1"/>
    <col min="7199" max="7199" width="5.59765625" style="63" customWidth="1"/>
    <col min="7200" max="7200" width="11.59765625" style="63" customWidth="1"/>
    <col min="7201" max="7201" width="5" style="63" customWidth="1"/>
    <col min="7202" max="7202" width="4.73046875" style="63" customWidth="1"/>
    <col min="7203" max="7203" width="6" style="63" customWidth="1"/>
    <col min="7204" max="7204" width="11.59765625" style="63" customWidth="1"/>
    <col min="7205" max="7205" width="9.86328125" style="63" bestFit="1" customWidth="1"/>
    <col min="7206" max="7206" width="5.59765625" style="63" customWidth="1"/>
    <col min="7207" max="7207" width="11.59765625" style="63" bestFit="1" customWidth="1"/>
    <col min="7208" max="7208" width="5" style="63" customWidth="1"/>
    <col min="7209" max="7209" width="11.59765625" style="63" bestFit="1" customWidth="1"/>
    <col min="7210" max="7210" width="5.86328125" style="63" customWidth="1"/>
    <col min="7211" max="7211" width="14" style="63" customWidth="1"/>
    <col min="7212" max="7212" width="5" style="63" customWidth="1"/>
    <col min="7213" max="7213" width="11.86328125" style="63" customWidth="1"/>
    <col min="7214" max="7214" width="4.86328125" style="63" customWidth="1"/>
    <col min="7215" max="7215" width="11.265625" style="63"/>
    <col min="7216" max="7216" width="4.86328125" style="63" customWidth="1"/>
    <col min="7217" max="7217" width="11.59765625" style="63" bestFit="1" customWidth="1"/>
    <col min="7218" max="7218" width="4.86328125" style="63" customWidth="1"/>
    <col min="7219" max="7219" width="11.59765625" style="63" bestFit="1" customWidth="1"/>
    <col min="7220" max="7220" width="9.265625" style="63" bestFit="1" customWidth="1"/>
    <col min="7221" max="7221" width="8" style="63" customWidth="1"/>
    <col min="7222" max="7222" width="7.265625" style="63" customWidth="1"/>
    <col min="7223" max="7223" width="10.59765625" style="63" customWidth="1"/>
    <col min="7224" max="7224" width="12.86328125" style="63" customWidth="1"/>
    <col min="7225" max="7225" width="19.73046875" style="63" customWidth="1"/>
    <col min="7226" max="7438" width="11.265625" style="63"/>
    <col min="7439" max="7439" width="11.265625" style="63" customWidth="1"/>
    <col min="7440" max="7440" width="15.59765625" style="63" customWidth="1"/>
    <col min="7441" max="7441" width="12.73046875" style="63" customWidth="1"/>
    <col min="7442" max="7442" width="11.265625" style="63" customWidth="1"/>
    <col min="7443" max="7443" width="16" style="63" customWidth="1"/>
    <col min="7444" max="7444" width="12.86328125" style="63" customWidth="1"/>
    <col min="7445" max="7445" width="20" style="63" customWidth="1"/>
    <col min="7446" max="7446" width="6" style="63" customWidth="1"/>
    <col min="7447" max="7447" width="11.265625" style="63" customWidth="1"/>
    <col min="7448" max="7448" width="10" style="63" customWidth="1"/>
    <col min="7449" max="7449" width="5" style="63" customWidth="1"/>
    <col min="7450" max="7450" width="4.73046875" style="63" customWidth="1"/>
    <col min="7451" max="7451" width="5.59765625" style="63" customWidth="1"/>
    <col min="7452" max="7452" width="11.265625" style="63" customWidth="1"/>
    <col min="7453" max="7453" width="5" style="63" customWidth="1"/>
    <col min="7454" max="7454" width="4.86328125" style="63" customWidth="1"/>
    <col min="7455" max="7455" width="5.59765625" style="63" customWidth="1"/>
    <col min="7456" max="7456" width="11.59765625" style="63" customWidth="1"/>
    <col min="7457" max="7457" width="5" style="63" customWidth="1"/>
    <col min="7458" max="7458" width="4.73046875" style="63" customWidth="1"/>
    <col min="7459" max="7459" width="6" style="63" customWidth="1"/>
    <col min="7460" max="7460" width="11.59765625" style="63" customWidth="1"/>
    <col min="7461" max="7461" width="9.86328125" style="63" bestFit="1" customWidth="1"/>
    <col min="7462" max="7462" width="5.59765625" style="63" customWidth="1"/>
    <col min="7463" max="7463" width="11.59765625" style="63" bestFit="1" customWidth="1"/>
    <col min="7464" max="7464" width="5" style="63" customWidth="1"/>
    <col min="7465" max="7465" width="11.59765625" style="63" bestFit="1" customWidth="1"/>
    <col min="7466" max="7466" width="5.86328125" style="63" customWidth="1"/>
    <col min="7467" max="7467" width="14" style="63" customWidth="1"/>
    <col min="7468" max="7468" width="5" style="63" customWidth="1"/>
    <col min="7469" max="7469" width="11.86328125" style="63" customWidth="1"/>
    <col min="7470" max="7470" width="4.86328125" style="63" customWidth="1"/>
    <col min="7471" max="7471" width="11.265625" style="63"/>
    <col min="7472" max="7472" width="4.86328125" style="63" customWidth="1"/>
    <col min="7473" max="7473" width="11.59765625" style="63" bestFit="1" customWidth="1"/>
    <col min="7474" max="7474" width="4.86328125" style="63" customWidth="1"/>
    <col min="7475" max="7475" width="11.59765625" style="63" bestFit="1" customWidth="1"/>
    <col min="7476" max="7476" width="9.265625" style="63" bestFit="1" customWidth="1"/>
    <col min="7477" max="7477" width="8" style="63" customWidth="1"/>
    <col min="7478" max="7478" width="7.265625" style="63" customWidth="1"/>
    <col min="7479" max="7479" width="10.59765625" style="63" customWidth="1"/>
    <col min="7480" max="7480" width="12.86328125" style="63" customWidth="1"/>
    <col min="7481" max="7481" width="19.73046875" style="63" customWidth="1"/>
    <col min="7482" max="7694" width="11.265625" style="63"/>
    <col min="7695" max="7695" width="11.265625" style="63" customWidth="1"/>
    <col min="7696" max="7696" width="15.59765625" style="63" customWidth="1"/>
    <col min="7697" max="7697" width="12.73046875" style="63" customWidth="1"/>
    <col min="7698" max="7698" width="11.265625" style="63" customWidth="1"/>
    <col min="7699" max="7699" width="16" style="63" customWidth="1"/>
    <col min="7700" max="7700" width="12.86328125" style="63" customWidth="1"/>
    <col min="7701" max="7701" width="20" style="63" customWidth="1"/>
    <col min="7702" max="7702" width="6" style="63" customWidth="1"/>
    <col min="7703" max="7703" width="11.265625" style="63" customWidth="1"/>
    <col min="7704" max="7704" width="10" style="63" customWidth="1"/>
    <col min="7705" max="7705" width="5" style="63" customWidth="1"/>
    <col min="7706" max="7706" width="4.73046875" style="63" customWidth="1"/>
    <col min="7707" max="7707" width="5.59765625" style="63" customWidth="1"/>
    <col min="7708" max="7708" width="11.265625" style="63" customWidth="1"/>
    <col min="7709" max="7709" width="5" style="63" customWidth="1"/>
    <col min="7710" max="7710" width="4.86328125" style="63" customWidth="1"/>
    <col min="7711" max="7711" width="5.59765625" style="63" customWidth="1"/>
    <col min="7712" max="7712" width="11.59765625" style="63" customWidth="1"/>
    <col min="7713" max="7713" width="5" style="63" customWidth="1"/>
    <col min="7714" max="7714" width="4.73046875" style="63" customWidth="1"/>
    <col min="7715" max="7715" width="6" style="63" customWidth="1"/>
    <col min="7716" max="7716" width="11.59765625" style="63" customWidth="1"/>
    <col min="7717" max="7717" width="9.86328125" style="63" bestFit="1" customWidth="1"/>
    <col min="7718" max="7718" width="5.59765625" style="63" customWidth="1"/>
    <col min="7719" max="7719" width="11.59765625" style="63" bestFit="1" customWidth="1"/>
    <col min="7720" max="7720" width="5" style="63" customWidth="1"/>
    <col min="7721" max="7721" width="11.59765625" style="63" bestFit="1" customWidth="1"/>
    <col min="7722" max="7722" width="5.86328125" style="63" customWidth="1"/>
    <col min="7723" max="7723" width="14" style="63" customWidth="1"/>
    <col min="7724" max="7724" width="5" style="63" customWidth="1"/>
    <col min="7725" max="7725" width="11.86328125" style="63" customWidth="1"/>
    <col min="7726" max="7726" width="4.86328125" style="63" customWidth="1"/>
    <col min="7727" max="7727" width="11.265625" style="63"/>
    <col min="7728" max="7728" width="4.86328125" style="63" customWidth="1"/>
    <col min="7729" max="7729" width="11.59765625" style="63" bestFit="1" customWidth="1"/>
    <col min="7730" max="7730" width="4.86328125" style="63" customWidth="1"/>
    <col min="7731" max="7731" width="11.59765625" style="63" bestFit="1" customWidth="1"/>
    <col min="7732" max="7732" width="9.265625" style="63" bestFit="1" customWidth="1"/>
    <col min="7733" max="7733" width="8" style="63" customWidth="1"/>
    <col min="7734" max="7734" width="7.265625" style="63" customWidth="1"/>
    <col min="7735" max="7735" width="10.59765625" style="63" customWidth="1"/>
    <col min="7736" max="7736" width="12.86328125" style="63" customWidth="1"/>
    <col min="7737" max="7737" width="19.73046875" style="63" customWidth="1"/>
    <col min="7738" max="7950" width="11.265625" style="63"/>
    <col min="7951" max="7951" width="11.265625" style="63" customWidth="1"/>
    <col min="7952" max="7952" width="15.59765625" style="63" customWidth="1"/>
    <col min="7953" max="7953" width="12.73046875" style="63" customWidth="1"/>
    <col min="7954" max="7954" width="11.265625" style="63" customWidth="1"/>
    <col min="7955" max="7955" width="16" style="63" customWidth="1"/>
    <col min="7956" max="7956" width="12.86328125" style="63" customWidth="1"/>
    <col min="7957" max="7957" width="20" style="63" customWidth="1"/>
    <col min="7958" max="7958" width="6" style="63" customWidth="1"/>
    <col min="7959" max="7959" width="11.265625" style="63" customWidth="1"/>
    <col min="7960" max="7960" width="10" style="63" customWidth="1"/>
    <col min="7961" max="7961" width="5" style="63" customWidth="1"/>
    <col min="7962" max="7962" width="4.73046875" style="63" customWidth="1"/>
    <col min="7963" max="7963" width="5.59765625" style="63" customWidth="1"/>
    <col min="7964" max="7964" width="11.265625" style="63" customWidth="1"/>
    <col min="7965" max="7965" width="5" style="63" customWidth="1"/>
    <col min="7966" max="7966" width="4.86328125" style="63" customWidth="1"/>
    <col min="7967" max="7967" width="5.59765625" style="63" customWidth="1"/>
    <col min="7968" max="7968" width="11.59765625" style="63" customWidth="1"/>
    <col min="7969" max="7969" width="5" style="63" customWidth="1"/>
    <col min="7970" max="7970" width="4.73046875" style="63" customWidth="1"/>
    <col min="7971" max="7971" width="6" style="63" customWidth="1"/>
    <col min="7972" max="7972" width="11.59765625" style="63" customWidth="1"/>
    <col min="7973" max="7973" width="9.86328125" style="63" bestFit="1" customWidth="1"/>
    <col min="7974" max="7974" width="5.59765625" style="63" customWidth="1"/>
    <col min="7975" max="7975" width="11.59765625" style="63" bestFit="1" customWidth="1"/>
    <col min="7976" max="7976" width="5" style="63" customWidth="1"/>
    <col min="7977" max="7977" width="11.59765625" style="63" bestFit="1" customWidth="1"/>
    <col min="7978" max="7978" width="5.86328125" style="63" customWidth="1"/>
    <col min="7979" max="7979" width="14" style="63" customWidth="1"/>
    <col min="7980" max="7980" width="5" style="63" customWidth="1"/>
    <col min="7981" max="7981" width="11.86328125" style="63" customWidth="1"/>
    <col min="7982" max="7982" width="4.86328125" style="63" customWidth="1"/>
    <col min="7983" max="7983" width="11.265625" style="63"/>
    <col min="7984" max="7984" width="4.86328125" style="63" customWidth="1"/>
    <col min="7985" max="7985" width="11.59765625" style="63" bestFit="1" customWidth="1"/>
    <col min="7986" max="7986" width="4.86328125" style="63" customWidth="1"/>
    <col min="7987" max="7987" width="11.59765625" style="63" bestFit="1" customWidth="1"/>
    <col min="7988" max="7988" width="9.265625" style="63" bestFit="1" customWidth="1"/>
    <col min="7989" max="7989" width="8" style="63" customWidth="1"/>
    <col min="7990" max="7990" width="7.265625" style="63" customWidth="1"/>
    <col min="7991" max="7991" width="10.59765625" style="63" customWidth="1"/>
    <col min="7992" max="7992" width="12.86328125" style="63" customWidth="1"/>
    <col min="7993" max="7993" width="19.73046875" style="63" customWidth="1"/>
    <col min="7994" max="8206" width="11.265625" style="63"/>
    <col min="8207" max="8207" width="11.265625" style="63" customWidth="1"/>
    <col min="8208" max="8208" width="15.59765625" style="63" customWidth="1"/>
    <col min="8209" max="8209" width="12.73046875" style="63" customWidth="1"/>
    <col min="8210" max="8210" width="11.265625" style="63" customWidth="1"/>
    <col min="8211" max="8211" width="16" style="63" customWidth="1"/>
    <col min="8212" max="8212" width="12.86328125" style="63" customWidth="1"/>
    <col min="8213" max="8213" width="20" style="63" customWidth="1"/>
    <col min="8214" max="8214" width="6" style="63" customWidth="1"/>
    <col min="8215" max="8215" width="11.265625" style="63" customWidth="1"/>
    <col min="8216" max="8216" width="10" style="63" customWidth="1"/>
    <col min="8217" max="8217" width="5" style="63" customWidth="1"/>
    <col min="8218" max="8218" width="4.73046875" style="63" customWidth="1"/>
    <col min="8219" max="8219" width="5.59765625" style="63" customWidth="1"/>
    <col min="8220" max="8220" width="11.265625" style="63" customWidth="1"/>
    <col min="8221" max="8221" width="5" style="63" customWidth="1"/>
    <col min="8222" max="8222" width="4.86328125" style="63" customWidth="1"/>
    <col min="8223" max="8223" width="5.59765625" style="63" customWidth="1"/>
    <col min="8224" max="8224" width="11.59765625" style="63" customWidth="1"/>
    <col min="8225" max="8225" width="5" style="63" customWidth="1"/>
    <col min="8226" max="8226" width="4.73046875" style="63" customWidth="1"/>
    <col min="8227" max="8227" width="6" style="63" customWidth="1"/>
    <col min="8228" max="8228" width="11.59765625" style="63" customWidth="1"/>
    <col min="8229" max="8229" width="9.86328125" style="63" bestFit="1" customWidth="1"/>
    <col min="8230" max="8230" width="5.59765625" style="63" customWidth="1"/>
    <col min="8231" max="8231" width="11.59765625" style="63" bestFit="1" customWidth="1"/>
    <col min="8232" max="8232" width="5" style="63" customWidth="1"/>
    <col min="8233" max="8233" width="11.59765625" style="63" bestFit="1" customWidth="1"/>
    <col min="8234" max="8234" width="5.86328125" style="63" customWidth="1"/>
    <col min="8235" max="8235" width="14" style="63" customWidth="1"/>
    <col min="8236" max="8236" width="5" style="63" customWidth="1"/>
    <col min="8237" max="8237" width="11.86328125" style="63" customWidth="1"/>
    <col min="8238" max="8238" width="4.86328125" style="63" customWidth="1"/>
    <col min="8239" max="8239" width="11.265625" style="63"/>
    <col min="8240" max="8240" width="4.86328125" style="63" customWidth="1"/>
    <col min="8241" max="8241" width="11.59765625" style="63" bestFit="1" customWidth="1"/>
    <col min="8242" max="8242" width="4.86328125" style="63" customWidth="1"/>
    <col min="8243" max="8243" width="11.59765625" style="63" bestFit="1" customWidth="1"/>
    <col min="8244" max="8244" width="9.265625" style="63" bestFit="1" customWidth="1"/>
    <col min="8245" max="8245" width="8" style="63" customWidth="1"/>
    <col min="8246" max="8246" width="7.265625" style="63" customWidth="1"/>
    <col min="8247" max="8247" width="10.59765625" style="63" customWidth="1"/>
    <col min="8248" max="8248" width="12.86328125" style="63" customWidth="1"/>
    <col min="8249" max="8249" width="19.73046875" style="63" customWidth="1"/>
    <col min="8250" max="8462" width="11.265625" style="63"/>
    <col min="8463" max="8463" width="11.265625" style="63" customWidth="1"/>
    <col min="8464" max="8464" width="15.59765625" style="63" customWidth="1"/>
    <col min="8465" max="8465" width="12.73046875" style="63" customWidth="1"/>
    <col min="8466" max="8466" width="11.265625" style="63" customWidth="1"/>
    <col min="8467" max="8467" width="16" style="63" customWidth="1"/>
    <col min="8468" max="8468" width="12.86328125" style="63" customWidth="1"/>
    <col min="8469" max="8469" width="20" style="63" customWidth="1"/>
    <col min="8470" max="8470" width="6" style="63" customWidth="1"/>
    <col min="8471" max="8471" width="11.265625" style="63" customWidth="1"/>
    <col min="8472" max="8472" width="10" style="63" customWidth="1"/>
    <col min="8473" max="8473" width="5" style="63" customWidth="1"/>
    <col min="8474" max="8474" width="4.73046875" style="63" customWidth="1"/>
    <col min="8475" max="8475" width="5.59765625" style="63" customWidth="1"/>
    <col min="8476" max="8476" width="11.265625" style="63" customWidth="1"/>
    <col min="8477" max="8477" width="5" style="63" customWidth="1"/>
    <col min="8478" max="8478" width="4.86328125" style="63" customWidth="1"/>
    <col min="8479" max="8479" width="5.59765625" style="63" customWidth="1"/>
    <col min="8480" max="8480" width="11.59765625" style="63" customWidth="1"/>
    <col min="8481" max="8481" width="5" style="63" customWidth="1"/>
    <col min="8482" max="8482" width="4.73046875" style="63" customWidth="1"/>
    <col min="8483" max="8483" width="6" style="63" customWidth="1"/>
    <col min="8484" max="8484" width="11.59765625" style="63" customWidth="1"/>
    <col min="8485" max="8485" width="9.86328125" style="63" bestFit="1" customWidth="1"/>
    <col min="8486" max="8486" width="5.59765625" style="63" customWidth="1"/>
    <col min="8487" max="8487" width="11.59765625" style="63" bestFit="1" customWidth="1"/>
    <col min="8488" max="8488" width="5" style="63" customWidth="1"/>
    <col min="8489" max="8489" width="11.59765625" style="63" bestFit="1" customWidth="1"/>
    <col min="8490" max="8490" width="5.86328125" style="63" customWidth="1"/>
    <col min="8491" max="8491" width="14" style="63" customWidth="1"/>
    <col min="8492" max="8492" width="5" style="63" customWidth="1"/>
    <col min="8493" max="8493" width="11.86328125" style="63" customWidth="1"/>
    <col min="8494" max="8494" width="4.86328125" style="63" customWidth="1"/>
    <col min="8495" max="8495" width="11.265625" style="63"/>
    <col min="8496" max="8496" width="4.86328125" style="63" customWidth="1"/>
    <col min="8497" max="8497" width="11.59765625" style="63" bestFit="1" customWidth="1"/>
    <col min="8498" max="8498" width="4.86328125" style="63" customWidth="1"/>
    <col min="8499" max="8499" width="11.59765625" style="63" bestFit="1" customWidth="1"/>
    <col min="8500" max="8500" width="9.265625" style="63" bestFit="1" customWidth="1"/>
    <col min="8501" max="8501" width="8" style="63" customWidth="1"/>
    <col min="8502" max="8502" width="7.265625" style="63" customWidth="1"/>
    <col min="8503" max="8503" width="10.59765625" style="63" customWidth="1"/>
    <col min="8504" max="8504" width="12.86328125" style="63" customWidth="1"/>
    <col min="8505" max="8505" width="19.73046875" style="63" customWidth="1"/>
    <col min="8506" max="8718" width="11.265625" style="63"/>
    <col min="8719" max="8719" width="11.265625" style="63" customWidth="1"/>
    <col min="8720" max="8720" width="15.59765625" style="63" customWidth="1"/>
    <col min="8721" max="8721" width="12.73046875" style="63" customWidth="1"/>
    <col min="8722" max="8722" width="11.265625" style="63" customWidth="1"/>
    <col min="8723" max="8723" width="16" style="63" customWidth="1"/>
    <col min="8724" max="8724" width="12.86328125" style="63" customWidth="1"/>
    <col min="8725" max="8725" width="20" style="63" customWidth="1"/>
    <col min="8726" max="8726" width="6" style="63" customWidth="1"/>
    <col min="8727" max="8727" width="11.265625" style="63" customWidth="1"/>
    <col min="8728" max="8728" width="10" style="63" customWidth="1"/>
    <col min="8729" max="8729" width="5" style="63" customWidth="1"/>
    <col min="8730" max="8730" width="4.73046875" style="63" customWidth="1"/>
    <col min="8731" max="8731" width="5.59765625" style="63" customWidth="1"/>
    <col min="8732" max="8732" width="11.265625" style="63" customWidth="1"/>
    <col min="8733" max="8733" width="5" style="63" customWidth="1"/>
    <col min="8734" max="8734" width="4.86328125" style="63" customWidth="1"/>
    <col min="8735" max="8735" width="5.59765625" style="63" customWidth="1"/>
    <col min="8736" max="8736" width="11.59765625" style="63" customWidth="1"/>
    <col min="8737" max="8737" width="5" style="63" customWidth="1"/>
    <col min="8738" max="8738" width="4.73046875" style="63" customWidth="1"/>
    <col min="8739" max="8739" width="6" style="63" customWidth="1"/>
    <col min="8740" max="8740" width="11.59765625" style="63" customWidth="1"/>
    <col min="8741" max="8741" width="9.86328125" style="63" bestFit="1" customWidth="1"/>
    <col min="8742" max="8742" width="5.59765625" style="63" customWidth="1"/>
    <col min="8743" max="8743" width="11.59765625" style="63" bestFit="1" customWidth="1"/>
    <col min="8744" max="8744" width="5" style="63" customWidth="1"/>
    <col min="8745" max="8745" width="11.59765625" style="63" bestFit="1" customWidth="1"/>
    <col min="8746" max="8746" width="5.86328125" style="63" customWidth="1"/>
    <col min="8747" max="8747" width="14" style="63" customWidth="1"/>
    <col min="8748" max="8748" width="5" style="63" customWidth="1"/>
    <col min="8749" max="8749" width="11.86328125" style="63" customWidth="1"/>
    <col min="8750" max="8750" width="4.86328125" style="63" customWidth="1"/>
    <col min="8751" max="8751" width="11.265625" style="63"/>
    <col min="8752" max="8752" width="4.86328125" style="63" customWidth="1"/>
    <col min="8753" max="8753" width="11.59765625" style="63" bestFit="1" customWidth="1"/>
    <col min="8754" max="8754" width="4.86328125" style="63" customWidth="1"/>
    <col min="8755" max="8755" width="11.59765625" style="63" bestFit="1" customWidth="1"/>
    <col min="8756" max="8756" width="9.265625" style="63" bestFit="1" customWidth="1"/>
    <col min="8757" max="8757" width="8" style="63" customWidth="1"/>
    <col min="8758" max="8758" width="7.265625" style="63" customWidth="1"/>
    <col min="8759" max="8759" width="10.59765625" style="63" customWidth="1"/>
    <col min="8760" max="8760" width="12.86328125" style="63" customWidth="1"/>
    <col min="8761" max="8761" width="19.73046875" style="63" customWidth="1"/>
    <col min="8762" max="8974" width="11.265625" style="63"/>
    <col min="8975" max="8975" width="11.265625" style="63" customWidth="1"/>
    <col min="8976" max="8976" width="15.59765625" style="63" customWidth="1"/>
    <col min="8977" max="8977" width="12.73046875" style="63" customWidth="1"/>
    <col min="8978" max="8978" width="11.265625" style="63" customWidth="1"/>
    <col min="8979" max="8979" width="16" style="63" customWidth="1"/>
    <col min="8980" max="8980" width="12.86328125" style="63" customWidth="1"/>
    <col min="8981" max="8981" width="20" style="63" customWidth="1"/>
    <col min="8982" max="8982" width="6" style="63" customWidth="1"/>
    <col min="8983" max="8983" width="11.265625" style="63" customWidth="1"/>
    <col min="8984" max="8984" width="10" style="63" customWidth="1"/>
    <col min="8985" max="8985" width="5" style="63" customWidth="1"/>
    <col min="8986" max="8986" width="4.73046875" style="63" customWidth="1"/>
    <col min="8987" max="8987" width="5.59765625" style="63" customWidth="1"/>
    <col min="8988" max="8988" width="11.265625" style="63" customWidth="1"/>
    <col min="8989" max="8989" width="5" style="63" customWidth="1"/>
    <col min="8990" max="8990" width="4.86328125" style="63" customWidth="1"/>
    <col min="8991" max="8991" width="5.59765625" style="63" customWidth="1"/>
    <col min="8992" max="8992" width="11.59765625" style="63" customWidth="1"/>
    <col min="8993" max="8993" width="5" style="63" customWidth="1"/>
    <col min="8994" max="8994" width="4.73046875" style="63" customWidth="1"/>
    <col min="8995" max="8995" width="6" style="63" customWidth="1"/>
    <col min="8996" max="8996" width="11.59765625" style="63" customWidth="1"/>
    <col min="8997" max="8997" width="9.86328125" style="63" bestFit="1" customWidth="1"/>
    <col min="8998" max="8998" width="5.59765625" style="63" customWidth="1"/>
    <col min="8999" max="8999" width="11.59765625" style="63" bestFit="1" customWidth="1"/>
    <col min="9000" max="9000" width="5" style="63" customWidth="1"/>
    <col min="9001" max="9001" width="11.59765625" style="63" bestFit="1" customWidth="1"/>
    <col min="9002" max="9002" width="5.86328125" style="63" customWidth="1"/>
    <col min="9003" max="9003" width="14" style="63" customWidth="1"/>
    <col min="9004" max="9004" width="5" style="63" customWidth="1"/>
    <col min="9005" max="9005" width="11.86328125" style="63" customWidth="1"/>
    <col min="9006" max="9006" width="4.86328125" style="63" customWidth="1"/>
    <col min="9007" max="9007" width="11.265625" style="63"/>
    <col min="9008" max="9008" width="4.86328125" style="63" customWidth="1"/>
    <col min="9009" max="9009" width="11.59765625" style="63" bestFit="1" customWidth="1"/>
    <col min="9010" max="9010" width="4.86328125" style="63" customWidth="1"/>
    <col min="9011" max="9011" width="11.59765625" style="63" bestFit="1" customWidth="1"/>
    <col min="9012" max="9012" width="9.265625" style="63" bestFit="1" customWidth="1"/>
    <col min="9013" max="9013" width="8" style="63" customWidth="1"/>
    <col min="9014" max="9014" width="7.265625" style="63" customWidth="1"/>
    <col min="9015" max="9015" width="10.59765625" style="63" customWidth="1"/>
    <col min="9016" max="9016" width="12.86328125" style="63" customWidth="1"/>
    <col min="9017" max="9017" width="19.73046875" style="63" customWidth="1"/>
    <col min="9018" max="9230" width="11.265625" style="63"/>
    <col min="9231" max="9231" width="11.265625" style="63" customWidth="1"/>
    <col min="9232" max="9232" width="15.59765625" style="63" customWidth="1"/>
    <col min="9233" max="9233" width="12.73046875" style="63" customWidth="1"/>
    <col min="9234" max="9234" width="11.265625" style="63" customWidth="1"/>
    <col min="9235" max="9235" width="16" style="63" customWidth="1"/>
    <col min="9236" max="9236" width="12.86328125" style="63" customWidth="1"/>
    <col min="9237" max="9237" width="20" style="63" customWidth="1"/>
    <col min="9238" max="9238" width="6" style="63" customWidth="1"/>
    <col min="9239" max="9239" width="11.265625" style="63" customWidth="1"/>
    <col min="9240" max="9240" width="10" style="63" customWidth="1"/>
    <col min="9241" max="9241" width="5" style="63" customWidth="1"/>
    <col min="9242" max="9242" width="4.73046875" style="63" customWidth="1"/>
    <col min="9243" max="9243" width="5.59765625" style="63" customWidth="1"/>
    <col min="9244" max="9244" width="11.265625" style="63" customWidth="1"/>
    <col min="9245" max="9245" width="5" style="63" customWidth="1"/>
    <col min="9246" max="9246" width="4.86328125" style="63" customWidth="1"/>
    <col min="9247" max="9247" width="5.59765625" style="63" customWidth="1"/>
    <col min="9248" max="9248" width="11.59765625" style="63" customWidth="1"/>
    <col min="9249" max="9249" width="5" style="63" customWidth="1"/>
    <col min="9250" max="9250" width="4.73046875" style="63" customWidth="1"/>
    <col min="9251" max="9251" width="6" style="63" customWidth="1"/>
    <col min="9252" max="9252" width="11.59765625" style="63" customWidth="1"/>
    <col min="9253" max="9253" width="9.86328125" style="63" bestFit="1" customWidth="1"/>
    <col min="9254" max="9254" width="5.59765625" style="63" customWidth="1"/>
    <col min="9255" max="9255" width="11.59765625" style="63" bestFit="1" customWidth="1"/>
    <col min="9256" max="9256" width="5" style="63" customWidth="1"/>
    <col min="9257" max="9257" width="11.59765625" style="63" bestFit="1" customWidth="1"/>
    <col min="9258" max="9258" width="5.86328125" style="63" customWidth="1"/>
    <col min="9259" max="9259" width="14" style="63" customWidth="1"/>
    <col min="9260" max="9260" width="5" style="63" customWidth="1"/>
    <col min="9261" max="9261" width="11.86328125" style="63" customWidth="1"/>
    <col min="9262" max="9262" width="4.86328125" style="63" customWidth="1"/>
    <col min="9263" max="9263" width="11.265625" style="63"/>
    <col min="9264" max="9264" width="4.86328125" style="63" customWidth="1"/>
    <col min="9265" max="9265" width="11.59765625" style="63" bestFit="1" customWidth="1"/>
    <col min="9266" max="9266" width="4.86328125" style="63" customWidth="1"/>
    <col min="9267" max="9267" width="11.59765625" style="63" bestFit="1" customWidth="1"/>
    <col min="9268" max="9268" width="9.265625" style="63" bestFit="1" customWidth="1"/>
    <col min="9269" max="9269" width="8" style="63" customWidth="1"/>
    <col min="9270" max="9270" width="7.265625" style="63" customWidth="1"/>
    <col min="9271" max="9271" width="10.59765625" style="63" customWidth="1"/>
    <col min="9272" max="9272" width="12.86328125" style="63" customWidth="1"/>
    <col min="9273" max="9273" width="19.73046875" style="63" customWidth="1"/>
    <col min="9274" max="9486" width="11.265625" style="63"/>
    <col min="9487" max="9487" width="11.265625" style="63" customWidth="1"/>
    <col min="9488" max="9488" width="15.59765625" style="63" customWidth="1"/>
    <col min="9489" max="9489" width="12.73046875" style="63" customWidth="1"/>
    <col min="9490" max="9490" width="11.265625" style="63" customWidth="1"/>
    <col min="9491" max="9491" width="16" style="63" customWidth="1"/>
    <col min="9492" max="9492" width="12.86328125" style="63" customWidth="1"/>
    <col min="9493" max="9493" width="20" style="63" customWidth="1"/>
    <col min="9494" max="9494" width="6" style="63" customWidth="1"/>
    <col min="9495" max="9495" width="11.265625" style="63" customWidth="1"/>
    <col min="9496" max="9496" width="10" style="63" customWidth="1"/>
    <col min="9497" max="9497" width="5" style="63" customWidth="1"/>
    <col min="9498" max="9498" width="4.73046875" style="63" customWidth="1"/>
    <col min="9499" max="9499" width="5.59765625" style="63" customWidth="1"/>
    <col min="9500" max="9500" width="11.265625" style="63" customWidth="1"/>
    <col min="9501" max="9501" width="5" style="63" customWidth="1"/>
    <col min="9502" max="9502" width="4.86328125" style="63" customWidth="1"/>
    <col min="9503" max="9503" width="5.59765625" style="63" customWidth="1"/>
    <col min="9504" max="9504" width="11.59765625" style="63" customWidth="1"/>
    <col min="9505" max="9505" width="5" style="63" customWidth="1"/>
    <col min="9506" max="9506" width="4.73046875" style="63" customWidth="1"/>
    <col min="9507" max="9507" width="6" style="63" customWidth="1"/>
    <col min="9508" max="9508" width="11.59765625" style="63" customWidth="1"/>
    <col min="9509" max="9509" width="9.86328125" style="63" bestFit="1" customWidth="1"/>
    <col min="9510" max="9510" width="5.59765625" style="63" customWidth="1"/>
    <col min="9511" max="9511" width="11.59765625" style="63" bestFit="1" customWidth="1"/>
    <col min="9512" max="9512" width="5" style="63" customWidth="1"/>
    <col min="9513" max="9513" width="11.59765625" style="63" bestFit="1" customWidth="1"/>
    <col min="9514" max="9514" width="5.86328125" style="63" customWidth="1"/>
    <col min="9515" max="9515" width="14" style="63" customWidth="1"/>
    <col min="9516" max="9516" width="5" style="63" customWidth="1"/>
    <col min="9517" max="9517" width="11.86328125" style="63" customWidth="1"/>
    <col min="9518" max="9518" width="4.86328125" style="63" customWidth="1"/>
    <col min="9519" max="9519" width="11.265625" style="63"/>
    <col min="9520" max="9520" width="4.86328125" style="63" customWidth="1"/>
    <col min="9521" max="9521" width="11.59765625" style="63" bestFit="1" customWidth="1"/>
    <col min="9522" max="9522" width="4.86328125" style="63" customWidth="1"/>
    <col min="9523" max="9523" width="11.59765625" style="63" bestFit="1" customWidth="1"/>
    <col min="9524" max="9524" width="9.265625" style="63" bestFit="1" customWidth="1"/>
    <col min="9525" max="9525" width="8" style="63" customWidth="1"/>
    <col min="9526" max="9526" width="7.265625" style="63" customWidth="1"/>
    <col min="9527" max="9527" width="10.59765625" style="63" customWidth="1"/>
    <col min="9528" max="9528" width="12.86328125" style="63" customWidth="1"/>
    <col min="9529" max="9529" width="19.73046875" style="63" customWidth="1"/>
    <col min="9530" max="9742" width="11.265625" style="63"/>
    <col min="9743" max="9743" width="11.265625" style="63" customWidth="1"/>
    <col min="9744" max="9744" width="15.59765625" style="63" customWidth="1"/>
    <col min="9745" max="9745" width="12.73046875" style="63" customWidth="1"/>
    <col min="9746" max="9746" width="11.265625" style="63" customWidth="1"/>
    <col min="9747" max="9747" width="16" style="63" customWidth="1"/>
    <col min="9748" max="9748" width="12.86328125" style="63" customWidth="1"/>
    <col min="9749" max="9749" width="20" style="63" customWidth="1"/>
    <col min="9750" max="9750" width="6" style="63" customWidth="1"/>
    <col min="9751" max="9751" width="11.265625" style="63" customWidth="1"/>
    <col min="9752" max="9752" width="10" style="63" customWidth="1"/>
    <col min="9753" max="9753" width="5" style="63" customWidth="1"/>
    <col min="9754" max="9754" width="4.73046875" style="63" customWidth="1"/>
    <col min="9755" max="9755" width="5.59765625" style="63" customWidth="1"/>
    <col min="9756" max="9756" width="11.265625" style="63" customWidth="1"/>
    <col min="9757" max="9757" width="5" style="63" customWidth="1"/>
    <col min="9758" max="9758" width="4.86328125" style="63" customWidth="1"/>
    <col min="9759" max="9759" width="5.59765625" style="63" customWidth="1"/>
    <col min="9760" max="9760" width="11.59765625" style="63" customWidth="1"/>
    <col min="9761" max="9761" width="5" style="63" customWidth="1"/>
    <col min="9762" max="9762" width="4.73046875" style="63" customWidth="1"/>
    <col min="9763" max="9763" width="6" style="63" customWidth="1"/>
    <col min="9764" max="9764" width="11.59765625" style="63" customWidth="1"/>
    <col min="9765" max="9765" width="9.86328125" style="63" bestFit="1" customWidth="1"/>
    <col min="9766" max="9766" width="5.59765625" style="63" customWidth="1"/>
    <col min="9767" max="9767" width="11.59765625" style="63" bestFit="1" customWidth="1"/>
    <col min="9768" max="9768" width="5" style="63" customWidth="1"/>
    <col min="9769" max="9769" width="11.59765625" style="63" bestFit="1" customWidth="1"/>
    <col min="9770" max="9770" width="5.86328125" style="63" customWidth="1"/>
    <col min="9771" max="9771" width="14" style="63" customWidth="1"/>
    <col min="9772" max="9772" width="5" style="63" customWidth="1"/>
    <col min="9773" max="9773" width="11.86328125" style="63" customWidth="1"/>
    <col min="9774" max="9774" width="4.86328125" style="63" customWidth="1"/>
    <col min="9775" max="9775" width="11.265625" style="63"/>
    <col min="9776" max="9776" width="4.86328125" style="63" customWidth="1"/>
    <col min="9777" max="9777" width="11.59765625" style="63" bestFit="1" customWidth="1"/>
    <col min="9778" max="9778" width="4.86328125" style="63" customWidth="1"/>
    <col min="9779" max="9779" width="11.59765625" style="63" bestFit="1" customWidth="1"/>
    <col min="9780" max="9780" width="9.265625" style="63" bestFit="1" customWidth="1"/>
    <col min="9781" max="9781" width="8" style="63" customWidth="1"/>
    <col min="9782" max="9782" width="7.265625" style="63" customWidth="1"/>
    <col min="9783" max="9783" width="10.59765625" style="63" customWidth="1"/>
    <col min="9784" max="9784" width="12.86328125" style="63" customWidth="1"/>
    <col min="9785" max="9785" width="19.73046875" style="63" customWidth="1"/>
    <col min="9786" max="9998" width="11.265625" style="63"/>
    <col min="9999" max="9999" width="11.265625" style="63" customWidth="1"/>
    <col min="10000" max="10000" width="15.59765625" style="63" customWidth="1"/>
    <col min="10001" max="10001" width="12.73046875" style="63" customWidth="1"/>
    <col min="10002" max="10002" width="11.265625" style="63" customWidth="1"/>
    <col min="10003" max="10003" width="16" style="63" customWidth="1"/>
    <col min="10004" max="10004" width="12.86328125" style="63" customWidth="1"/>
    <col min="10005" max="10005" width="20" style="63" customWidth="1"/>
    <col min="10006" max="10006" width="6" style="63" customWidth="1"/>
    <col min="10007" max="10007" width="11.265625" style="63" customWidth="1"/>
    <col min="10008" max="10008" width="10" style="63" customWidth="1"/>
    <col min="10009" max="10009" width="5" style="63" customWidth="1"/>
    <col min="10010" max="10010" width="4.73046875" style="63" customWidth="1"/>
    <col min="10011" max="10011" width="5.59765625" style="63" customWidth="1"/>
    <col min="10012" max="10012" width="11.265625" style="63" customWidth="1"/>
    <col min="10013" max="10013" width="5" style="63" customWidth="1"/>
    <col min="10014" max="10014" width="4.86328125" style="63" customWidth="1"/>
    <col min="10015" max="10015" width="5.59765625" style="63" customWidth="1"/>
    <col min="10016" max="10016" width="11.59765625" style="63" customWidth="1"/>
    <col min="10017" max="10017" width="5" style="63" customWidth="1"/>
    <col min="10018" max="10018" width="4.73046875" style="63" customWidth="1"/>
    <col min="10019" max="10019" width="6" style="63" customWidth="1"/>
    <col min="10020" max="10020" width="11.59765625" style="63" customWidth="1"/>
    <col min="10021" max="10021" width="9.86328125" style="63" bestFit="1" customWidth="1"/>
    <col min="10022" max="10022" width="5.59765625" style="63" customWidth="1"/>
    <col min="10023" max="10023" width="11.59765625" style="63" bestFit="1" customWidth="1"/>
    <col min="10024" max="10024" width="5" style="63" customWidth="1"/>
    <col min="10025" max="10025" width="11.59765625" style="63" bestFit="1" customWidth="1"/>
    <col min="10026" max="10026" width="5.86328125" style="63" customWidth="1"/>
    <col min="10027" max="10027" width="14" style="63" customWidth="1"/>
    <col min="10028" max="10028" width="5" style="63" customWidth="1"/>
    <col min="10029" max="10029" width="11.86328125" style="63" customWidth="1"/>
    <col min="10030" max="10030" width="4.86328125" style="63" customWidth="1"/>
    <col min="10031" max="10031" width="11.265625" style="63"/>
    <col min="10032" max="10032" width="4.86328125" style="63" customWidth="1"/>
    <col min="10033" max="10033" width="11.59765625" style="63" bestFit="1" customWidth="1"/>
    <col min="10034" max="10034" width="4.86328125" style="63" customWidth="1"/>
    <col min="10035" max="10035" width="11.59765625" style="63" bestFit="1" customWidth="1"/>
    <col min="10036" max="10036" width="9.265625" style="63" bestFit="1" customWidth="1"/>
    <col min="10037" max="10037" width="8" style="63" customWidth="1"/>
    <col min="10038" max="10038" width="7.265625" style="63" customWidth="1"/>
    <col min="10039" max="10039" width="10.59765625" style="63" customWidth="1"/>
    <col min="10040" max="10040" width="12.86328125" style="63" customWidth="1"/>
    <col min="10041" max="10041" width="19.73046875" style="63" customWidth="1"/>
    <col min="10042" max="10254" width="11.265625" style="63"/>
    <col min="10255" max="10255" width="11.265625" style="63" customWidth="1"/>
    <col min="10256" max="10256" width="15.59765625" style="63" customWidth="1"/>
    <col min="10257" max="10257" width="12.73046875" style="63" customWidth="1"/>
    <col min="10258" max="10258" width="11.265625" style="63" customWidth="1"/>
    <col min="10259" max="10259" width="16" style="63" customWidth="1"/>
    <col min="10260" max="10260" width="12.86328125" style="63" customWidth="1"/>
    <col min="10261" max="10261" width="20" style="63" customWidth="1"/>
    <col min="10262" max="10262" width="6" style="63" customWidth="1"/>
    <col min="10263" max="10263" width="11.265625" style="63" customWidth="1"/>
    <col min="10264" max="10264" width="10" style="63" customWidth="1"/>
    <col min="10265" max="10265" width="5" style="63" customWidth="1"/>
    <col min="10266" max="10266" width="4.73046875" style="63" customWidth="1"/>
    <col min="10267" max="10267" width="5.59765625" style="63" customWidth="1"/>
    <col min="10268" max="10268" width="11.265625" style="63" customWidth="1"/>
    <col min="10269" max="10269" width="5" style="63" customWidth="1"/>
    <col min="10270" max="10270" width="4.86328125" style="63" customWidth="1"/>
    <col min="10271" max="10271" width="5.59765625" style="63" customWidth="1"/>
    <col min="10272" max="10272" width="11.59765625" style="63" customWidth="1"/>
    <col min="10273" max="10273" width="5" style="63" customWidth="1"/>
    <col min="10274" max="10274" width="4.73046875" style="63" customWidth="1"/>
    <col min="10275" max="10275" width="6" style="63" customWidth="1"/>
    <col min="10276" max="10276" width="11.59765625" style="63" customWidth="1"/>
    <col min="10277" max="10277" width="9.86328125" style="63" bestFit="1" customWidth="1"/>
    <col min="10278" max="10278" width="5.59765625" style="63" customWidth="1"/>
    <col min="10279" max="10279" width="11.59765625" style="63" bestFit="1" customWidth="1"/>
    <col min="10280" max="10280" width="5" style="63" customWidth="1"/>
    <col min="10281" max="10281" width="11.59765625" style="63" bestFit="1" customWidth="1"/>
    <col min="10282" max="10282" width="5.86328125" style="63" customWidth="1"/>
    <col min="10283" max="10283" width="14" style="63" customWidth="1"/>
    <col min="10284" max="10284" width="5" style="63" customWidth="1"/>
    <col min="10285" max="10285" width="11.86328125" style="63" customWidth="1"/>
    <col min="10286" max="10286" width="4.86328125" style="63" customWidth="1"/>
    <col min="10287" max="10287" width="11.265625" style="63"/>
    <col min="10288" max="10288" width="4.86328125" style="63" customWidth="1"/>
    <col min="10289" max="10289" width="11.59765625" style="63" bestFit="1" customWidth="1"/>
    <col min="10290" max="10290" width="4.86328125" style="63" customWidth="1"/>
    <col min="10291" max="10291" width="11.59765625" style="63" bestFit="1" customWidth="1"/>
    <col min="10292" max="10292" width="9.265625" style="63" bestFit="1" customWidth="1"/>
    <col min="10293" max="10293" width="8" style="63" customWidth="1"/>
    <col min="10294" max="10294" width="7.265625" style="63" customWidth="1"/>
    <col min="10295" max="10295" width="10.59765625" style="63" customWidth="1"/>
    <col min="10296" max="10296" width="12.86328125" style="63" customWidth="1"/>
    <col min="10297" max="10297" width="19.73046875" style="63" customWidth="1"/>
    <col min="10298" max="10510" width="11.265625" style="63"/>
    <col min="10511" max="10511" width="11.265625" style="63" customWidth="1"/>
    <col min="10512" max="10512" width="15.59765625" style="63" customWidth="1"/>
    <col min="10513" max="10513" width="12.73046875" style="63" customWidth="1"/>
    <col min="10514" max="10514" width="11.265625" style="63" customWidth="1"/>
    <col min="10515" max="10515" width="16" style="63" customWidth="1"/>
    <col min="10516" max="10516" width="12.86328125" style="63" customWidth="1"/>
    <col min="10517" max="10517" width="20" style="63" customWidth="1"/>
    <col min="10518" max="10518" width="6" style="63" customWidth="1"/>
    <col min="10519" max="10519" width="11.265625" style="63" customWidth="1"/>
    <col min="10520" max="10520" width="10" style="63" customWidth="1"/>
    <col min="10521" max="10521" width="5" style="63" customWidth="1"/>
    <col min="10522" max="10522" width="4.73046875" style="63" customWidth="1"/>
    <col min="10523" max="10523" width="5.59765625" style="63" customWidth="1"/>
    <col min="10524" max="10524" width="11.265625" style="63" customWidth="1"/>
    <col min="10525" max="10525" width="5" style="63" customWidth="1"/>
    <col min="10526" max="10526" width="4.86328125" style="63" customWidth="1"/>
    <col min="10527" max="10527" width="5.59765625" style="63" customWidth="1"/>
    <col min="10528" max="10528" width="11.59765625" style="63" customWidth="1"/>
    <col min="10529" max="10529" width="5" style="63" customWidth="1"/>
    <col min="10530" max="10530" width="4.73046875" style="63" customWidth="1"/>
    <col min="10531" max="10531" width="6" style="63" customWidth="1"/>
    <col min="10532" max="10532" width="11.59765625" style="63" customWidth="1"/>
    <col min="10533" max="10533" width="9.86328125" style="63" bestFit="1" customWidth="1"/>
    <col min="10534" max="10534" width="5.59765625" style="63" customWidth="1"/>
    <col min="10535" max="10535" width="11.59765625" style="63" bestFit="1" customWidth="1"/>
    <col min="10536" max="10536" width="5" style="63" customWidth="1"/>
    <col min="10537" max="10537" width="11.59765625" style="63" bestFit="1" customWidth="1"/>
    <col min="10538" max="10538" width="5.86328125" style="63" customWidth="1"/>
    <col min="10539" max="10539" width="14" style="63" customWidth="1"/>
    <col min="10540" max="10540" width="5" style="63" customWidth="1"/>
    <col min="10541" max="10541" width="11.86328125" style="63" customWidth="1"/>
    <col min="10542" max="10542" width="4.86328125" style="63" customWidth="1"/>
    <col min="10543" max="10543" width="11.265625" style="63"/>
    <col min="10544" max="10544" width="4.86328125" style="63" customWidth="1"/>
    <col min="10545" max="10545" width="11.59765625" style="63" bestFit="1" customWidth="1"/>
    <col min="10546" max="10546" width="4.86328125" style="63" customWidth="1"/>
    <col min="10547" max="10547" width="11.59765625" style="63" bestFit="1" customWidth="1"/>
    <col min="10548" max="10548" width="9.265625" style="63" bestFit="1" customWidth="1"/>
    <col min="10549" max="10549" width="8" style="63" customWidth="1"/>
    <col min="10550" max="10550" width="7.265625" style="63" customWidth="1"/>
    <col min="10551" max="10551" width="10.59765625" style="63" customWidth="1"/>
    <col min="10552" max="10552" width="12.86328125" style="63" customWidth="1"/>
    <col min="10553" max="10553" width="19.73046875" style="63" customWidth="1"/>
    <col min="10554" max="10766" width="11.265625" style="63"/>
    <col min="10767" max="10767" width="11.265625" style="63" customWidth="1"/>
    <col min="10768" max="10768" width="15.59765625" style="63" customWidth="1"/>
    <col min="10769" max="10769" width="12.73046875" style="63" customWidth="1"/>
    <col min="10770" max="10770" width="11.265625" style="63" customWidth="1"/>
    <col min="10771" max="10771" width="16" style="63" customWidth="1"/>
    <col min="10772" max="10772" width="12.86328125" style="63" customWidth="1"/>
    <col min="10773" max="10773" width="20" style="63" customWidth="1"/>
    <col min="10774" max="10774" width="6" style="63" customWidth="1"/>
    <col min="10775" max="10775" width="11.265625" style="63" customWidth="1"/>
    <col min="10776" max="10776" width="10" style="63" customWidth="1"/>
    <col min="10777" max="10777" width="5" style="63" customWidth="1"/>
    <col min="10778" max="10778" width="4.73046875" style="63" customWidth="1"/>
    <col min="10779" max="10779" width="5.59765625" style="63" customWidth="1"/>
    <col min="10780" max="10780" width="11.265625" style="63" customWidth="1"/>
    <col min="10781" max="10781" width="5" style="63" customWidth="1"/>
    <col min="10782" max="10782" width="4.86328125" style="63" customWidth="1"/>
    <col min="10783" max="10783" width="5.59765625" style="63" customWidth="1"/>
    <col min="10784" max="10784" width="11.59765625" style="63" customWidth="1"/>
    <col min="10785" max="10785" width="5" style="63" customWidth="1"/>
    <col min="10786" max="10786" width="4.73046875" style="63" customWidth="1"/>
    <col min="10787" max="10787" width="6" style="63" customWidth="1"/>
    <col min="10788" max="10788" width="11.59765625" style="63" customWidth="1"/>
    <col min="10789" max="10789" width="9.86328125" style="63" bestFit="1" customWidth="1"/>
    <col min="10790" max="10790" width="5.59765625" style="63" customWidth="1"/>
    <col min="10791" max="10791" width="11.59765625" style="63" bestFit="1" customWidth="1"/>
    <col min="10792" max="10792" width="5" style="63" customWidth="1"/>
    <col min="10793" max="10793" width="11.59765625" style="63" bestFit="1" customWidth="1"/>
    <col min="10794" max="10794" width="5.86328125" style="63" customWidth="1"/>
    <col min="10795" max="10795" width="14" style="63" customWidth="1"/>
    <col min="10796" max="10796" width="5" style="63" customWidth="1"/>
    <col min="10797" max="10797" width="11.86328125" style="63" customWidth="1"/>
    <col min="10798" max="10798" width="4.86328125" style="63" customWidth="1"/>
    <col min="10799" max="10799" width="11.265625" style="63"/>
    <col min="10800" max="10800" width="4.86328125" style="63" customWidth="1"/>
    <col min="10801" max="10801" width="11.59765625" style="63" bestFit="1" customWidth="1"/>
    <col min="10802" max="10802" width="4.86328125" style="63" customWidth="1"/>
    <col min="10803" max="10803" width="11.59765625" style="63" bestFit="1" customWidth="1"/>
    <col min="10804" max="10804" width="9.265625" style="63" bestFit="1" customWidth="1"/>
    <col min="10805" max="10805" width="8" style="63" customWidth="1"/>
    <col min="10806" max="10806" width="7.265625" style="63" customWidth="1"/>
    <col min="10807" max="10807" width="10.59765625" style="63" customWidth="1"/>
    <col min="10808" max="10808" width="12.86328125" style="63" customWidth="1"/>
    <col min="10809" max="10809" width="19.73046875" style="63" customWidth="1"/>
    <col min="10810" max="11022" width="11.265625" style="63"/>
    <col min="11023" max="11023" width="11.265625" style="63" customWidth="1"/>
    <col min="11024" max="11024" width="15.59765625" style="63" customWidth="1"/>
    <col min="11025" max="11025" width="12.73046875" style="63" customWidth="1"/>
    <col min="11026" max="11026" width="11.265625" style="63" customWidth="1"/>
    <col min="11027" max="11027" width="16" style="63" customWidth="1"/>
    <col min="11028" max="11028" width="12.86328125" style="63" customWidth="1"/>
    <col min="11029" max="11029" width="20" style="63" customWidth="1"/>
    <col min="11030" max="11030" width="6" style="63" customWidth="1"/>
    <col min="11031" max="11031" width="11.265625" style="63" customWidth="1"/>
    <col min="11032" max="11032" width="10" style="63" customWidth="1"/>
    <col min="11033" max="11033" width="5" style="63" customWidth="1"/>
    <col min="11034" max="11034" width="4.73046875" style="63" customWidth="1"/>
    <col min="11035" max="11035" width="5.59765625" style="63" customWidth="1"/>
    <col min="11036" max="11036" width="11.265625" style="63" customWidth="1"/>
    <col min="11037" max="11037" width="5" style="63" customWidth="1"/>
    <col min="11038" max="11038" width="4.86328125" style="63" customWidth="1"/>
    <col min="11039" max="11039" width="5.59765625" style="63" customWidth="1"/>
    <col min="11040" max="11040" width="11.59765625" style="63" customWidth="1"/>
    <col min="11041" max="11041" width="5" style="63" customWidth="1"/>
    <col min="11042" max="11042" width="4.73046875" style="63" customWidth="1"/>
    <col min="11043" max="11043" width="6" style="63" customWidth="1"/>
    <col min="11044" max="11044" width="11.59765625" style="63" customWidth="1"/>
    <col min="11045" max="11045" width="9.86328125" style="63" bestFit="1" customWidth="1"/>
    <col min="11046" max="11046" width="5.59765625" style="63" customWidth="1"/>
    <col min="11047" max="11047" width="11.59765625" style="63" bestFit="1" customWidth="1"/>
    <col min="11048" max="11048" width="5" style="63" customWidth="1"/>
    <col min="11049" max="11049" width="11.59765625" style="63" bestFit="1" customWidth="1"/>
    <col min="11050" max="11050" width="5.86328125" style="63" customWidth="1"/>
    <col min="11051" max="11051" width="14" style="63" customWidth="1"/>
    <col min="11052" max="11052" width="5" style="63" customWidth="1"/>
    <col min="11053" max="11053" width="11.86328125" style="63" customWidth="1"/>
    <col min="11054" max="11054" width="4.86328125" style="63" customWidth="1"/>
    <col min="11055" max="11055" width="11.265625" style="63"/>
    <col min="11056" max="11056" width="4.86328125" style="63" customWidth="1"/>
    <col min="11057" max="11057" width="11.59765625" style="63" bestFit="1" customWidth="1"/>
    <col min="11058" max="11058" width="4.86328125" style="63" customWidth="1"/>
    <col min="11059" max="11059" width="11.59765625" style="63" bestFit="1" customWidth="1"/>
    <col min="11060" max="11060" width="9.265625" style="63" bestFit="1" customWidth="1"/>
    <col min="11061" max="11061" width="8" style="63" customWidth="1"/>
    <col min="11062" max="11062" width="7.265625" style="63" customWidth="1"/>
    <col min="11063" max="11063" width="10.59765625" style="63" customWidth="1"/>
    <col min="11064" max="11064" width="12.86328125" style="63" customWidth="1"/>
    <col min="11065" max="11065" width="19.73046875" style="63" customWidth="1"/>
    <col min="11066" max="11278" width="11.265625" style="63"/>
    <col min="11279" max="11279" width="11.265625" style="63" customWidth="1"/>
    <col min="11280" max="11280" width="15.59765625" style="63" customWidth="1"/>
    <col min="11281" max="11281" width="12.73046875" style="63" customWidth="1"/>
    <col min="11282" max="11282" width="11.265625" style="63" customWidth="1"/>
    <col min="11283" max="11283" width="16" style="63" customWidth="1"/>
    <col min="11284" max="11284" width="12.86328125" style="63" customWidth="1"/>
    <col min="11285" max="11285" width="20" style="63" customWidth="1"/>
    <col min="11286" max="11286" width="6" style="63" customWidth="1"/>
    <col min="11287" max="11287" width="11.265625" style="63" customWidth="1"/>
    <col min="11288" max="11288" width="10" style="63" customWidth="1"/>
    <col min="11289" max="11289" width="5" style="63" customWidth="1"/>
    <col min="11290" max="11290" width="4.73046875" style="63" customWidth="1"/>
    <col min="11291" max="11291" width="5.59765625" style="63" customWidth="1"/>
    <col min="11292" max="11292" width="11.265625" style="63" customWidth="1"/>
    <col min="11293" max="11293" width="5" style="63" customWidth="1"/>
    <col min="11294" max="11294" width="4.86328125" style="63" customWidth="1"/>
    <col min="11295" max="11295" width="5.59765625" style="63" customWidth="1"/>
    <col min="11296" max="11296" width="11.59765625" style="63" customWidth="1"/>
    <col min="11297" max="11297" width="5" style="63" customWidth="1"/>
    <col min="11298" max="11298" width="4.73046875" style="63" customWidth="1"/>
    <col min="11299" max="11299" width="6" style="63" customWidth="1"/>
    <col min="11300" max="11300" width="11.59765625" style="63" customWidth="1"/>
    <col min="11301" max="11301" width="9.86328125" style="63" bestFit="1" customWidth="1"/>
    <col min="11302" max="11302" width="5.59765625" style="63" customWidth="1"/>
    <col min="11303" max="11303" width="11.59765625" style="63" bestFit="1" customWidth="1"/>
    <col min="11304" max="11304" width="5" style="63" customWidth="1"/>
    <col min="11305" max="11305" width="11.59765625" style="63" bestFit="1" customWidth="1"/>
    <col min="11306" max="11306" width="5.86328125" style="63" customWidth="1"/>
    <col min="11307" max="11307" width="14" style="63" customWidth="1"/>
    <col min="11308" max="11308" width="5" style="63" customWidth="1"/>
    <col min="11309" max="11309" width="11.86328125" style="63" customWidth="1"/>
    <col min="11310" max="11310" width="4.86328125" style="63" customWidth="1"/>
    <col min="11311" max="11311" width="11.265625" style="63"/>
    <col min="11312" max="11312" width="4.86328125" style="63" customWidth="1"/>
    <col min="11313" max="11313" width="11.59765625" style="63" bestFit="1" customWidth="1"/>
    <col min="11314" max="11314" width="4.86328125" style="63" customWidth="1"/>
    <col min="11315" max="11315" width="11.59765625" style="63" bestFit="1" customWidth="1"/>
    <col min="11316" max="11316" width="9.265625" style="63" bestFit="1" customWidth="1"/>
    <col min="11317" max="11317" width="8" style="63" customWidth="1"/>
    <col min="11318" max="11318" width="7.265625" style="63" customWidth="1"/>
    <col min="11319" max="11319" width="10.59765625" style="63" customWidth="1"/>
    <col min="11320" max="11320" width="12.86328125" style="63" customWidth="1"/>
    <col min="11321" max="11321" width="19.73046875" style="63" customWidth="1"/>
    <col min="11322" max="11534" width="11.265625" style="63"/>
    <col min="11535" max="11535" width="11.265625" style="63" customWidth="1"/>
    <col min="11536" max="11536" width="15.59765625" style="63" customWidth="1"/>
    <col min="11537" max="11537" width="12.73046875" style="63" customWidth="1"/>
    <col min="11538" max="11538" width="11.265625" style="63" customWidth="1"/>
    <col min="11539" max="11539" width="16" style="63" customWidth="1"/>
    <col min="11540" max="11540" width="12.86328125" style="63" customWidth="1"/>
    <col min="11541" max="11541" width="20" style="63" customWidth="1"/>
    <col min="11542" max="11542" width="6" style="63" customWidth="1"/>
    <col min="11543" max="11543" width="11.265625" style="63" customWidth="1"/>
    <col min="11544" max="11544" width="10" style="63" customWidth="1"/>
    <col min="11545" max="11545" width="5" style="63" customWidth="1"/>
    <col min="11546" max="11546" width="4.73046875" style="63" customWidth="1"/>
    <col min="11547" max="11547" width="5.59765625" style="63" customWidth="1"/>
    <col min="11548" max="11548" width="11.265625" style="63" customWidth="1"/>
    <col min="11549" max="11549" width="5" style="63" customWidth="1"/>
    <col min="11550" max="11550" width="4.86328125" style="63" customWidth="1"/>
    <col min="11551" max="11551" width="5.59765625" style="63" customWidth="1"/>
    <col min="11552" max="11552" width="11.59765625" style="63" customWidth="1"/>
    <col min="11553" max="11553" width="5" style="63" customWidth="1"/>
    <col min="11554" max="11554" width="4.73046875" style="63" customWidth="1"/>
    <col min="11555" max="11555" width="6" style="63" customWidth="1"/>
    <col min="11556" max="11556" width="11.59765625" style="63" customWidth="1"/>
    <col min="11557" max="11557" width="9.86328125" style="63" bestFit="1" customWidth="1"/>
    <col min="11558" max="11558" width="5.59765625" style="63" customWidth="1"/>
    <col min="11559" max="11559" width="11.59765625" style="63" bestFit="1" customWidth="1"/>
    <col min="11560" max="11560" width="5" style="63" customWidth="1"/>
    <col min="11561" max="11561" width="11.59765625" style="63" bestFit="1" customWidth="1"/>
    <col min="11562" max="11562" width="5.86328125" style="63" customWidth="1"/>
    <col min="11563" max="11563" width="14" style="63" customWidth="1"/>
    <col min="11564" max="11564" width="5" style="63" customWidth="1"/>
    <col min="11565" max="11565" width="11.86328125" style="63" customWidth="1"/>
    <col min="11566" max="11566" width="4.86328125" style="63" customWidth="1"/>
    <col min="11567" max="11567" width="11.265625" style="63"/>
    <col min="11568" max="11568" width="4.86328125" style="63" customWidth="1"/>
    <col min="11569" max="11569" width="11.59765625" style="63" bestFit="1" customWidth="1"/>
    <col min="11570" max="11570" width="4.86328125" style="63" customWidth="1"/>
    <col min="11571" max="11571" width="11.59765625" style="63" bestFit="1" customWidth="1"/>
    <col min="11572" max="11572" width="9.265625" style="63" bestFit="1" customWidth="1"/>
    <col min="11573" max="11573" width="8" style="63" customWidth="1"/>
    <col min="11574" max="11574" width="7.265625" style="63" customWidth="1"/>
    <col min="11575" max="11575" width="10.59765625" style="63" customWidth="1"/>
    <col min="11576" max="11576" width="12.86328125" style="63" customWidth="1"/>
    <col min="11577" max="11577" width="19.73046875" style="63" customWidth="1"/>
    <col min="11578" max="11790" width="11.265625" style="63"/>
    <col min="11791" max="11791" width="11.265625" style="63" customWidth="1"/>
    <col min="11792" max="11792" width="15.59765625" style="63" customWidth="1"/>
    <col min="11793" max="11793" width="12.73046875" style="63" customWidth="1"/>
    <col min="11794" max="11794" width="11.265625" style="63" customWidth="1"/>
    <col min="11795" max="11795" width="16" style="63" customWidth="1"/>
    <col min="11796" max="11796" width="12.86328125" style="63" customWidth="1"/>
    <col min="11797" max="11797" width="20" style="63" customWidth="1"/>
    <col min="11798" max="11798" width="6" style="63" customWidth="1"/>
    <col min="11799" max="11799" width="11.265625" style="63" customWidth="1"/>
    <col min="11800" max="11800" width="10" style="63" customWidth="1"/>
    <col min="11801" max="11801" width="5" style="63" customWidth="1"/>
    <col min="11802" max="11802" width="4.73046875" style="63" customWidth="1"/>
    <col min="11803" max="11803" width="5.59765625" style="63" customWidth="1"/>
    <col min="11804" max="11804" width="11.265625" style="63" customWidth="1"/>
    <col min="11805" max="11805" width="5" style="63" customWidth="1"/>
    <col min="11806" max="11806" width="4.86328125" style="63" customWidth="1"/>
    <col min="11807" max="11807" width="5.59765625" style="63" customWidth="1"/>
    <col min="11808" max="11808" width="11.59765625" style="63" customWidth="1"/>
    <col min="11809" max="11809" width="5" style="63" customWidth="1"/>
    <col min="11810" max="11810" width="4.73046875" style="63" customWidth="1"/>
    <col min="11811" max="11811" width="6" style="63" customWidth="1"/>
    <col min="11812" max="11812" width="11.59765625" style="63" customWidth="1"/>
    <col min="11813" max="11813" width="9.86328125" style="63" bestFit="1" customWidth="1"/>
    <col min="11814" max="11814" width="5.59765625" style="63" customWidth="1"/>
    <col min="11815" max="11815" width="11.59765625" style="63" bestFit="1" customWidth="1"/>
    <col min="11816" max="11816" width="5" style="63" customWidth="1"/>
    <col min="11817" max="11817" width="11.59765625" style="63" bestFit="1" customWidth="1"/>
    <col min="11818" max="11818" width="5.86328125" style="63" customWidth="1"/>
    <col min="11819" max="11819" width="14" style="63" customWidth="1"/>
    <col min="11820" max="11820" width="5" style="63" customWidth="1"/>
    <col min="11821" max="11821" width="11.86328125" style="63" customWidth="1"/>
    <col min="11822" max="11822" width="4.86328125" style="63" customWidth="1"/>
    <col min="11823" max="11823" width="11.265625" style="63"/>
    <col min="11824" max="11824" width="4.86328125" style="63" customWidth="1"/>
    <col min="11825" max="11825" width="11.59765625" style="63" bestFit="1" customWidth="1"/>
    <col min="11826" max="11826" width="4.86328125" style="63" customWidth="1"/>
    <col min="11827" max="11827" width="11.59765625" style="63" bestFit="1" customWidth="1"/>
    <col min="11828" max="11828" width="9.265625" style="63" bestFit="1" customWidth="1"/>
    <col min="11829" max="11829" width="8" style="63" customWidth="1"/>
    <col min="11830" max="11830" width="7.265625" style="63" customWidth="1"/>
    <col min="11831" max="11831" width="10.59765625" style="63" customWidth="1"/>
    <col min="11832" max="11832" width="12.86328125" style="63" customWidth="1"/>
    <col min="11833" max="11833" width="19.73046875" style="63" customWidth="1"/>
    <col min="11834" max="12046" width="11.265625" style="63"/>
    <col min="12047" max="12047" width="11.265625" style="63" customWidth="1"/>
    <col min="12048" max="12048" width="15.59765625" style="63" customWidth="1"/>
    <col min="12049" max="12049" width="12.73046875" style="63" customWidth="1"/>
    <col min="12050" max="12050" width="11.265625" style="63" customWidth="1"/>
    <col min="12051" max="12051" width="16" style="63" customWidth="1"/>
    <col min="12052" max="12052" width="12.86328125" style="63" customWidth="1"/>
    <col min="12053" max="12053" width="20" style="63" customWidth="1"/>
    <col min="12054" max="12054" width="6" style="63" customWidth="1"/>
    <col min="12055" max="12055" width="11.265625" style="63" customWidth="1"/>
    <col min="12056" max="12056" width="10" style="63" customWidth="1"/>
    <col min="12057" max="12057" width="5" style="63" customWidth="1"/>
    <col min="12058" max="12058" width="4.73046875" style="63" customWidth="1"/>
    <col min="12059" max="12059" width="5.59765625" style="63" customWidth="1"/>
    <col min="12060" max="12060" width="11.265625" style="63" customWidth="1"/>
    <col min="12061" max="12061" width="5" style="63" customWidth="1"/>
    <col min="12062" max="12062" width="4.86328125" style="63" customWidth="1"/>
    <col min="12063" max="12063" width="5.59765625" style="63" customWidth="1"/>
    <col min="12064" max="12064" width="11.59765625" style="63" customWidth="1"/>
    <col min="12065" max="12065" width="5" style="63" customWidth="1"/>
    <col min="12066" max="12066" width="4.73046875" style="63" customWidth="1"/>
    <col min="12067" max="12067" width="6" style="63" customWidth="1"/>
    <col min="12068" max="12068" width="11.59765625" style="63" customWidth="1"/>
    <col min="12069" max="12069" width="9.86328125" style="63" bestFit="1" customWidth="1"/>
    <col min="12070" max="12070" width="5.59765625" style="63" customWidth="1"/>
    <col min="12071" max="12071" width="11.59765625" style="63" bestFit="1" customWidth="1"/>
    <col min="12072" max="12072" width="5" style="63" customWidth="1"/>
    <col min="12073" max="12073" width="11.59765625" style="63" bestFit="1" customWidth="1"/>
    <col min="12074" max="12074" width="5.86328125" style="63" customWidth="1"/>
    <col min="12075" max="12075" width="14" style="63" customWidth="1"/>
    <col min="12076" max="12076" width="5" style="63" customWidth="1"/>
    <col min="12077" max="12077" width="11.86328125" style="63" customWidth="1"/>
    <col min="12078" max="12078" width="4.86328125" style="63" customWidth="1"/>
    <col min="12079" max="12079" width="11.265625" style="63"/>
    <col min="12080" max="12080" width="4.86328125" style="63" customWidth="1"/>
    <col min="12081" max="12081" width="11.59765625" style="63" bestFit="1" customWidth="1"/>
    <col min="12082" max="12082" width="4.86328125" style="63" customWidth="1"/>
    <col min="12083" max="12083" width="11.59765625" style="63" bestFit="1" customWidth="1"/>
    <col min="12084" max="12084" width="9.265625" style="63" bestFit="1" customWidth="1"/>
    <col min="12085" max="12085" width="8" style="63" customWidth="1"/>
    <col min="12086" max="12086" width="7.265625" style="63" customWidth="1"/>
    <col min="12087" max="12087" width="10.59765625" style="63" customWidth="1"/>
    <col min="12088" max="12088" width="12.86328125" style="63" customWidth="1"/>
    <col min="12089" max="12089" width="19.73046875" style="63" customWidth="1"/>
    <col min="12090" max="12302" width="11.265625" style="63"/>
    <col min="12303" max="12303" width="11.265625" style="63" customWidth="1"/>
    <col min="12304" max="12304" width="15.59765625" style="63" customWidth="1"/>
    <col min="12305" max="12305" width="12.73046875" style="63" customWidth="1"/>
    <col min="12306" max="12306" width="11.265625" style="63" customWidth="1"/>
    <col min="12307" max="12307" width="16" style="63" customWidth="1"/>
    <col min="12308" max="12308" width="12.86328125" style="63" customWidth="1"/>
    <col min="12309" max="12309" width="20" style="63" customWidth="1"/>
    <col min="12310" max="12310" width="6" style="63" customWidth="1"/>
    <col min="12311" max="12311" width="11.265625" style="63" customWidth="1"/>
    <col min="12312" max="12312" width="10" style="63" customWidth="1"/>
    <col min="12313" max="12313" width="5" style="63" customWidth="1"/>
    <col min="12314" max="12314" width="4.73046875" style="63" customWidth="1"/>
    <col min="12315" max="12315" width="5.59765625" style="63" customWidth="1"/>
    <col min="12316" max="12316" width="11.265625" style="63" customWidth="1"/>
    <col min="12317" max="12317" width="5" style="63" customWidth="1"/>
    <col min="12318" max="12318" width="4.86328125" style="63" customWidth="1"/>
    <col min="12319" max="12319" width="5.59765625" style="63" customWidth="1"/>
    <col min="12320" max="12320" width="11.59765625" style="63" customWidth="1"/>
    <col min="12321" max="12321" width="5" style="63" customWidth="1"/>
    <col min="12322" max="12322" width="4.73046875" style="63" customWidth="1"/>
    <col min="12323" max="12323" width="6" style="63" customWidth="1"/>
    <col min="12324" max="12324" width="11.59765625" style="63" customWidth="1"/>
    <col min="12325" max="12325" width="9.86328125" style="63" bestFit="1" customWidth="1"/>
    <col min="12326" max="12326" width="5.59765625" style="63" customWidth="1"/>
    <col min="12327" max="12327" width="11.59765625" style="63" bestFit="1" customWidth="1"/>
    <col min="12328" max="12328" width="5" style="63" customWidth="1"/>
    <col min="12329" max="12329" width="11.59765625" style="63" bestFit="1" customWidth="1"/>
    <col min="12330" max="12330" width="5.86328125" style="63" customWidth="1"/>
    <col min="12331" max="12331" width="14" style="63" customWidth="1"/>
    <col min="12332" max="12332" width="5" style="63" customWidth="1"/>
    <col min="12333" max="12333" width="11.86328125" style="63" customWidth="1"/>
    <col min="12334" max="12334" width="4.86328125" style="63" customWidth="1"/>
    <col min="12335" max="12335" width="11.265625" style="63"/>
    <col min="12336" max="12336" width="4.86328125" style="63" customWidth="1"/>
    <col min="12337" max="12337" width="11.59765625" style="63" bestFit="1" customWidth="1"/>
    <col min="12338" max="12338" width="4.86328125" style="63" customWidth="1"/>
    <col min="12339" max="12339" width="11.59765625" style="63" bestFit="1" customWidth="1"/>
    <col min="12340" max="12340" width="9.265625" style="63" bestFit="1" customWidth="1"/>
    <col min="12341" max="12341" width="8" style="63" customWidth="1"/>
    <col min="12342" max="12342" width="7.265625" style="63" customWidth="1"/>
    <col min="12343" max="12343" width="10.59765625" style="63" customWidth="1"/>
    <col min="12344" max="12344" width="12.86328125" style="63" customWidth="1"/>
    <col min="12345" max="12345" width="19.73046875" style="63" customWidth="1"/>
    <col min="12346" max="12558" width="11.265625" style="63"/>
    <col min="12559" max="12559" width="11.265625" style="63" customWidth="1"/>
    <col min="12560" max="12560" width="15.59765625" style="63" customWidth="1"/>
    <col min="12561" max="12561" width="12.73046875" style="63" customWidth="1"/>
    <col min="12562" max="12562" width="11.265625" style="63" customWidth="1"/>
    <col min="12563" max="12563" width="16" style="63" customWidth="1"/>
    <col min="12564" max="12564" width="12.86328125" style="63" customWidth="1"/>
    <col min="12565" max="12565" width="20" style="63" customWidth="1"/>
    <col min="12566" max="12566" width="6" style="63" customWidth="1"/>
    <col min="12567" max="12567" width="11.265625" style="63" customWidth="1"/>
    <col min="12568" max="12568" width="10" style="63" customWidth="1"/>
    <col min="12569" max="12569" width="5" style="63" customWidth="1"/>
    <col min="12570" max="12570" width="4.73046875" style="63" customWidth="1"/>
    <col min="12571" max="12571" width="5.59765625" style="63" customWidth="1"/>
    <col min="12572" max="12572" width="11.265625" style="63" customWidth="1"/>
    <col min="12573" max="12573" width="5" style="63" customWidth="1"/>
    <col min="12574" max="12574" width="4.86328125" style="63" customWidth="1"/>
    <col min="12575" max="12575" width="5.59765625" style="63" customWidth="1"/>
    <col min="12576" max="12576" width="11.59765625" style="63" customWidth="1"/>
    <col min="12577" max="12577" width="5" style="63" customWidth="1"/>
    <col min="12578" max="12578" width="4.73046875" style="63" customWidth="1"/>
    <col min="12579" max="12579" width="6" style="63" customWidth="1"/>
    <col min="12580" max="12580" width="11.59765625" style="63" customWidth="1"/>
    <col min="12581" max="12581" width="9.86328125" style="63" bestFit="1" customWidth="1"/>
    <col min="12582" max="12582" width="5.59765625" style="63" customWidth="1"/>
    <col min="12583" max="12583" width="11.59765625" style="63" bestFit="1" customWidth="1"/>
    <col min="12584" max="12584" width="5" style="63" customWidth="1"/>
    <col min="12585" max="12585" width="11.59765625" style="63" bestFit="1" customWidth="1"/>
    <col min="12586" max="12586" width="5.86328125" style="63" customWidth="1"/>
    <col min="12587" max="12587" width="14" style="63" customWidth="1"/>
    <col min="12588" max="12588" width="5" style="63" customWidth="1"/>
    <col min="12589" max="12589" width="11.86328125" style="63" customWidth="1"/>
    <col min="12590" max="12590" width="4.86328125" style="63" customWidth="1"/>
    <col min="12591" max="12591" width="11.265625" style="63"/>
    <col min="12592" max="12592" width="4.86328125" style="63" customWidth="1"/>
    <col min="12593" max="12593" width="11.59765625" style="63" bestFit="1" customWidth="1"/>
    <col min="12594" max="12594" width="4.86328125" style="63" customWidth="1"/>
    <col min="12595" max="12595" width="11.59765625" style="63" bestFit="1" customWidth="1"/>
    <col min="12596" max="12596" width="9.265625" style="63" bestFit="1" customWidth="1"/>
    <col min="12597" max="12597" width="8" style="63" customWidth="1"/>
    <col min="12598" max="12598" width="7.265625" style="63" customWidth="1"/>
    <col min="12599" max="12599" width="10.59765625" style="63" customWidth="1"/>
    <col min="12600" max="12600" width="12.86328125" style="63" customWidth="1"/>
    <col min="12601" max="12601" width="19.73046875" style="63" customWidth="1"/>
    <col min="12602" max="12814" width="11.265625" style="63"/>
    <col min="12815" max="12815" width="11.265625" style="63" customWidth="1"/>
    <col min="12816" max="12816" width="15.59765625" style="63" customWidth="1"/>
    <col min="12817" max="12817" width="12.73046875" style="63" customWidth="1"/>
    <col min="12818" max="12818" width="11.265625" style="63" customWidth="1"/>
    <col min="12819" max="12819" width="16" style="63" customWidth="1"/>
    <col min="12820" max="12820" width="12.86328125" style="63" customWidth="1"/>
    <col min="12821" max="12821" width="20" style="63" customWidth="1"/>
    <col min="12822" max="12822" width="6" style="63" customWidth="1"/>
    <col min="12823" max="12823" width="11.265625" style="63" customWidth="1"/>
    <col min="12824" max="12824" width="10" style="63" customWidth="1"/>
    <col min="12825" max="12825" width="5" style="63" customWidth="1"/>
    <col min="12826" max="12826" width="4.73046875" style="63" customWidth="1"/>
    <col min="12827" max="12827" width="5.59765625" style="63" customWidth="1"/>
    <col min="12828" max="12828" width="11.265625" style="63" customWidth="1"/>
    <col min="12829" max="12829" width="5" style="63" customWidth="1"/>
    <col min="12830" max="12830" width="4.86328125" style="63" customWidth="1"/>
    <col min="12831" max="12831" width="5.59765625" style="63" customWidth="1"/>
    <col min="12832" max="12832" width="11.59765625" style="63" customWidth="1"/>
    <col min="12833" max="12833" width="5" style="63" customWidth="1"/>
    <col min="12834" max="12834" width="4.73046875" style="63" customWidth="1"/>
    <col min="12835" max="12835" width="6" style="63" customWidth="1"/>
    <col min="12836" max="12836" width="11.59765625" style="63" customWidth="1"/>
    <col min="12837" max="12837" width="9.86328125" style="63" bestFit="1" customWidth="1"/>
    <col min="12838" max="12838" width="5.59765625" style="63" customWidth="1"/>
    <col min="12839" max="12839" width="11.59765625" style="63" bestFit="1" customWidth="1"/>
    <col min="12840" max="12840" width="5" style="63" customWidth="1"/>
    <col min="12841" max="12841" width="11.59765625" style="63" bestFit="1" customWidth="1"/>
    <col min="12842" max="12842" width="5.86328125" style="63" customWidth="1"/>
    <col min="12843" max="12843" width="14" style="63" customWidth="1"/>
    <col min="12844" max="12844" width="5" style="63" customWidth="1"/>
    <col min="12845" max="12845" width="11.86328125" style="63" customWidth="1"/>
    <col min="12846" max="12846" width="4.86328125" style="63" customWidth="1"/>
    <col min="12847" max="12847" width="11.265625" style="63"/>
    <col min="12848" max="12848" width="4.86328125" style="63" customWidth="1"/>
    <col min="12849" max="12849" width="11.59765625" style="63" bestFit="1" customWidth="1"/>
    <col min="12850" max="12850" width="4.86328125" style="63" customWidth="1"/>
    <col min="12851" max="12851" width="11.59765625" style="63" bestFit="1" customWidth="1"/>
    <col min="12852" max="12852" width="9.265625" style="63" bestFit="1" customWidth="1"/>
    <col min="12853" max="12853" width="8" style="63" customWidth="1"/>
    <col min="12854" max="12854" width="7.265625" style="63" customWidth="1"/>
    <col min="12855" max="12855" width="10.59765625" style="63" customWidth="1"/>
    <col min="12856" max="12856" width="12.86328125" style="63" customWidth="1"/>
    <col min="12857" max="12857" width="19.73046875" style="63" customWidth="1"/>
    <col min="12858" max="13070" width="11.265625" style="63"/>
    <col min="13071" max="13071" width="11.265625" style="63" customWidth="1"/>
    <col min="13072" max="13072" width="15.59765625" style="63" customWidth="1"/>
    <col min="13073" max="13073" width="12.73046875" style="63" customWidth="1"/>
    <col min="13074" max="13074" width="11.265625" style="63" customWidth="1"/>
    <col min="13075" max="13075" width="16" style="63" customWidth="1"/>
    <col min="13076" max="13076" width="12.86328125" style="63" customWidth="1"/>
    <col min="13077" max="13077" width="20" style="63" customWidth="1"/>
    <col min="13078" max="13078" width="6" style="63" customWidth="1"/>
    <col min="13079" max="13079" width="11.265625" style="63" customWidth="1"/>
    <col min="13080" max="13080" width="10" style="63" customWidth="1"/>
    <col min="13081" max="13081" width="5" style="63" customWidth="1"/>
    <col min="13082" max="13082" width="4.73046875" style="63" customWidth="1"/>
    <col min="13083" max="13083" width="5.59765625" style="63" customWidth="1"/>
    <col min="13084" max="13084" width="11.265625" style="63" customWidth="1"/>
    <col min="13085" max="13085" width="5" style="63" customWidth="1"/>
    <col min="13086" max="13086" width="4.86328125" style="63" customWidth="1"/>
    <col min="13087" max="13087" width="5.59765625" style="63" customWidth="1"/>
    <col min="13088" max="13088" width="11.59765625" style="63" customWidth="1"/>
    <col min="13089" max="13089" width="5" style="63" customWidth="1"/>
    <col min="13090" max="13090" width="4.73046875" style="63" customWidth="1"/>
    <col min="13091" max="13091" width="6" style="63" customWidth="1"/>
    <col min="13092" max="13092" width="11.59765625" style="63" customWidth="1"/>
    <col min="13093" max="13093" width="9.86328125" style="63" bestFit="1" customWidth="1"/>
    <col min="13094" max="13094" width="5.59765625" style="63" customWidth="1"/>
    <col min="13095" max="13095" width="11.59765625" style="63" bestFit="1" customWidth="1"/>
    <col min="13096" max="13096" width="5" style="63" customWidth="1"/>
    <col min="13097" max="13097" width="11.59765625" style="63" bestFit="1" customWidth="1"/>
    <col min="13098" max="13098" width="5.86328125" style="63" customWidth="1"/>
    <col min="13099" max="13099" width="14" style="63" customWidth="1"/>
    <col min="13100" max="13100" width="5" style="63" customWidth="1"/>
    <col min="13101" max="13101" width="11.86328125" style="63" customWidth="1"/>
    <col min="13102" max="13102" width="4.86328125" style="63" customWidth="1"/>
    <col min="13103" max="13103" width="11.265625" style="63"/>
    <col min="13104" max="13104" width="4.86328125" style="63" customWidth="1"/>
    <col min="13105" max="13105" width="11.59765625" style="63" bestFit="1" customWidth="1"/>
    <col min="13106" max="13106" width="4.86328125" style="63" customWidth="1"/>
    <col min="13107" max="13107" width="11.59765625" style="63" bestFit="1" customWidth="1"/>
    <col min="13108" max="13108" width="9.265625" style="63" bestFit="1" customWidth="1"/>
    <col min="13109" max="13109" width="8" style="63" customWidth="1"/>
    <col min="13110" max="13110" width="7.265625" style="63" customWidth="1"/>
    <col min="13111" max="13111" width="10.59765625" style="63" customWidth="1"/>
    <col min="13112" max="13112" width="12.86328125" style="63" customWidth="1"/>
    <col min="13113" max="13113" width="19.73046875" style="63" customWidth="1"/>
    <col min="13114" max="13326" width="11.265625" style="63"/>
    <col min="13327" max="13327" width="11.265625" style="63" customWidth="1"/>
    <col min="13328" max="13328" width="15.59765625" style="63" customWidth="1"/>
    <col min="13329" max="13329" width="12.73046875" style="63" customWidth="1"/>
    <col min="13330" max="13330" width="11.265625" style="63" customWidth="1"/>
    <col min="13331" max="13331" width="16" style="63" customWidth="1"/>
    <col min="13332" max="13332" width="12.86328125" style="63" customWidth="1"/>
    <col min="13333" max="13333" width="20" style="63" customWidth="1"/>
    <col min="13334" max="13334" width="6" style="63" customWidth="1"/>
    <col min="13335" max="13335" width="11.265625" style="63" customWidth="1"/>
    <col min="13336" max="13336" width="10" style="63" customWidth="1"/>
    <col min="13337" max="13337" width="5" style="63" customWidth="1"/>
    <col min="13338" max="13338" width="4.73046875" style="63" customWidth="1"/>
    <col min="13339" max="13339" width="5.59765625" style="63" customWidth="1"/>
    <col min="13340" max="13340" width="11.265625" style="63" customWidth="1"/>
    <col min="13341" max="13341" width="5" style="63" customWidth="1"/>
    <col min="13342" max="13342" width="4.86328125" style="63" customWidth="1"/>
    <col min="13343" max="13343" width="5.59765625" style="63" customWidth="1"/>
    <col min="13344" max="13344" width="11.59765625" style="63" customWidth="1"/>
    <col min="13345" max="13345" width="5" style="63" customWidth="1"/>
    <col min="13346" max="13346" width="4.73046875" style="63" customWidth="1"/>
    <col min="13347" max="13347" width="6" style="63" customWidth="1"/>
    <col min="13348" max="13348" width="11.59765625" style="63" customWidth="1"/>
    <col min="13349" max="13349" width="9.86328125" style="63" bestFit="1" customWidth="1"/>
    <col min="13350" max="13350" width="5.59765625" style="63" customWidth="1"/>
    <col min="13351" max="13351" width="11.59765625" style="63" bestFit="1" customWidth="1"/>
    <col min="13352" max="13352" width="5" style="63" customWidth="1"/>
    <col min="13353" max="13353" width="11.59765625" style="63" bestFit="1" customWidth="1"/>
    <col min="13354" max="13354" width="5.86328125" style="63" customWidth="1"/>
    <col min="13355" max="13355" width="14" style="63" customWidth="1"/>
    <col min="13356" max="13356" width="5" style="63" customWidth="1"/>
    <col min="13357" max="13357" width="11.86328125" style="63" customWidth="1"/>
    <col min="13358" max="13358" width="4.86328125" style="63" customWidth="1"/>
    <col min="13359" max="13359" width="11.265625" style="63"/>
    <col min="13360" max="13360" width="4.86328125" style="63" customWidth="1"/>
    <col min="13361" max="13361" width="11.59765625" style="63" bestFit="1" customWidth="1"/>
    <col min="13362" max="13362" width="4.86328125" style="63" customWidth="1"/>
    <col min="13363" max="13363" width="11.59765625" style="63" bestFit="1" customWidth="1"/>
    <col min="13364" max="13364" width="9.265625" style="63" bestFit="1" customWidth="1"/>
    <col min="13365" max="13365" width="8" style="63" customWidth="1"/>
    <col min="13366" max="13366" width="7.265625" style="63" customWidth="1"/>
    <col min="13367" max="13367" width="10.59765625" style="63" customWidth="1"/>
    <col min="13368" max="13368" width="12.86328125" style="63" customWidth="1"/>
    <col min="13369" max="13369" width="19.73046875" style="63" customWidth="1"/>
    <col min="13370" max="13582" width="11.265625" style="63"/>
    <col min="13583" max="13583" width="11.265625" style="63" customWidth="1"/>
    <col min="13584" max="13584" width="15.59765625" style="63" customWidth="1"/>
    <col min="13585" max="13585" width="12.73046875" style="63" customWidth="1"/>
    <col min="13586" max="13586" width="11.265625" style="63" customWidth="1"/>
    <col min="13587" max="13587" width="16" style="63" customWidth="1"/>
    <col min="13588" max="13588" width="12.86328125" style="63" customWidth="1"/>
    <col min="13589" max="13589" width="20" style="63" customWidth="1"/>
    <col min="13590" max="13590" width="6" style="63" customWidth="1"/>
    <col min="13591" max="13591" width="11.265625" style="63" customWidth="1"/>
    <col min="13592" max="13592" width="10" style="63" customWidth="1"/>
    <col min="13593" max="13593" width="5" style="63" customWidth="1"/>
    <col min="13594" max="13594" width="4.73046875" style="63" customWidth="1"/>
    <col min="13595" max="13595" width="5.59765625" style="63" customWidth="1"/>
    <col min="13596" max="13596" width="11.265625" style="63" customWidth="1"/>
    <col min="13597" max="13597" width="5" style="63" customWidth="1"/>
    <col min="13598" max="13598" width="4.86328125" style="63" customWidth="1"/>
    <col min="13599" max="13599" width="5.59765625" style="63" customWidth="1"/>
    <col min="13600" max="13600" width="11.59765625" style="63" customWidth="1"/>
    <col min="13601" max="13601" width="5" style="63" customWidth="1"/>
    <col min="13602" max="13602" width="4.73046875" style="63" customWidth="1"/>
    <col min="13603" max="13603" width="6" style="63" customWidth="1"/>
    <col min="13604" max="13604" width="11.59765625" style="63" customWidth="1"/>
    <col min="13605" max="13605" width="9.86328125" style="63" bestFit="1" customWidth="1"/>
    <col min="13606" max="13606" width="5.59765625" style="63" customWidth="1"/>
    <col min="13607" max="13607" width="11.59765625" style="63" bestFit="1" customWidth="1"/>
    <col min="13608" max="13608" width="5" style="63" customWidth="1"/>
    <col min="13609" max="13609" width="11.59765625" style="63" bestFit="1" customWidth="1"/>
    <col min="13610" max="13610" width="5.86328125" style="63" customWidth="1"/>
    <col min="13611" max="13611" width="14" style="63" customWidth="1"/>
    <col min="13612" max="13612" width="5" style="63" customWidth="1"/>
    <col min="13613" max="13613" width="11.86328125" style="63" customWidth="1"/>
    <col min="13614" max="13614" width="4.86328125" style="63" customWidth="1"/>
    <col min="13615" max="13615" width="11.265625" style="63"/>
    <col min="13616" max="13616" width="4.86328125" style="63" customWidth="1"/>
    <col min="13617" max="13617" width="11.59765625" style="63" bestFit="1" customWidth="1"/>
    <col min="13618" max="13618" width="4.86328125" style="63" customWidth="1"/>
    <col min="13619" max="13619" width="11.59765625" style="63" bestFit="1" customWidth="1"/>
    <col min="13620" max="13620" width="9.265625" style="63" bestFit="1" customWidth="1"/>
    <col min="13621" max="13621" width="8" style="63" customWidth="1"/>
    <col min="13622" max="13622" width="7.265625" style="63" customWidth="1"/>
    <col min="13623" max="13623" width="10.59765625" style="63" customWidth="1"/>
    <col min="13624" max="13624" width="12.86328125" style="63" customWidth="1"/>
    <col min="13625" max="13625" width="19.73046875" style="63" customWidth="1"/>
    <col min="13626" max="13838" width="11.265625" style="63"/>
    <col min="13839" max="13839" width="11.265625" style="63" customWidth="1"/>
    <col min="13840" max="13840" width="15.59765625" style="63" customWidth="1"/>
    <col min="13841" max="13841" width="12.73046875" style="63" customWidth="1"/>
    <col min="13842" max="13842" width="11.265625" style="63" customWidth="1"/>
    <col min="13843" max="13843" width="16" style="63" customWidth="1"/>
    <col min="13844" max="13844" width="12.86328125" style="63" customWidth="1"/>
    <col min="13845" max="13845" width="20" style="63" customWidth="1"/>
    <col min="13846" max="13846" width="6" style="63" customWidth="1"/>
    <col min="13847" max="13847" width="11.265625" style="63" customWidth="1"/>
    <col min="13848" max="13848" width="10" style="63" customWidth="1"/>
    <col min="13849" max="13849" width="5" style="63" customWidth="1"/>
    <col min="13850" max="13850" width="4.73046875" style="63" customWidth="1"/>
    <col min="13851" max="13851" width="5.59765625" style="63" customWidth="1"/>
    <col min="13852" max="13852" width="11.265625" style="63" customWidth="1"/>
    <col min="13853" max="13853" width="5" style="63" customWidth="1"/>
    <col min="13854" max="13854" width="4.86328125" style="63" customWidth="1"/>
    <col min="13855" max="13855" width="5.59765625" style="63" customWidth="1"/>
    <col min="13856" max="13856" width="11.59765625" style="63" customWidth="1"/>
    <col min="13857" max="13857" width="5" style="63" customWidth="1"/>
    <col min="13858" max="13858" width="4.73046875" style="63" customWidth="1"/>
    <col min="13859" max="13859" width="6" style="63" customWidth="1"/>
    <col min="13860" max="13860" width="11.59765625" style="63" customWidth="1"/>
    <col min="13861" max="13861" width="9.86328125" style="63" bestFit="1" customWidth="1"/>
    <col min="13862" max="13862" width="5.59765625" style="63" customWidth="1"/>
    <col min="13863" max="13863" width="11.59765625" style="63" bestFit="1" customWidth="1"/>
    <col min="13864" max="13864" width="5" style="63" customWidth="1"/>
    <col min="13865" max="13865" width="11.59765625" style="63" bestFit="1" customWidth="1"/>
    <col min="13866" max="13866" width="5.86328125" style="63" customWidth="1"/>
    <col min="13867" max="13867" width="14" style="63" customWidth="1"/>
    <col min="13868" max="13868" width="5" style="63" customWidth="1"/>
    <col min="13869" max="13869" width="11.86328125" style="63" customWidth="1"/>
    <col min="13870" max="13870" width="4.86328125" style="63" customWidth="1"/>
    <col min="13871" max="13871" width="11.265625" style="63"/>
    <col min="13872" max="13872" width="4.86328125" style="63" customWidth="1"/>
    <col min="13873" max="13873" width="11.59765625" style="63" bestFit="1" customWidth="1"/>
    <col min="13874" max="13874" width="4.86328125" style="63" customWidth="1"/>
    <col min="13875" max="13875" width="11.59765625" style="63" bestFit="1" customWidth="1"/>
    <col min="13876" max="13876" width="9.265625" style="63" bestFit="1" customWidth="1"/>
    <col min="13877" max="13877" width="8" style="63" customWidth="1"/>
    <col min="13878" max="13878" width="7.265625" style="63" customWidth="1"/>
    <col min="13879" max="13879" width="10.59765625" style="63" customWidth="1"/>
    <col min="13880" max="13880" width="12.86328125" style="63" customWidth="1"/>
    <col min="13881" max="13881" width="19.73046875" style="63" customWidth="1"/>
    <col min="13882" max="14094" width="11.265625" style="63"/>
    <col min="14095" max="14095" width="11.265625" style="63" customWidth="1"/>
    <col min="14096" max="14096" width="15.59765625" style="63" customWidth="1"/>
    <col min="14097" max="14097" width="12.73046875" style="63" customWidth="1"/>
    <col min="14098" max="14098" width="11.265625" style="63" customWidth="1"/>
    <col min="14099" max="14099" width="16" style="63" customWidth="1"/>
    <col min="14100" max="14100" width="12.86328125" style="63" customWidth="1"/>
    <col min="14101" max="14101" width="20" style="63" customWidth="1"/>
    <col min="14102" max="14102" width="6" style="63" customWidth="1"/>
    <col min="14103" max="14103" width="11.265625" style="63" customWidth="1"/>
    <col min="14104" max="14104" width="10" style="63" customWidth="1"/>
    <col min="14105" max="14105" width="5" style="63" customWidth="1"/>
    <col min="14106" max="14106" width="4.73046875" style="63" customWidth="1"/>
    <col min="14107" max="14107" width="5.59765625" style="63" customWidth="1"/>
    <col min="14108" max="14108" width="11.265625" style="63" customWidth="1"/>
    <col min="14109" max="14109" width="5" style="63" customWidth="1"/>
    <col min="14110" max="14110" width="4.86328125" style="63" customWidth="1"/>
    <col min="14111" max="14111" width="5.59765625" style="63" customWidth="1"/>
    <col min="14112" max="14112" width="11.59765625" style="63" customWidth="1"/>
    <col min="14113" max="14113" width="5" style="63" customWidth="1"/>
    <col min="14114" max="14114" width="4.73046875" style="63" customWidth="1"/>
    <col min="14115" max="14115" width="6" style="63" customWidth="1"/>
    <col min="14116" max="14116" width="11.59765625" style="63" customWidth="1"/>
    <col min="14117" max="14117" width="9.86328125" style="63" bestFit="1" customWidth="1"/>
    <col min="14118" max="14118" width="5.59765625" style="63" customWidth="1"/>
    <col min="14119" max="14119" width="11.59765625" style="63" bestFit="1" customWidth="1"/>
    <col min="14120" max="14120" width="5" style="63" customWidth="1"/>
    <col min="14121" max="14121" width="11.59765625" style="63" bestFit="1" customWidth="1"/>
    <col min="14122" max="14122" width="5.86328125" style="63" customWidth="1"/>
    <col min="14123" max="14123" width="14" style="63" customWidth="1"/>
    <col min="14124" max="14124" width="5" style="63" customWidth="1"/>
    <col min="14125" max="14125" width="11.86328125" style="63" customWidth="1"/>
    <col min="14126" max="14126" width="4.86328125" style="63" customWidth="1"/>
    <col min="14127" max="14127" width="11.265625" style="63"/>
    <col min="14128" max="14128" width="4.86328125" style="63" customWidth="1"/>
    <col min="14129" max="14129" width="11.59765625" style="63" bestFit="1" customWidth="1"/>
    <col min="14130" max="14130" width="4.86328125" style="63" customWidth="1"/>
    <col min="14131" max="14131" width="11.59765625" style="63" bestFit="1" customWidth="1"/>
    <col min="14132" max="14132" width="9.265625" style="63" bestFit="1" customWidth="1"/>
    <col min="14133" max="14133" width="8" style="63" customWidth="1"/>
    <col min="14134" max="14134" width="7.265625" style="63" customWidth="1"/>
    <col min="14135" max="14135" width="10.59765625" style="63" customWidth="1"/>
    <col min="14136" max="14136" width="12.86328125" style="63" customWidth="1"/>
    <col min="14137" max="14137" width="19.73046875" style="63" customWidth="1"/>
    <col min="14138" max="14350" width="11.265625" style="63"/>
    <col min="14351" max="14351" width="11.265625" style="63" customWidth="1"/>
    <col min="14352" max="14352" width="15.59765625" style="63" customWidth="1"/>
    <col min="14353" max="14353" width="12.73046875" style="63" customWidth="1"/>
    <col min="14354" max="14354" width="11.265625" style="63" customWidth="1"/>
    <col min="14355" max="14355" width="16" style="63" customWidth="1"/>
    <col min="14356" max="14356" width="12.86328125" style="63" customWidth="1"/>
    <col min="14357" max="14357" width="20" style="63" customWidth="1"/>
    <col min="14358" max="14358" width="6" style="63" customWidth="1"/>
    <col min="14359" max="14359" width="11.265625" style="63" customWidth="1"/>
    <col min="14360" max="14360" width="10" style="63" customWidth="1"/>
    <col min="14361" max="14361" width="5" style="63" customWidth="1"/>
    <col min="14362" max="14362" width="4.73046875" style="63" customWidth="1"/>
    <col min="14363" max="14363" width="5.59765625" style="63" customWidth="1"/>
    <col min="14364" max="14364" width="11.265625" style="63" customWidth="1"/>
    <col min="14365" max="14365" width="5" style="63" customWidth="1"/>
    <col min="14366" max="14366" width="4.86328125" style="63" customWidth="1"/>
    <col min="14367" max="14367" width="5.59765625" style="63" customWidth="1"/>
    <col min="14368" max="14368" width="11.59765625" style="63" customWidth="1"/>
    <col min="14369" max="14369" width="5" style="63" customWidth="1"/>
    <col min="14370" max="14370" width="4.73046875" style="63" customWidth="1"/>
    <col min="14371" max="14371" width="6" style="63" customWidth="1"/>
    <col min="14372" max="14372" width="11.59765625" style="63" customWidth="1"/>
    <col min="14373" max="14373" width="9.86328125" style="63" bestFit="1" customWidth="1"/>
    <col min="14374" max="14374" width="5.59765625" style="63" customWidth="1"/>
    <col min="14375" max="14375" width="11.59765625" style="63" bestFit="1" customWidth="1"/>
    <col min="14376" max="14376" width="5" style="63" customWidth="1"/>
    <col min="14377" max="14377" width="11.59765625" style="63" bestFit="1" customWidth="1"/>
    <col min="14378" max="14378" width="5.86328125" style="63" customWidth="1"/>
    <col min="14379" max="14379" width="14" style="63" customWidth="1"/>
    <col min="14380" max="14380" width="5" style="63" customWidth="1"/>
    <col min="14381" max="14381" width="11.86328125" style="63" customWidth="1"/>
    <col min="14382" max="14382" width="4.86328125" style="63" customWidth="1"/>
    <col min="14383" max="14383" width="11.265625" style="63"/>
    <col min="14384" max="14384" width="4.86328125" style="63" customWidth="1"/>
    <col min="14385" max="14385" width="11.59765625" style="63" bestFit="1" customWidth="1"/>
    <col min="14386" max="14386" width="4.86328125" style="63" customWidth="1"/>
    <col min="14387" max="14387" width="11.59765625" style="63" bestFit="1" customWidth="1"/>
    <col min="14388" max="14388" width="9.265625" style="63" bestFit="1" customWidth="1"/>
    <col min="14389" max="14389" width="8" style="63" customWidth="1"/>
    <col min="14390" max="14390" width="7.265625" style="63" customWidth="1"/>
    <col min="14391" max="14391" width="10.59765625" style="63" customWidth="1"/>
    <col min="14392" max="14392" width="12.86328125" style="63" customWidth="1"/>
    <col min="14393" max="14393" width="19.73046875" style="63" customWidth="1"/>
    <col min="14394" max="14606" width="11.265625" style="63"/>
    <col min="14607" max="14607" width="11.265625" style="63" customWidth="1"/>
    <col min="14608" max="14608" width="15.59765625" style="63" customWidth="1"/>
    <col min="14609" max="14609" width="12.73046875" style="63" customWidth="1"/>
    <col min="14610" max="14610" width="11.265625" style="63" customWidth="1"/>
    <col min="14611" max="14611" width="16" style="63" customWidth="1"/>
    <col min="14612" max="14612" width="12.86328125" style="63" customWidth="1"/>
    <col min="14613" max="14613" width="20" style="63" customWidth="1"/>
    <col min="14614" max="14614" width="6" style="63" customWidth="1"/>
    <col min="14615" max="14615" width="11.265625" style="63" customWidth="1"/>
    <col min="14616" max="14616" width="10" style="63" customWidth="1"/>
    <col min="14617" max="14617" width="5" style="63" customWidth="1"/>
    <col min="14618" max="14618" width="4.73046875" style="63" customWidth="1"/>
    <col min="14619" max="14619" width="5.59765625" style="63" customWidth="1"/>
    <col min="14620" max="14620" width="11.265625" style="63" customWidth="1"/>
    <col min="14621" max="14621" width="5" style="63" customWidth="1"/>
    <col min="14622" max="14622" width="4.86328125" style="63" customWidth="1"/>
    <col min="14623" max="14623" width="5.59765625" style="63" customWidth="1"/>
    <col min="14624" max="14624" width="11.59765625" style="63" customWidth="1"/>
    <col min="14625" max="14625" width="5" style="63" customWidth="1"/>
    <col min="14626" max="14626" width="4.73046875" style="63" customWidth="1"/>
    <col min="14627" max="14627" width="6" style="63" customWidth="1"/>
    <col min="14628" max="14628" width="11.59765625" style="63" customWidth="1"/>
    <col min="14629" max="14629" width="9.86328125" style="63" bestFit="1" customWidth="1"/>
    <col min="14630" max="14630" width="5.59765625" style="63" customWidth="1"/>
    <col min="14631" max="14631" width="11.59765625" style="63" bestFit="1" customWidth="1"/>
    <col min="14632" max="14632" width="5" style="63" customWidth="1"/>
    <col min="14633" max="14633" width="11.59765625" style="63" bestFit="1" customWidth="1"/>
    <col min="14634" max="14634" width="5.86328125" style="63" customWidth="1"/>
    <col min="14635" max="14635" width="14" style="63" customWidth="1"/>
    <col min="14636" max="14636" width="5" style="63" customWidth="1"/>
    <col min="14637" max="14637" width="11.86328125" style="63" customWidth="1"/>
    <col min="14638" max="14638" width="4.86328125" style="63" customWidth="1"/>
    <col min="14639" max="14639" width="11.265625" style="63"/>
    <col min="14640" max="14640" width="4.86328125" style="63" customWidth="1"/>
    <col min="14641" max="14641" width="11.59765625" style="63" bestFit="1" customWidth="1"/>
    <col min="14642" max="14642" width="4.86328125" style="63" customWidth="1"/>
    <col min="14643" max="14643" width="11.59765625" style="63" bestFit="1" customWidth="1"/>
    <col min="14644" max="14644" width="9.265625" style="63" bestFit="1" customWidth="1"/>
    <col min="14645" max="14645" width="8" style="63" customWidth="1"/>
    <col min="14646" max="14646" width="7.265625" style="63" customWidth="1"/>
    <col min="14647" max="14647" width="10.59765625" style="63" customWidth="1"/>
    <col min="14648" max="14648" width="12.86328125" style="63" customWidth="1"/>
    <col min="14649" max="14649" width="19.73046875" style="63" customWidth="1"/>
    <col min="14650" max="14862" width="11.265625" style="63"/>
    <col min="14863" max="14863" width="11.265625" style="63" customWidth="1"/>
    <col min="14864" max="14864" width="15.59765625" style="63" customWidth="1"/>
    <col min="14865" max="14865" width="12.73046875" style="63" customWidth="1"/>
    <col min="14866" max="14866" width="11.265625" style="63" customWidth="1"/>
    <col min="14867" max="14867" width="16" style="63" customWidth="1"/>
    <col min="14868" max="14868" width="12.86328125" style="63" customWidth="1"/>
    <col min="14869" max="14869" width="20" style="63" customWidth="1"/>
    <col min="14870" max="14870" width="6" style="63" customWidth="1"/>
    <col min="14871" max="14871" width="11.265625" style="63" customWidth="1"/>
    <col min="14872" max="14872" width="10" style="63" customWidth="1"/>
    <col min="14873" max="14873" width="5" style="63" customWidth="1"/>
    <col min="14874" max="14874" width="4.73046875" style="63" customWidth="1"/>
    <col min="14875" max="14875" width="5.59765625" style="63" customWidth="1"/>
    <col min="14876" max="14876" width="11.265625" style="63" customWidth="1"/>
    <col min="14877" max="14877" width="5" style="63" customWidth="1"/>
    <col min="14878" max="14878" width="4.86328125" style="63" customWidth="1"/>
    <col min="14879" max="14879" width="5.59765625" style="63" customWidth="1"/>
    <col min="14880" max="14880" width="11.59765625" style="63" customWidth="1"/>
    <col min="14881" max="14881" width="5" style="63" customWidth="1"/>
    <col min="14882" max="14882" width="4.73046875" style="63" customWidth="1"/>
    <col min="14883" max="14883" width="6" style="63" customWidth="1"/>
    <col min="14884" max="14884" width="11.59765625" style="63" customWidth="1"/>
    <col min="14885" max="14885" width="9.86328125" style="63" bestFit="1" customWidth="1"/>
    <col min="14886" max="14886" width="5.59765625" style="63" customWidth="1"/>
    <col min="14887" max="14887" width="11.59765625" style="63" bestFit="1" customWidth="1"/>
    <col min="14888" max="14888" width="5" style="63" customWidth="1"/>
    <col min="14889" max="14889" width="11.59765625" style="63" bestFit="1" customWidth="1"/>
    <col min="14890" max="14890" width="5.86328125" style="63" customWidth="1"/>
    <col min="14891" max="14891" width="14" style="63" customWidth="1"/>
    <col min="14892" max="14892" width="5" style="63" customWidth="1"/>
    <col min="14893" max="14893" width="11.86328125" style="63" customWidth="1"/>
    <col min="14894" max="14894" width="4.86328125" style="63" customWidth="1"/>
    <col min="14895" max="14895" width="11.265625" style="63"/>
    <col min="14896" max="14896" width="4.86328125" style="63" customWidth="1"/>
    <col min="14897" max="14897" width="11.59765625" style="63" bestFit="1" customWidth="1"/>
    <col min="14898" max="14898" width="4.86328125" style="63" customWidth="1"/>
    <col min="14899" max="14899" width="11.59765625" style="63" bestFit="1" customWidth="1"/>
    <col min="14900" max="14900" width="9.265625" style="63" bestFit="1" customWidth="1"/>
    <col min="14901" max="14901" width="8" style="63" customWidth="1"/>
    <col min="14902" max="14902" width="7.265625" style="63" customWidth="1"/>
    <col min="14903" max="14903" width="10.59765625" style="63" customWidth="1"/>
    <col min="14904" max="14904" width="12.86328125" style="63" customWidth="1"/>
    <col min="14905" max="14905" width="19.73046875" style="63" customWidth="1"/>
    <col min="14906" max="15118" width="11.265625" style="63"/>
    <col min="15119" max="15119" width="11.265625" style="63" customWidth="1"/>
    <col min="15120" max="15120" width="15.59765625" style="63" customWidth="1"/>
    <col min="15121" max="15121" width="12.73046875" style="63" customWidth="1"/>
    <col min="15122" max="15122" width="11.265625" style="63" customWidth="1"/>
    <col min="15123" max="15123" width="16" style="63" customWidth="1"/>
    <col min="15124" max="15124" width="12.86328125" style="63" customWidth="1"/>
    <col min="15125" max="15125" width="20" style="63" customWidth="1"/>
    <col min="15126" max="15126" width="6" style="63" customWidth="1"/>
    <col min="15127" max="15127" width="11.265625" style="63" customWidth="1"/>
    <col min="15128" max="15128" width="10" style="63" customWidth="1"/>
    <col min="15129" max="15129" width="5" style="63" customWidth="1"/>
    <col min="15130" max="15130" width="4.73046875" style="63" customWidth="1"/>
    <col min="15131" max="15131" width="5.59765625" style="63" customWidth="1"/>
    <col min="15132" max="15132" width="11.265625" style="63" customWidth="1"/>
    <col min="15133" max="15133" width="5" style="63" customWidth="1"/>
    <col min="15134" max="15134" width="4.86328125" style="63" customWidth="1"/>
    <col min="15135" max="15135" width="5.59765625" style="63" customWidth="1"/>
    <col min="15136" max="15136" width="11.59765625" style="63" customWidth="1"/>
    <col min="15137" max="15137" width="5" style="63" customWidth="1"/>
    <col min="15138" max="15138" width="4.73046875" style="63" customWidth="1"/>
    <col min="15139" max="15139" width="6" style="63" customWidth="1"/>
    <col min="15140" max="15140" width="11.59765625" style="63" customWidth="1"/>
    <col min="15141" max="15141" width="9.86328125" style="63" bestFit="1" customWidth="1"/>
    <col min="15142" max="15142" width="5.59765625" style="63" customWidth="1"/>
    <col min="15143" max="15143" width="11.59765625" style="63" bestFit="1" customWidth="1"/>
    <col min="15144" max="15144" width="5" style="63" customWidth="1"/>
    <col min="15145" max="15145" width="11.59765625" style="63" bestFit="1" customWidth="1"/>
    <col min="15146" max="15146" width="5.86328125" style="63" customWidth="1"/>
    <col min="15147" max="15147" width="14" style="63" customWidth="1"/>
    <col min="15148" max="15148" width="5" style="63" customWidth="1"/>
    <col min="15149" max="15149" width="11.86328125" style="63" customWidth="1"/>
    <col min="15150" max="15150" width="4.86328125" style="63" customWidth="1"/>
    <col min="15151" max="15151" width="11.265625" style="63"/>
    <col min="15152" max="15152" width="4.86328125" style="63" customWidth="1"/>
    <col min="15153" max="15153" width="11.59765625" style="63" bestFit="1" customWidth="1"/>
    <col min="15154" max="15154" width="4.86328125" style="63" customWidth="1"/>
    <col min="15155" max="15155" width="11.59765625" style="63" bestFit="1" customWidth="1"/>
    <col min="15156" max="15156" width="9.265625" style="63" bestFit="1" customWidth="1"/>
    <col min="15157" max="15157" width="8" style="63" customWidth="1"/>
    <col min="15158" max="15158" width="7.265625" style="63" customWidth="1"/>
    <col min="15159" max="15159" width="10.59765625" style="63" customWidth="1"/>
    <col min="15160" max="15160" width="12.86328125" style="63" customWidth="1"/>
    <col min="15161" max="15161" width="19.73046875" style="63" customWidth="1"/>
    <col min="15162" max="15374" width="11.265625" style="63"/>
    <col min="15375" max="15375" width="11.265625" style="63" customWidth="1"/>
    <col min="15376" max="15376" width="15.59765625" style="63" customWidth="1"/>
    <col min="15377" max="15377" width="12.73046875" style="63" customWidth="1"/>
    <col min="15378" max="15378" width="11.265625" style="63" customWidth="1"/>
    <col min="15379" max="15379" width="16" style="63" customWidth="1"/>
    <col min="15380" max="15380" width="12.86328125" style="63" customWidth="1"/>
    <col min="15381" max="15381" width="20" style="63" customWidth="1"/>
    <col min="15382" max="15382" width="6" style="63" customWidth="1"/>
    <col min="15383" max="15383" width="11.265625" style="63" customWidth="1"/>
    <col min="15384" max="15384" width="10" style="63" customWidth="1"/>
    <col min="15385" max="15385" width="5" style="63" customWidth="1"/>
    <col min="15386" max="15386" width="4.73046875" style="63" customWidth="1"/>
    <col min="15387" max="15387" width="5.59765625" style="63" customWidth="1"/>
    <col min="15388" max="15388" width="11.265625" style="63" customWidth="1"/>
    <col min="15389" max="15389" width="5" style="63" customWidth="1"/>
    <col min="15390" max="15390" width="4.86328125" style="63" customWidth="1"/>
    <col min="15391" max="15391" width="5.59765625" style="63" customWidth="1"/>
    <col min="15392" max="15392" width="11.59765625" style="63" customWidth="1"/>
    <col min="15393" max="15393" width="5" style="63" customWidth="1"/>
    <col min="15394" max="15394" width="4.73046875" style="63" customWidth="1"/>
    <col min="15395" max="15395" width="6" style="63" customWidth="1"/>
    <col min="15396" max="15396" width="11.59765625" style="63" customWidth="1"/>
    <col min="15397" max="15397" width="9.86328125" style="63" bestFit="1" customWidth="1"/>
    <col min="15398" max="15398" width="5.59765625" style="63" customWidth="1"/>
    <col min="15399" max="15399" width="11.59765625" style="63" bestFit="1" customWidth="1"/>
    <col min="15400" max="15400" width="5" style="63" customWidth="1"/>
    <col min="15401" max="15401" width="11.59765625" style="63" bestFit="1" customWidth="1"/>
    <col min="15402" max="15402" width="5.86328125" style="63" customWidth="1"/>
    <col min="15403" max="15403" width="14" style="63" customWidth="1"/>
    <col min="15404" max="15404" width="5" style="63" customWidth="1"/>
    <col min="15405" max="15405" width="11.86328125" style="63" customWidth="1"/>
    <col min="15406" max="15406" width="4.86328125" style="63" customWidth="1"/>
    <col min="15407" max="15407" width="11.265625" style="63"/>
    <col min="15408" max="15408" width="4.86328125" style="63" customWidth="1"/>
    <col min="15409" max="15409" width="11.59765625" style="63" bestFit="1" customWidth="1"/>
    <col min="15410" max="15410" width="4.86328125" style="63" customWidth="1"/>
    <col min="15411" max="15411" width="11.59765625" style="63" bestFit="1" customWidth="1"/>
    <col min="15412" max="15412" width="9.265625" style="63" bestFit="1" customWidth="1"/>
    <col min="15413" max="15413" width="8" style="63" customWidth="1"/>
    <col min="15414" max="15414" width="7.265625" style="63" customWidth="1"/>
    <col min="15415" max="15415" width="10.59765625" style="63" customWidth="1"/>
    <col min="15416" max="15416" width="12.86328125" style="63" customWidth="1"/>
    <col min="15417" max="15417" width="19.73046875" style="63" customWidth="1"/>
    <col min="15418" max="15630" width="11.265625" style="63"/>
    <col min="15631" max="15631" width="11.265625" style="63" customWidth="1"/>
    <col min="15632" max="15632" width="15.59765625" style="63" customWidth="1"/>
    <col min="15633" max="15633" width="12.73046875" style="63" customWidth="1"/>
    <col min="15634" max="15634" width="11.265625" style="63" customWidth="1"/>
    <col min="15635" max="15635" width="16" style="63" customWidth="1"/>
    <col min="15636" max="15636" width="12.86328125" style="63" customWidth="1"/>
    <col min="15637" max="15637" width="20" style="63" customWidth="1"/>
    <col min="15638" max="15638" width="6" style="63" customWidth="1"/>
    <col min="15639" max="15639" width="11.265625" style="63" customWidth="1"/>
    <col min="15640" max="15640" width="10" style="63" customWidth="1"/>
    <col min="15641" max="15641" width="5" style="63" customWidth="1"/>
    <col min="15642" max="15642" width="4.73046875" style="63" customWidth="1"/>
    <col min="15643" max="15643" width="5.59765625" style="63" customWidth="1"/>
    <col min="15644" max="15644" width="11.265625" style="63" customWidth="1"/>
    <col min="15645" max="15645" width="5" style="63" customWidth="1"/>
    <col min="15646" max="15646" width="4.86328125" style="63" customWidth="1"/>
    <col min="15647" max="15647" width="5.59765625" style="63" customWidth="1"/>
    <col min="15648" max="15648" width="11.59765625" style="63" customWidth="1"/>
    <col min="15649" max="15649" width="5" style="63" customWidth="1"/>
    <col min="15650" max="15650" width="4.73046875" style="63" customWidth="1"/>
    <col min="15651" max="15651" width="6" style="63" customWidth="1"/>
    <col min="15652" max="15652" width="11.59765625" style="63" customWidth="1"/>
    <col min="15653" max="15653" width="9.86328125" style="63" bestFit="1" customWidth="1"/>
    <col min="15654" max="15654" width="5.59765625" style="63" customWidth="1"/>
    <col min="15655" max="15655" width="11.59765625" style="63" bestFit="1" customWidth="1"/>
    <col min="15656" max="15656" width="5" style="63" customWidth="1"/>
    <col min="15657" max="15657" width="11.59765625" style="63" bestFit="1" customWidth="1"/>
    <col min="15658" max="15658" width="5.86328125" style="63" customWidth="1"/>
    <col min="15659" max="15659" width="14" style="63" customWidth="1"/>
    <col min="15660" max="15660" width="5" style="63" customWidth="1"/>
    <col min="15661" max="15661" width="11.86328125" style="63" customWidth="1"/>
    <col min="15662" max="15662" width="4.86328125" style="63" customWidth="1"/>
    <col min="15663" max="15663" width="11.265625" style="63"/>
    <col min="15664" max="15664" width="4.86328125" style="63" customWidth="1"/>
    <col min="15665" max="15665" width="11.59765625" style="63" bestFit="1" customWidth="1"/>
    <col min="15666" max="15666" width="4.86328125" style="63" customWidth="1"/>
    <col min="15667" max="15667" width="11.59765625" style="63" bestFit="1" customWidth="1"/>
    <col min="15668" max="15668" width="9.265625" style="63" bestFit="1" customWidth="1"/>
    <col min="15669" max="15669" width="8" style="63" customWidth="1"/>
    <col min="15670" max="15670" width="7.265625" style="63" customWidth="1"/>
    <col min="15671" max="15671" width="10.59765625" style="63" customWidth="1"/>
    <col min="15672" max="15672" width="12.86328125" style="63" customWidth="1"/>
    <col min="15673" max="15673" width="19.73046875" style="63" customWidth="1"/>
    <col min="15674" max="15886" width="11.265625" style="63"/>
    <col min="15887" max="15887" width="11.265625" style="63" customWidth="1"/>
    <col min="15888" max="15888" width="15.59765625" style="63" customWidth="1"/>
    <col min="15889" max="15889" width="12.73046875" style="63" customWidth="1"/>
    <col min="15890" max="15890" width="11.265625" style="63" customWidth="1"/>
    <col min="15891" max="15891" width="16" style="63" customWidth="1"/>
    <col min="15892" max="15892" width="12.86328125" style="63" customWidth="1"/>
    <col min="15893" max="15893" width="20" style="63" customWidth="1"/>
    <col min="15894" max="15894" width="6" style="63" customWidth="1"/>
    <col min="15895" max="15895" width="11.265625" style="63" customWidth="1"/>
    <col min="15896" max="15896" width="10" style="63" customWidth="1"/>
    <col min="15897" max="15897" width="5" style="63" customWidth="1"/>
    <col min="15898" max="15898" width="4.73046875" style="63" customWidth="1"/>
    <col min="15899" max="15899" width="5.59765625" style="63" customWidth="1"/>
    <col min="15900" max="15900" width="11.265625" style="63" customWidth="1"/>
    <col min="15901" max="15901" width="5" style="63" customWidth="1"/>
    <col min="15902" max="15902" width="4.86328125" style="63" customWidth="1"/>
    <col min="15903" max="15903" width="5.59765625" style="63" customWidth="1"/>
    <col min="15904" max="15904" width="11.59765625" style="63" customWidth="1"/>
    <col min="15905" max="15905" width="5" style="63" customWidth="1"/>
    <col min="15906" max="15906" width="4.73046875" style="63" customWidth="1"/>
    <col min="15907" max="15907" width="6" style="63" customWidth="1"/>
    <col min="15908" max="15908" width="11.59765625" style="63" customWidth="1"/>
    <col min="15909" max="15909" width="9.86328125" style="63" bestFit="1" customWidth="1"/>
    <col min="15910" max="15910" width="5.59765625" style="63" customWidth="1"/>
    <col min="15911" max="15911" width="11.59765625" style="63" bestFit="1" customWidth="1"/>
    <col min="15912" max="15912" width="5" style="63" customWidth="1"/>
    <col min="15913" max="15913" width="11.59765625" style="63" bestFit="1" customWidth="1"/>
    <col min="15914" max="15914" width="5.86328125" style="63" customWidth="1"/>
    <col min="15915" max="15915" width="14" style="63" customWidth="1"/>
    <col min="15916" max="15916" width="5" style="63" customWidth="1"/>
    <col min="15917" max="15917" width="11.86328125" style="63" customWidth="1"/>
    <col min="15918" max="15918" width="4.86328125" style="63" customWidth="1"/>
    <col min="15919" max="15919" width="11.265625" style="63"/>
    <col min="15920" max="15920" width="4.86328125" style="63" customWidth="1"/>
    <col min="15921" max="15921" width="11.59765625" style="63" bestFit="1" customWidth="1"/>
    <col min="15922" max="15922" width="4.86328125" style="63" customWidth="1"/>
    <col min="15923" max="15923" width="11.59765625" style="63" bestFit="1" customWidth="1"/>
    <col min="15924" max="15924" width="9.265625" style="63" bestFit="1" customWidth="1"/>
    <col min="15925" max="15925" width="8" style="63" customWidth="1"/>
    <col min="15926" max="15926" width="7.265625" style="63" customWidth="1"/>
    <col min="15927" max="15927" width="10.59765625" style="63" customWidth="1"/>
    <col min="15928" max="15928" width="12.86328125" style="63" customWidth="1"/>
    <col min="15929" max="15929" width="19.73046875" style="63" customWidth="1"/>
    <col min="15930" max="16142" width="11.265625" style="63"/>
    <col min="16143" max="16143" width="11.265625" style="63" customWidth="1"/>
    <col min="16144" max="16144" width="15.59765625" style="63" customWidth="1"/>
    <col min="16145" max="16145" width="12.73046875" style="63" customWidth="1"/>
    <col min="16146" max="16146" width="11.265625" style="63" customWidth="1"/>
    <col min="16147" max="16147" width="16" style="63" customWidth="1"/>
    <col min="16148" max="16148" width="12.86328125" style="63" customWidth="1"/>
    <col min="16149" max="16149" width="20" style="63" customWidth="1"/>
    <col min="16150" max="16150" width="6" style="63" customWidth="1"/>
    <col min="16151" max="16151" width="11.265625" style="63" customWidth="1"/>
    <col min="16152" max="16152" width="10" style="63" customWidth="1"/>
    <col min="16153" max="16153" width="5" style="63" customWidth="1"/>
    <col min="16154" max="16154" width="4.73046875" style="63" customWidth="1"/>
    <col min="16155" max="16155" width="5.59765625" style="63" customWidth="1"/>
    <col min="16156" max="16156" width="11.265625" style="63" customWidth="1"/>
    <col min="16157" max="16157" width="5" style="63" customWidth="1"/>
    <col min="16158" max="16158" width="4.86328125" style="63" customWidth="1"/>
    <col min="16159" max="16159" width="5.59765625" style="63" customWidth="1"/>
    <col min="16160" max="16160" width="11.59765625" style="63" customWidth="1"/>
    <col min="16161" max="16161" width="5" style="63" customWidth="1"/>
    <col min="16162" max="16162" width="4.73046875" style="63" customWidth="1"/>
    <col min="16163" max="16163" width="6" style="63" customWidth="1"/>
    <col min="16164" max="16164" width="11.59765625" style="63" customWidth="1"/>
    <col min="16165" max="16165" width="9.86328125" style="63" bestFit="1" customWidth="1"/>
    <col min="16166" max="16166" width="5.59765625" style="63" customWidth="1"/>
    <col min="16167" max="16167" width="11.59765625" style="63" bestFit="1" customWidth="1"/>
    <col min="16168" max="16168" width="5" style="63" customWidth="1"/>
    <col min="16169" max="16169" width="11.59765625" style="63" bestFit="1" customWidth="1"/>
    <col min="16170" max="16170" width="5.86328125" style="63" customWidth="1"/>
    <col min="16171" max="16171" width="14" style="63" customWidth="1"/>
    <col min="16172" max="16172" width="5" style="63" customWidth="1"/>
    <col min="16173" max="16173" width="11.86328125" style="63" customWidth="1"/>
    <col min="16174" max="16174" width="4.86328125" style="63" customWidth="1"/>
    <col min="16175" max="16175" width="11.265625" style="63"/>
    <col min="16176" max="16176" width="4.86328125" style="63" customWidth="1"/>
    <col min="16177" max="16177" width="11.59765625" style="63" bestFit="1" customWidth="1"/>
    <col min="16178" max="16178" width="4.86328125" style="63" customWidth="1"/>
    <col min="16179" max="16179" width="11.59765625" style="63" bestFit="1" customWidth="1"/>
    <col min="16180" max="16180" width="9.265625" style="63" bestFit="1" customWidth="1"/>
    <col min="16181" max="16181" width="8" style="63" customWidth="1"/>
    <col min="16182" max="16182" width="7.265625" style="63" customWidth="1"/>
    <col min="16183" max="16183" width="10.59765625" style="63" customWidth="1"/>
    <col min="16184" max="16184" width="12.86328125" style="63" customWidth="1"/>
    <col min="16185" max="16185" width="19.73046875" style="63" customWidth="1"/>
    <col min="16186" max="16384" width="11.265625" style="63"/>
  </cols>
  <sheetData>
    <row r="1" spans="1:57" x14ac:dyDescent="0.4">
      <c r="AS1" s="66"/>
      <c r="BD1" s="63"/>
    </row>
    <row r="2" spans="1:57" ht="22.5" customHeight="1" x14ac:dyDescent="0.55000000000000004">
      <c r="C2" s="67" t="s">
        <v>117</v>
      </c>
      <c r="J2" s="68"/>
      <c r="AE2" s="69"/>
      <c r="BD2" s="63"/>
    </row>
    <row r="3" spans="1:57" x14ac:dyDescent="0.4">
      <c r="I3" s="63"/>
      <c r="J3" s="63"/>
      <c r="U3" s="70"/>
      <c r="BD3" s="63"/>
    </row>
    <row r="4" spans="1:57" ht="46.5" customHeight="1" x14ac:dyDescent="0.4">
      <c r="C4" s="203" t="str">
        <f>'1. Eingabemaske'!C8&amp;" "&amp;'1. Eingabemaske'!I8&amp;" "&amp;'1. Eingabemaske'!R8</f>
        <v>Twirling Twirling bâton freestyle et formation National</v>
      </c>
      <c r="D4" s="203"/>
      <c r="E4" s="203"/>
      <c r="F4" s="203"/>
      <c r="G4" s="203"/>
      <c r="H4" s="204"/>
      <c r="I4" s="71"/>
      <c r="J4" s="71"/>
      <c r="K4" s="128" t="s">
        <v>116</v>
      </c>
      <c r="L4" s="170" t="s">
        <v>11</v>
      </c>
      <c r="M4" s="171"/>
      <c r="N4" s="171"/>
      <c r="O4" s="172"/>
      <c r="P4" s="170" t="s">
        <v>12</v>
      </c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2"/>
      <c r="AG4" s="170" t="s">
        <v>13</v>
      </c>
      <c r="AH4" s="171"/>
      <c r="AI4" s="172"/>
      <c r="AJ4" s="170" t="s">
        <v>14</v>
      </c>
      <c r="AK4" s="171"/>
      <c r="AL4" s="172"/>
      <c r="AM4" s="170" t="s">
        <v>15</v>
      </c>
      <c r="AN4" s="171"/>
      <c r="AO4" s="172"/>
      <c r="AP4" s="170" t="s">
        <v>16</v>
      </c>
      <c r="AQ4" s="171"/>
      <c r="AR4" s="171"/>
      <c r="AS4" s="171"/>
      <c r="AT4" s="172"/>
      <c r="AU4" s="205" t="s">
        <v>17</v>
      </c>
      <c r="AV4" s="206"/>
      <c r="AW4" s="206"/>
      <c r="AX4" s="206"/>
      <c r="AY4" s="207"/>
      <c r="AZ4" s="196" t="s">
        <v>18</v>
      </c>
      <c r="BA4" s="197"/>
      <c r="BB4" s="198"/>
      <c r="BC4" s="189" t="s">
        <v>34</v>
      </c>
      <c r="BD4" s="191" t="s">
        <v>106</v>
      </c>
    </row>
    <row r="5" spans="1:57" ht="35.25" customHeight="1" x14ac:dyDescent="0.4">
      <c r="C5" s="72"/>
      <c r="D5" s="72"/>
      <c r="E5" s="72"/>
      <c r="F5" s="189" t="s">
        <v>101</v>
      </c>
      <c r="G5" s="72"/>
      <c r="H5" s="73"/>
      <c r="I5" s="173" t="s">
        <v>20</v>
      </c>
      <c r="J5" s="181" t="s">
        <v>99</v>
      </c>
      <c r="K5" s="173" t="s">
        <v>21</v>
      </c>
      <c r="L5" s="175" t="str">
        <f>"Anstieg Leistungskurve
Skala max.: "&amp;'1. Eingabemaske'!G13&amp;" "</f>
        <v xml:space="preserve">Anstieg Leistungskurve
Skala max.: 5 </v>
      </c>
      <c r="M5" s="176"/>
      <c r="N5" s="179" t="s">
        <v>22</v>
      </c>
      <c r="O5" s="184" t="s">
        <v>111</v>
      </c>
      <c r="P5" s="175" t="str">
        <f>"Wettkampf-, Teilleistung 
(z.B. Physis, Technik, Taktik)
Skala max.: " &amp;'1. Eingabemaske'!G14</f>
        <v>Wettkampf-, Teilleistung 
(z.B. Physis, Technik, Taktik)
Skala max.: 10</v>
      </c>
      <c r="Q5" s="176"/>
      <c r="R5" s="176"/>
      <c r="S5" s="176"/>
      <c r="T5" s="184" t="s">
        <v>112</v>
      </c>
      <c r="U5" s="176" t="str">
        <f>"Trainings-, Teilleistung 
(z.B. Physis, Technik, Taktik)
Skala max.: " &amp;'1. Eingabemaske'!G15</f>
        <v>Trainings-, Teilleistung 
(z.B. Physis, Technik, Taktik)
Skala max.: 3</v>
      </c>
      <c r="V5" s="176"/>
      <c r="W5" s="176"/>
      <c r="X5" s="176"/>
      <c r="Y5" s="184" t="s">
        <v>113</v>
      </c>
      <c r="Z5" s="176" t="str">
        <f>"Leistung in sportartspezifischen Testverfahren
Skala max.: " &amp;'1. Eingabemaske'!G16</f>
        <v>Leistung in sportartspezifischen Testverfahren
Skala max.: 7</v>
      </c>
      <c r="AA5" s="176"/>
      <c r="AB5" s="176"/>
      <c r="AC5" s="176"/>
      <c r="AD5" s="184" t="s">
        <v>114</v>
      </c>
      <c r="AE5" s="179" t="s">
        <v>22</v>
      </c>
      <c r="AF5" s="201" t="s">
        <v>23</v>
      </c>
      <c r="AG5" s="175" t="str">
        <f>"Leistungsmotivation
Skala max.: " &amp;'1. Eingabemaske'!G17</f>
        <v>Leistungsmotivation
Skala max.: 12</v>
      </c>
      <c r="AH5" s="199"/>
      <c r="AI5" s="184" t="s">
        <v>24</v>
      </c>
      <c r="AJ5" s="175" t="str">
        <f>"Physisch und psychisch
Skala max.: " &amp;'1. Eingabemaske'!G18</f>
        <v>Physisch und psychisch
Skala max.: 6</v>
      </c>
      <c r="AK5" s="199"/>
      <c r="AL5" s="184" t="s">
        <v>25</v>
      </c>
      <c r="AM5" s="175" t="e">
        <f>"z.B. Körpergrösse, Reichhöhe
Skala max.: " &amp;'1. Eingabemaske'!#REF!</f>
        <v>#REF!</v>
      </c>
      <c r="AN5" s="199"/>
      <c r="AO5" s="184" t="s">
        <v>110</v>
      </c>
      <c r="AP5" s="175" t="str">
        <f>"Trainingsalter, Trainingsaufwand
Skala max.: " &amp;'1. Eingabemaske'!G19</f>
        <v>Trainingsalter, Trainingsaufwand
Skala max.: 3</v>
      </c>
      <c r="AQ5" s="176"/>
      <c r="AR5" s="176" t="str">
        <f>"Umfeld
Skala max.: " &amp;'1. Eingabemaske'!G20</f>
        <v>Umfeld
Skala max.: 7</v>
      </c>
      <c r="AS5" s="199"/>
      <c r="AT5" s="184" t="s">
        <v>109</v>
      </c>
      <c r="AU5" s="175" t="str">
        <f>'1. Eingabemaske'!C21
&amp;"
Skala max.: " &amp;'1. Eingabemaske'!G21</f>
        <v>Prédisposition physique au twirling
Skala max.: 10</v>
      </c>
      <c r="AV5" s="176"/>
      <c r="AW5" s="175" t="e">
        <f>'1. Eingabemaske'!#REF!
&amp;"
Skala max.: " &amp;'1. Eingabemaske'!#REF!</f>
        <v>#REF!</v>
      </c>
      <c r="AX5" s="176"/>
      <c r="AY5" s="184" t="s">
        <v>108</v>
      </c>
      <c r="AZ5" s="130" t="s">
        <v>27</v>
      </c>
      <c r="BA5" s="74"/>
      <c r="BB5" s="131"/>
      <c r="BC5" s="190"/>
      <c r="BD5" s="192"/>
    </row>
    <row r="6" spans="1:57" ht="12.6" customHeight="1" x14ac:dyDescent="0.4">
      <c r="C6" s="178" t="s">
        <v>107</v>
      </c>
      <c r="D6" s="186" t="s">
        <v>28</v>
      </c>
      <c r="E6" s="186" t="s">
        <v>29</v>
      </c>
      <c r="F6" s="190"/>
      <c r="G6" s="178" t="s">
        <v>30</v>
      </c>
      <c r="H6" s="187" t="s">
        <v>31</v>
      </c>
      <c r="I6" s="174"/>
      <c r="J6" s="182"/>
      <c r="K6" s="188"/>
      <c r="L6" s="177"/>
      <c r="M6" s="178"/>
      <c r="N6" s="180"/>
      <c r="O6" s="185"/>
      <c r="P6" s="177"/>
      <c r="Q6" s="178"/>
      <c r="R6" s="178"/>
      <c r="S6" s="178"/>
      <c r="T6" s="185"/>
      <c r="U6" s="178"/>
      <c r="V6" s="178"/>
      <c r="W6" s="178"/>
      <c r="X6" s="178"/>
      <c r="Y6" s="185"/>
      <c r="Z6" s="178"/>
      <c r="AA6" s="178"/>
      <c r="AB6" s="178"/>
      <c r="AC6" s="178"/>
      <c r="AD6" s="185"/>
      <c r="AE6" s="180"/>
      <c r="AF6" s="202"/>
      <c r="AG6" s="177"/>
      <c r="AH6" s="187"/>
      <c r="AI6" s="185"/>
      <c r="AJ6" s="177"/>
      <c r="AK6" s="187"/>
      <c r="AL6" s="185"/>
      <c r="AM6" s="177"/>
      <c r="AN6" s="187"/>
      <c r="AO6" s="185"/>
      <c r="AP6" s="177"/>
      <c r="AQ6" s="178"/>
      <c r="AR6" s="178"/>
      <c r="AS6" s="187"/>
      <c r="AT6" s="185"/>
      <c r="AU6" s="177"/>
      <c r="AV6" s="178"/>
      <c r="AW6" s="177"/>
      <c r="AX6" s="178"/>
      <c r="AY6" s="185"/>
      <c r="AZ6" s="195" t="s">
        <v>32</v>
      </c>
      <c r="BA6" s="193" t="s">
        <v>33</v>
      </c>
      <c r="BB6" s="194" t="s">
        <v>115</v>
      </c>
      <c r="BC6" s="190"/>
      <c r="BD6" s="192"/>
    </row>
    <row r="7" spans="1:57" s="66" customFormat="1" ht="15.75" customHeight="1" thickBot="1" x14ac:dyDescent="0.45">
      <c r="B7" s="75"/>
      <c r="C7" s="178"/>
      <c r="D7" s="186"/>
      <c r="E7" s="186"/>
      <c r="F7" s="190"/>
      <c r="G7" s="178"/>
      <c r="H7" s="187"/>
      <c r="I7" s="174"/>
      <c r="J7" s="183"/>
      <c r="K7" s="188"/>
      <c r="L7" s="76" t="s">
        <v>35</v>
      </c>
      <c r="M7" s="129" t="s">
        <v>36</v>
      </c>
      <c r="N7" s="180"/>
      <c r="O7" s="185"/>
      <c r="P7" s="76" t="s">
        <v>37</v>
      </c>
      <c r="Q7" s="76" t="s">
        <v>38</v>
      </c>
      <c r="R7" s="129" t="s">
        <v>39</v>
      </c>
      <c r="S7" s="129" t="s">
        <v>36</v>
      </c>
      <c r="T7" s="185"/>
      <c r="U7" s="76" t="s">
        <v>37</v>
      </c>
      <c r="V7" s="76" t="s">
        <v>38</v>
      </c>
      <c r="W7" s="129" t="s">
        <v>39</v>
      </c>
      <c r="X7" s="129" t="s">
        <v>36</v>
      </c>
      <c r="Y7" s="185"/>
      <c r="Z7" s="76" t="s">
        <v>37</v>
      </c>
      <c r="AA7" s="76" t="s">
        <v>38</v>
      </c>
      <c r="AB7" s="129" t="s">
        <v>39</v>
      </c>
      <c r="AC7" s="129" t="s">
        <v>36</v>
      </c>
      <c r="AD7" s="185"/>
      <c r="AE7" s="180"/>
      <c r="AF7" s="202"/>
      <c r="AG7" s="76" t="s">
        <v>35</v>
      </c>
      <c r="AH7" s="129" t="s">
        <v>36</v>
      </c>
      <c r="AI7" s="185"/>
      <c r="AJ7" s="76" t="s">
        <v>35</v>
      </c>
      <c r="AK7" s="129" t="s">
        <v>36</v>
      </c>
      <c r="AL7" s="200"/>
      <c r="AM7" s="76" t="s">
        <v>35</v>
      </c>
      <c r="AN7" s="129" t="s">
        <v>36</v>
      </c>
      <c r="AO7" s="185"/>
      <c r="AP7" s="76" t="s">
        <v>35</v>
      </c>
      <c r="AQ7" s="129" t="s">
        <v>36</v>
      </c>
      <c r="AR7" s="76" t="s">
        <v>35</v>
      </c>
      <c r="AS7" s="129" t="s">
        <v>36</v>
      </c>
      <c r="AT7" s="185"/>
      <c r="AU7" s="76" t="s">
        <v>35</v>
      </c>
      <c r="AV7" s="129" t="s">
        <v>36</v>
      </c>
      <c r="AW7" s="76" t="s">
        <v>35</v>
      </c>
      <c r="AX7" s="129" t="s">
        <v>36</v>
      </c>
      <c r="AY7" s="185"/>
      <c r="AZ7" s="195"/>
      <c r="BA7" s="193"/>
      <c r="BB7" s="194"/>
      <c r="BC7" s="190"/>
      <c r="BD7" s="192"/>
    </row>
    <row r="8" spans="1:57" s="80" customFormat="1" ht="13.5" customHeight="1" thickBot="1" x14ac:dyDescent="0.45">
      <c r="A8" s="77" t="s">
        <v>40</v>
      </c>
      <c r="B8" s="78" t="s">
        <v>41</v>
      </c>
      <c r="C8" s="79" t="s">
        <v>42</v>
      </c>
      <c r="D8" s="79" t="s">
        <v>43</v>
      </c>
      <c r="E8" s="79" t="s">
        <v>44</v>
      </c>
      <c r="F8" s="79" t="s">
        <v>45</v>
      </c>
      <c r="G8" s="79" t="s">
        <v>46</v>
      </c>
      <c r="H8" s="79" t="s">
        <v>47</v>
      </c>
      <c r="I8" s="79" t="s">
        <v>48</v>
      </c>
      <c r="J8" s="79" t="s">
        <v>49</v>
      </c>
      <c r="K8" s="79" t="s">
        <v>21</v>
      </c>
      <c r="L8" s="79" t="s">
        <v>35</v>
      </c>
      <c r="M8" s="79" t="s">
        <v>36</v>
      </c>
      <c r="N8" s="79" t="s">
        <v>50</v>
      </c>
      <c r="O8" s="79" t="s">
        <v>51</v>
      </c>
      <c r="P8" s="79" t="s">
        <v>52</v>
      </c>
      <c r="Q8" s="79" t="s">
        <v>38</v>
      </c>
      <c r="R8" s="79" t="s">
        <v>39</v>
      </c>
      <c r="S8" s="79" t="s">
        <v>53</v>
      </c>
      <c r="T8" s="79" t="s">
        <v>54</v>
      </c>
      <c r="U8" s="79" t="s">
        <v>55</v>
      </c>
      <c r="V8" s="79" t="s">
        <v>56</v>
      </c>
      <c r="W8" s="79" t="s">
        <v>57</v>
      </c>
      <c r="X8" s="79" t="s">
        <v>58</v>
      </c>
      <c r="Y8" s="79" t="s">
        <v>59</v>
      </c>
      <c r="Z8" s="79" t="s">
        <v>60</v>
      </c>
      <c r="AA8" s="79" t="s">
        <v>61</v>
      </c>
      <c r="AB8" s="79" t="s">
        <v>62</v>
      </c>
      <c r="AC8" s="79" t="s">
        <v>63</v>
      </c>
      <c r="AD8" s="79" t="s">
        <v>64</v>
      </c>
      <c r="AE8" s="79" t="s">
        <v>65</v>
      </c>
      <c r="AF8" s="79" t="s">
        <v>66</v>
      </c>
      <c r="AG8" s="79" t="s">
        <v>67</v>
      </c>
      <c r="AH8" s="79" t="s">
        <v>68</v>
      </c>
      <c r="AI8" s="79" t="s">
        <v>69</v>
      </c>
      <c r="AJ8" s="79" t="s">
        <v>70</v>
      </c>
      <c r="AK8" s="79" t="s">
        <v>71</v>
      </c>
      <c r="AL8" s="79" t="s">
        <v>72</v>
      </c>
      <c r="AM8" s="79" t="s">
        <v>73</v>
      </c>
      <c r="AN8" s="79" t="s">
        <v>74</v>
      </c>
      <c r="AO8" s="79" t="s">
        <v>75</v>
      </c>
      <c r="AP8" s="79" t="s">
        <v>76</v>
      </c>
      <c r="AQ8" s="79" t="s">
        <v>77</v>
      </c>
      <c r="AR8" s="79" t="s">
        <v>78</v>
      </c>
      <c r="AS8" s="79" t="s">
        <v>79</v>
      </c>
      <c r="AT8" s="79" t="s">
        <v>26</v>
      </c>
      <c r="AU8" s="79" t="s">
        <v>80</v>
      </c>
      <c r="AV8" s="79" t="s">
        <v>81</v>
      </c>
      <c r="AW8" s="79" t="s">
        <v>82</v>
      </c>
      <c r="AX8" s="79" t="s">
        <v>83</v>
      </c>
      <c r="AY8" s="79" t="s">
        <v>84</v>
      </c>
      <c r="AZ8" s="79" t="s">
        <v>32</v>
      </c>
      <c r="BA8" s="79" t="s">
        <v>33</v>
      </c>
      <c r="BB8" s="79" t="s">
        <v>85</v>
      </c>
      <c r="BC8" s="79" t="s">
        <v>34</v>
      </c>
      <c r="BD8" s="79" t="s">
        <v>19</v>
      </c>
    </row>
    <row r="9" spans="1:57" ht="13.5" thickBot="1" x14ac:dyDescent="0.45">
      <c r="B9" s="81" t="str">
        <f t="shared" ref="B9:B72" si="0">CONCATENATE(E9," ",D9)</f>
        <v xml:space="preserve"> </v>
      </c>
      <c r="C9" s="82"/>
      <c r="D9" s="82"/>
      <c r="E9" s="82"/>
      <c r="F9" s="82"/>
      <c r="G9" s="83"/>
      <c r="H9" s="83"/>
      <c r="I9" s="84" t="str">
        <f>IF(ISBLANK(Tableau1[[#This Row],[Name]]),"",((Tableau1[[#This Row],[Testdatum]]-Tableau1[[#This Row],[Geburtsdatum]])/365))</f>
        <v/>
      </c>
      <c r="J9" s="85" t="str">
        <f t="shared" ref="J9:J72" si="1">IF(ISNUMBER(I9),(ROUNDDOWN(I9,0))," ")</f>
        <v xml:space="preserve"> </v>
      </c>
      <c r="K9" s="86"/>
      <c r="L9" s="86"/>
      <c r="M9" s="87" t="str">
        <f>IF(ISTEXT(D9),IF(L9="","",IF(HLOOKUP(INT($I9),'1. Eingabemaske'!$I$12:$V$21,2,FALSE)&lt;&gt;0,HLOOKUP(INT($I9),'1. Eingabemaske'!$I$12:$V$21,2,FALSE),"")),"")</f>
        <v/>
      </c>
      <c r="N9" s="88" t="str">
        <f>IF(ISTEXT($D9),IF(F9="M",IF(L9="","",IF($K9="Frühentwickler",VLOOKUP(INT($I9),'1. Eingabemaske'!$Z$12:$AF$28,5,FALSE),IF($K9="Normalentwickler",VLOOKUP(INT($I9),'1. Eingabemaske'!$Z$12:$AF$23,6,FALSE),IF($K9="Spätentwickler",VLOOKUP(INT($I9),'1. Eingabemaske'!$Z$12:$AF$23,7,FALSE),0)))+((VLOOKUP(INT($I9),'1. Eingabemaske'!$Z$12:$AF$23,2,FALSE))*(($G9-DATE(YEAR($G9),1,1)+1)/365))),IF(F9="W",(IF($K9="Frühentwickler",VLOOKUP(INT($I9),'1. Eingabemaske'!$AH$12:$AN$28,5,FALSE),IF($K9="Normalentwickler",VLOOKUP(INT($I9),'1. Eingabemaske'!$AH$12:$AN$23,6,FALSE),IF($K9="Spätentwickler",VLOOKUP(INT($I9),'1. Eingabemaske'!$AH$12:$AN$23,7,FALSE),0)))+((VLOOKUP(INT($I9),'1. Eingabemaske'!$AH$12:$AN$23,2,FALSE))*(($G9-DATE(YEAR($G9),1,1)+1)/365))),"Geschlecht fehlt!")),"")</f>
        <v/>
      </c>
      <c r="O9" s="89" t="str">
        <f>IF(ISTEXT(D9),IF(M9="","",IF('1. Eingabemaske'!$F$13="",0,(IF('1. Eingabemaske'!$F$13=0,(L9/'1. Eingabemaske'!$G$13),(L9-1)/('1. Eingabemaske'!$G$13-1))*M9*N9))),"")</f>
        <v/>
      </c>
      <c r="P9" s="86"/>
      <c r="Q9" s="86"/>
      <c r="R9" s="87" t="str">
        <f t="shared" ref="R9:R72" si="2">IF(AND($P9="",$Q9=""),"",AVERAGE($P9:$Q9))</f>
        <v/>
      </c>
      <c r="S9" s="87" t="str">
        <f>IF(AND(ISTEXT($D9),ISNUMBER(R9)),IF(HLOOKUP(INT($I9),'1. Eingabemaske'!$I$12:$V$21,3,FALSE)&lt;&gt;0,HLOOKUP(INT($I9),'1. Eingabemaske'!$I$12:$V$21,3,FALSE),""),"")</f>
        <v/>
      </c>
      <c r="T9" s="89" t="str">
        <f>IF(ISTEXT($D9),IF($S9="","",IF($R9="","",IF('1. Eingabemaske'!$F$14="",0,(IF('1. Eingabemaske'!$F$14=0,(R9/'1. Eingabemaske'!$G$14),(R9-1)/('1. Eingabemaske'!$G$14-1))*$S9)))),"")</f>
        <v/>
      </c>
      <c r="U9" s="90"/>
      <c r="V9" s="86"/>
      <c r="W9" s="87" t="str">
        <f t="shared" ref="W9:W72" si="3">IF(AND($U9="",$V9=""),"",AVERAGE($U9:$V9))</f>
        <v/>
      </c>
      <c r="X9" s="87" t="str">
        <f>IF(AND(ISTEXT($D9),ISNUMBER(W9)),IF(HLOOKUP(INT($I9),'1. Eingabemaske'!$I$12:$V$21,4,FALSE)&lt;&gt;0,HLOOKUP(INT($I9),'1. Eingabemaske'!$I$12:$V$21,4,FALSE),""),"")</f>
        <v/>
      </c>
      <c r="Y9" s="91" t="str">
        <f>IF(ISTEXT($D9),IF($W9="","",IF($X9="","",IF('1. Eingabemaske'!$F$15="","",(IF('1. Eingabemaske'!$F$15=0,($W9/'1. Eingabemaske'!$G$15),($W9-1)/('1. Eingabemaske'!$G$15-1))*$X9)))),"")</f>
        <v/>
      </c>
      <c r="Z9" s="86"/>
      <c r="AA9" s="86"/>
      <c r="AB9" s="87" t="str">
        <f t="shared" ref="AB9:AB72" si="4">IF(AND($Z9="",$AA9=""),"",AVERAGE($Z9:$AA9))</f>
        <v/>
      </c>
      <c r="AC9" s="87" t="str">
        <f>IF(AND(ISTEXT($D9),ISNUMBER($AB9)),IF(HLOOKUP(INT($I9),'1. Eingabemaske'!$I$12:$V$21,5,FALSE)&lt;&gt;0,HLOOKUP(INT($I9),'1. Eingabemaske'!$I$12:$V$21,5,FALSE),""),"")</f>
        <v/>
      </c>
      <c r="AD9" s="91" t="str">
        <f>IF(ISTEXT($D9),IF($AC9="","",IF('1. Eingabemaske'!$F$16="","",(IF('1. Eingabemaske'!$F$16=0,($AB9/'1. Eingabemaske'!$G$16),($AB9-1)/('1. Eingabemaske'!$G$16-1))*$AC9))),"")</f>
        <v/>
      </c>
      <c r="AE9" s="92" t="str">
        <f>IF(ISTEXT($D9),IF(F9="M",IF(L9="","",IF($K9="Frühentwickler",VLOOKUP(INT($I9),'1. Eingabemaske'!$Z$12:$AF$28,5,FALSE),IF($K9="Normalentwickler",VLOOKUP(INT($I9),'1. Eingabemaske'!$Z$12:$AF$23,6,FALSE),IF($K9="Spätentwickler",VLOOKUP(INT($I9),'1. Eingabemaske'!$Z$12:$AF$23,7,FALSE),0)))+((VLOOKUP(INT($I9),'1. Eingabemaske'!$Z$12:$AF$23,2,FALSE))*(($G9-DATE(YEAR($G9),1,1)+1)/365))),IF(F9="W",(IF($K9="Frühentwickler",VLOOKUP(INT($I9),'1. Eingabemaske'!$AH$12:$AN$28,5,FALSE),IF($K9="Normalentwickler",VLOOKUP(INT($I9),'1. Eingabemaske'!$AH$12:$AN$23,6,FALSE),IF($K9="Spätentwickler",VLOOKUP(INT($I9),'1. Eingabemaske'!$AH$12:$AN$23,7,FALSE),0)))+((VLOOKUP(INT($I9),'1. Eingabemaske'!$AH$12:$AN$23,2,FALSE))*(($G9-DATE(YEAR($G9),1,1)+1)/365))),"Geschlecht fehlt!")),"")</f>
        <v/>
      </c>
      <c r="AF9" s="93" t="str">
        <f t="shared" ref="AF9:AF72" si="5">IF(ISNUMBER(AE9),SUM(T9,Y9,AD9)*AE9,"")</f>
        <v/>
      </c>
      <c r="AG9" s="86"/>
      <c r="AH9" s="94" t="str">
        <f>IF(AND(ISTEXT($D9),ISNUMBER($AG9)),IF(HLOOKUP(INT($I9),'1. Eingabemaske'!$I$12:$V$21,6,FALSE)&lt;&gt;0,HLOOKUP(INT($I9),'1. Eingabemaske'!$I$12:$V$21,6,FALSE),""),"")</f>
        <v/>
      </c>
      <c r="AI9" s="91" t="str">
        <f>IF(ISTEXT($D9),IF($AH9="","",IF('1. Eingabemaske'!$F$17="","",(IF('1. Eingabemaske'!$F$17=0,($AG9/'1. Eingabemaske'!$G$17),($AG9-1)/('1. Eingabemaske'!$G$17-1))*$AH9))),"")</f>
        <v/>
      </c>
      <c r="AJ9" s="86"/>
      <c r="AK9" s="94" t="str">
        <f>IF(AND(ISTEXT($D9),ISNUMBER($AJ9)),IF(HLOOKUP(INT($I9),'1. Eingabemaske'!$I$12:$V$21,7,FALSE)&lt;&gt;0,HLOOKUP(INT($I9),'1. Eingabemaske'!$I$12:$V$21,7,FALSE),""),"")</f>
        <v/>
      </c>
      <c r="AL9" s="91" t="str">
        <f>IF(ISTEXT($D9),IF(AJ9=0,0,IF($AK9="","",IF('1. Eingabemaske'!$F$18="","",(IF('1. Eingabemaske'!$F$18=0,($AJ9/'1. Eingabemaske'!$G$18),($AJ9-1)/('1. Eingabemaske'!$G$18-1))*$AK9)))),"")</f>
        <v/>
      </c>
      <c r="AM9" s="86"/>
      <c r="AN9" s="94" t="str">
        <f>IF(AND(ISTEXT($D9),ISNUMBER($AM9)),IF(HLOOKUP(INT($I9),'1. Eingabemaske'!$I$12:$V$21,8,FALSE)&lt;&gt;0,HLOOKUP(INT($I9),'1. Eingabemaske'!$I$12:$V$21,8,FALSE),""),"")</f>
        <v/>
      </c>
      <c r="AO9" s="89" t="str">
        <f>IF(ISTEXT($D9),IF($AN9="","",IF('1. Eingabemaske'!#REF!="","",(IF('1. Eingabemaske'!#REF!=0,($AM9/'1. Eingabemaske'!#REF!),($AM9-1)/('1. Eingabemaske'!#REF!-1))*$AN9))),"")</f>
        <v/>
      </c>
      <c r="AP9" s="86"/>
      <c r="AQ9" s="94" t="str">
        <f>IF(AND(ISTEXT($D9),ISNUMBER($AP9)),IF(HLOOKUP(INT($I9),'1. Eingabemaske'!$I$12:$V$21,9,FALSE)&lt;&gt;0,HLOOKUP(INT($I9),'1. Eingabemaske'!$I$12:$V$21,9,FALSE),""),"")</f>
        <v/>
      </c>
      <c r="AR9" s="86"/>
      <c r="AS9" s="94" t="str">
        <f>IF(AND(ISTEXT($D9),ISNUMBER($AR9)),IF(HLOOKUP(INT($I9),'1. Eingabemaske'!$I$12:$V$21,10,FALSE)&lt;&gt;0,HLOOKUP(INT($I9),'1. Eingabemaske'!$I$12:$V$21,10,FALSE),""),"")</f>
        <v/>
      </c>
      <c r="AT9" s="95" t="str">
        <f>IF(ISTEXT($D9),(IF($AQ9="",0,IF('1. Eingabemaske'!$F$19="","",(IF('1. Eingabemaske'!$F$19=0,($AP9/'1. Eingabemaske'!$G$19),($AP9-1)/('1. Eingabemaske'!$G$19-1))*$AQ9)))+IF($AS9="",0,IF('1. Eingabemaske'!$F$20="","",(IF('1. Eingabemaske'!$F$20=0,($AR9/'1. Eingabemaske'!$G$20),($AR9-1)/('1. Eingabemaske'!$G$20-1))*$AS9)))),"")</f>
        <v/>
      </c>
      <c r="AU9" s="90"/>
      <c r="AV9" s="94" t="str">
        <f>IF(AND(ISTEXT($D9),ISNUMBER($AU9)),IF(HLOOKUP(INT($I9),'1. Eingabemaske'!$I$12:$V$21,11,FALSE)&lt;&gt;0,HLOOKUP(INT($I9),'1. Eingabemaske'!$I$12:$V$21,11,FALSE),""),"")</f>
        <v/>
      </c>
      <c r="AW9" s="86"/>
      <c r="AX9" s="94" t="str">
        <f>IF(AND(ISTEXT($D9),ISNUMBER($AW9)),IF(HLOOKUP(INT($I9),'1. Eingabemaske'!$I$12:$V$21,12,FALSE)&lt;&gt;0,HLOOKUP(INT($I9),'1. Eingabemaske'!$I$12:$V$21,12,FALSE),""),"")</f>
        <v/>
      </c>
      <c r="AY9" s="95" t="str">
        <f>IF(ISTEXT($D9),SUM(IF($AV9="",0,IF('1. Eingabemaske'!$F$21="","",(IF('1. Eingabemaske'!$F$21=0,($AU9/'1. Eingabemaske'!$G$21),($AU9-1)/('1. Eingabemaske'!$G$21-1)))*$AV9)),IF($AX9="",0,IF('1. Eingabemaske'!#REF!="","",(IF('1. Eingabemaske'!#REF!=0,($AW9/'1. Eingabemaske'!#REF!),($AW9-1)/('1. Eingabemaske'!#REF!-1)))*$AX9))),"")</f>
        <v/>
      </c>
      <c r="AZ9" s="84" t="str">
        <f t="shared" ref="AZ9:AZ72" si="6">IF(K9="","Bitte BES einfügen",SUM(O9,AF9,AI9,AL9,AO9,AT9,AY9))</f>
        <v>Bitte BES einfügen</v>
      </c>
      <c r="BA9" s="96" t="str">
        <f t="shared" ref="BA9:BA72" si="7">IF(ISTEXT(D9),RANK(AZ9,$AZ$9:$AZ$502),"")</f>
        <v/>
      </c>
      <c r="BB9" s="97"/>
      <c r="BC9" s="97"/>
      <c r="BD9" s="82"/>
      <c r="BE9" s="98"/>
    </row>
    <row r="10" spans="1:57" ht="13.5" thickBot="1" x14ac:dyDescent="0.45">
      <c r="B10" s="99" t="str">
        <f t="shared" si="0"/>
        <v xml:space="preserve"> </v>
      </c>
      <c r="C10" s="82"/>
      <c r="D10" s="82"/>
      <c r="E10" s="100"/>
      <c r="F10" s="100"/>
      <c r="G10" s="101"/>
      <c r="H10" s="101"/>
      <c r="I10" s="84" t="str">
        <f>IF(ISBLANK(Tableau1[[#This Row],[Name]]),"",((Tableau1[[#This Row],[Testdatum]]-Tableau1[[#This Row],[Geburtsdatum]])/365))</f>
        <v/>
      </c>
      <c r="J10" s="102" t="str">
        <f t="shared" si="1"/>
        <v xml:space="preserve"> </v>
      </c>
      <c r="K10" s="103"/>
      <c r="L10" s="103"/>
      <c r="M10" s="104" t="str">
        <f>IF(ISTEXT(D10),IF(L10="","",IF(HLOOKUP(INT($I10),'1. Eingabemaske'!$I$12:$V$21,2,FALSE)&lt;&gt;0,HLOOKUP(INT($I10),'1. Eingabemaske'!$I$12:$V$21,2,FALSE),"")),"")</f>
        <v/>
      </c>
      <c r="N10" s="105" t="str">
        <f>IF(ISTEXT($D10),IF(F10="M",IF(L10="","",IF($K10="Frühentwickler",VLOOKUP(INT($I10),'1. Eingabemaske'!$Z$12:$AF$28,5,FALSE),IF($K10="Normalentwickler",VLOOKUP(INT($I10),'1. Eingabemaske'!$Z$12:$AF$23,6,FALSE),IF($K10="Spätentwickler",VLOOKUP(INT($I10),'1. Eingabemaske'!$Z$12:$AF$23,7,FALSE),0)))+((VLOOKUP(INT($I10),'1. Eingabemaske'!$Z$12:$AF$23,2,FALSE))*(($G10-DATE(YEAR($G10),1,1)+1)/365))),IF(F10="W",(IF($K10="Frühentwickler",VLOOKUP(INT($I10),'1. Eingabemaske'!$AH$12:$AN$28,5,FALSE),IF($K10="Normalentwickler",VLOOKUP(INT($I10),'1. Eingabemaske'!$AH$12:$AN$23,6,FALSE),IF($K10="Spätentwickler",VLOOKUP(INT($I10),'1. Eingabemaske'!$AH$12:$AN$23,7,FALSE),0)))+((VLOOKUP(INT($I10),'1. Eingabemaske'!$AH$12:$AN$23,2,FALSE))*(($G10-DATE(YEAR($G10),1,1)+1)/365))),"Geschlecht fehlt!")),"")</f>
        <v/>
      </c>
      <c r="O10" s="89" t="str">
        <f>IF(ISTEXT(D10),IF(M10="","",IF('1. Eingabemaske'!$F$13="",0,(IF('1. Eingabemaske'!$F$13=0,(L10/'1. Eingabemaske'!$G$13),(L10-1)/('1. Eingabemaske'!$G$13-1))*M10*N10))),"")</f>
        <v/>
      </c>
      <c r="P10" s="103"/>
      <c r="Q10" s="103"/>
      <c r="R10" s="104" t="str">
        <f t="shared" si="2"/>
        <v/>
      </c>
      <c r="S10" s="104" t="str">
        <f>IF(AND(ISTEXT($D10),ISNUMBER(R10)),IF(HLOOKUP(INT($I10),'1. Eingabemaske'!$I$12:$V$21,3,FALSE)&lt;&gt;0,HLOOKUP(INT($I10),'1. Eingabemaske'!$I$12:$V$21,3,FALSE),""),"")</f>
        <v/>
      </c>
      <c r="T10" s="106" t="str">
        <f>IF(ISTEXT($D10),IF($S10="","",IF($R10="","",IF('1. Eingabemaske'!$F$14="",0,(IF('1. Eingabemaske'!$F$14=0,(R10/'1. Eingabemaske'!$G$14),(R10-1)/('1. Eingabemaske'!$G$14-1))*$S10)))),"")</f>
        <v/>
      </c>
      <c r="U10" s="107"/>
      <c r="V10" s="103"/>
      <c r="W10" s="104" t="str">
        <f t="shared" si="3"/>
        <v/>
      </c>
      <c r="X10" s="104" t="str">
        <f>IF(AND(ISTEXT($D10),ISNUMBER(W10)),IF(HLOOKUP(INT($I10),'1. Eingabemaske'!$I$12:$V$21,4,FALSE)&lt;&gt;0,HLOOKUP(INT($I10),'1. Eingabemaske'!$I$12:$V$21,4,FALSE),""),"")</f>
        <v/>
      </c>
      <c r="Y10" s="108" t="str">
        <f>IF(ISTEXT($D10),IF($W10="","",IF($X10="","",IF('1. Eingabemaske'!$F$15="","",(IF('1. Eingabemaske'!$F$15=0,($W10/'1. Eingabemaske'!$G$15),($W10-1)/('1. Eingabemaske'!$G$15-1))*$X10)))),"")</f>
        <v/>
      </c>
      <c r="Z10" s="103"/>
      <c r="AA10" s="103"/>
      <c r="AB10" s="104" t="str">
        <f t="shared" si="4"/>
        <v/>
      </c>
      <c r="AC10" s="104" t="str">
        <f>IF(AND(ISTEXT($D10),ISNUMBER($AB10)),IF(HLOOKUP(INT($I10),'1. Eingabemaske'!$I$12:$V$21,5,FALSE)&lt;&gt;0,HLOOKUP(INT($I10),'1. Eingabemaske'!$I$12:$V$21,5,FALSE),""),"")</f>
        <v/>
      </c>
      <c r="AD10" s="91" t="str">
        <f>IF(ISTEXT($D10),IF($AC10="","",IF('1. Eingabemaske'!$F$16="","",(IF('1. Eingabemaske'!$F$16=0,($AB10/'1. Eingabemaske'!$G$16),($AB10-1)/('1. Eingabemaske'!$G$16-1))*$AC10))),"")</f>
        <v/>
      </c>
      <c r="AE10" s="92" t="str">
        <f>IF(ISTEXT($D10),IF(F10="M",IF(L10="","",IF($K10="Frühentwickler",VLOOKUP(INT($I10),'1. Eingabemaske'!$Z$12:$AF$28,5,FALSE),IF($K10="Normalentwickler",VLOOKUP(INT($I10),'1. Eingabemaske'!$Z$12:$AF$23,6,FALSE),IF($K10="Spätentwickler",VLOOKUP(INT($I10),'1. Eingabemaske'!$Z$12:$AF$23,7,FALSE),0)))+((VLOOKUP(INT($I10),'1. Eingabemaske'!$Z$12:$AF$23,2,FALSE))*(($G10-DATE(YEAR($G10),1,1)+1)/365))),IF(F10="W",(IF($K10="Frühentwickler",VLOOKUP(INT($I10),'1. Eingabemaske'!$AH$12:$AN$28,5,FALSE),IF($K10="Normalentwickler",VLOOKUP(INT($I10),'1. Eingabemaske'!$AH$12:$AN$23,6,FALSE),IF($K10="Spätentwickler",VLOOKUP(INT($I10),'1. Eingabemaske'!$AH$12:$AN$23,7,FALSE),0)))+((VLOOKUP(INT($I10),'1. Eingabemaske'!$AH$12:$AN$23,2,FALSE))*(($G10-DATE(YEAR($G10),1,1)+1)/365))),"Geschlecht fehlt!")),"")</f>
        <v/>
      </c>
      <c r="AF10" s="93" t="str">
        <f t="shared" si="5"/>
        <v/>
      </c>
      <c r="AG10" s="86"/>
      <c r="AH10" s="94" t="str">
        <f>IF(AND(ISTEXT($D10),ISNUMBER($AG10)),IF(HLOOKUP(INT($I10),'1. Eingabemaske'!$I$12:$V$21,6,FALSE)&lt;&gt;0,HLOOKUP(INT($I10),'1. Eingabemaske'!$I$12:$V$21,6,FALSE),""),"")</f>
        <v/>
      </c>
      <c r="AI10" s="91" t="str">
        <f>IF(ISTEXT($D10),IF($AH10="","",IF('1. Eingabemaske'!$F$17="","",(IF('1. Eingabemaske'!$F$17=0,($AG10/'1. Eingabemaske'!$G$17),($AG10-1)/('1. Eingabemaske'!$G$17-1))*$AH10))),"")</f>
        <v/>
      </c>
      <c r="AJ10" s="86"/>
      <c r="AK10" s="94" t="str">
        <f>IF(AND(ISTEXT($D10),ISNUMBER($AJ10)),IF(HLOOKUP(INT($I10),'1. Eingabemaske'!$I$12:$V$21,7,FALSE)&lt;&gt;0,HLOOKUP(INT($I10),'1. Eingabemaske'!$I$12:$V$21,7,FALSE),""),"")</f>
        <v/>
      </c>
      <c r="AL10" s="91" t="str">
        <f>IF(ISTEXT($D10),IF(AJ10=0,0,IF($AK10="","",IF('1. Eingabemaske'!$F$18="","",(IF('1. Eingabemaske'!$F$18=0,($AJ10/'1. Eingabemaske'!$G$18),($AJ10-1)/('1. Eingabemaske'!$G$18-1))*$AK10)))),"")</f>
        <v/>
      </c>
      <c r="AM10" s="86"/>
      <c r="AN10" s="94" t="str">
        <f>IF(AND(ISTEXT($D10),ISNUMBER($AM10)),IF(HLOOKUP(INT($I10),'1. Eingabemaske'!$I$12:$V$21,8,FALSE)&lt;&gt;0,HLOOKUP(INT($I10),'1. Eingabemaske'!$I$12:$V$21,8,FALSE),""),"")</f>
        <v/>
      </c>
      <c r="AO10" s="89" t="str">
        <f>IF(ISTEXT($D10),IF($AN10="","",IF('1. Eingabemaske'!#REF!="","",(IF('1. Eingabemaske'!#REF!=0,($AM10/'1. Eingabemaske'!#REF!),($AM10-1)/('1. Eingabemaske'!#REF!-1))*$AN10))),"")</f>
        <v/>
      </c>
      <c r="AP10" s="86"/>
      <c r="AQ10" s="94" t="str">
        <f>IF(AND(ISTEXT($D10),ISNUMBER($AP10)),IF(HLOOKUP(INT($I10),'1. Eingabemaske'!$I$12:$V$21,9,FALSE)&lt;&gt;0,HLOOKUP(INT($I10),'1. Eingabemaske'!$I$12:$V$21,9,FALSE),""),"")</f>
        <v/>
      </c>
      <c r="AR10" s="86"/>
      <c r="AS10" s="94" t="str">
        <f>IF(AND(ISTEXT($D10),ISNUMBER($AR10)),IF(HLOOKUP(INT($I10),'1. Eingabemaske'!$I$12:$V$21,10,FALSE)&lt;&gt;0,HLOOKUP(INT($I10),'1. Eingabemaske'!$I$12:$V$21,10,FALSE),""),"")</f>
        <v/>
      </c>
      <c r="AT10" s="95" t="str">
        <f>IF(ISTEXT($D10),(IF($AQ10="",0,IF('1. Eingabemaske'!$F$19="","",(IF('1. Eingabemaske'!$F$19=0,($AP10/'1. Eingabemaske'!$G$19),($AP10-1)/('1. Eingabemaske'!$G$19-1))*$AQ10)))+IF($AS10="",0,IF('1. Eingabemaske'!$F$20="","",(IF('1. Eingabemaske'!$F$20=0,($AR10/'1. Eingabemaske'!$G$20),($AR10-1)/('1. Eingabemaske'!$G$20-1))*$AS10)))),"")</f>
        <v/>
      </c>
      <c r="AU10" s="90"/>
      <c r="AV10" s="94" t="str">
        <f>IF(AND(ISTEXT($D10),ISNUMBER($AU10)),IF(HLOOKUP(INT($I10),'1. Eingabemaske'!$I$12:$V$21,11,FALSE)&lt;&gt;0,HLOOKUP(INT($I10),'1. Eingabemaske'!$I$12:$V$21,11,FALSE),""),"")</f>
        <v/>
      </c>
      <c r="AW10" s="86"/>
      <c r="AX10" s="94" t="str">
        <f>IF(AND(ISTEXT($D10),ISNUMBER($AW10)),IF(HLOOKUP(INT($I10),'1. Eingabemaske'!$I$12:$V$21,12,FALSE)&lt;&gt;0,HLOOKUP(INT($I10),'1. Eingabemaske'!$I$12:$V$21,12,FALSE),""),"")</f>
        <v/>
      </c>
      <c r="AY10" s="95" t="str">
        <f>IF(ISTEXT($D10),SUM(IF($AV10="",0,IF('1. Eingabemaske'!$F$21="","",(IF('1. Eingabemaske'!$F$21=0,($AU10/'1. Eingabemaske'!$G$21),($AU10-1)/('1. Eingabemaske'!$G$21-1)))*$AV10)),IF($AX10="",0,IF('1. Eingabemaske'!#REF!="","",(IF('1. Eingabemaske'!#REF!=0,($AW10/'1. Eingabemaske'!#REF!),($AW10-1)/('1. Eingabemaske'!#REF!-1)))*$AX10))),"")</f>
        <v/>
      </c>
      <c r="AZ10" s="84" t="str">
        <f t="shared" si="6"/>
        <v>Bitte BES einfügen</v>
      </c>
      <c r="BA10" s="96" t="str">
        <f t="shared" si="7"/>
        <v/>
      </c>
      <c r="BB10" s="97"/>
      <c r="BC10" s="97"/>
      <c r="BD10" s="82"/>
      <c r="BE10" s="98"/>
    </row>
    <row r="11" spans="1:57" ht="13.5" thickBot="1" x14ac:dyDescent="0.45">
      <c r="B11" s="99" t="str">
        <f t="shared" si="0"/>
        <v xml:space="preserve"> </v>
      </c>
      <c r="C11" s="82"/>
      <c r="D11" s="82"/>
      <c r="E11" s="100"/>
      <c r="F11" s="100"/>
      <c r="G11" s="101"/>
      <c r="H11" s="101"/>
      <c r="I11" s="84" t="str">
        <f>IF(ISBLANK(Tableau1[[#This Row],[Name]]),"",((Tableau1[[#This Row],[Testdatum]]-Tableau1[[#This Row],[Geburtsdatum]])/365))</f>
        <v/>
      </c>
      <c r="J11" s="102" t="str">
        <f t="shared" si="1"/>
        <v xml:space="preserve"> </v>
      </c>
      <c r="K11" s="103"/>
      <c r="L11" s="103"/>
      <c r="M11" s="104" t="str">
        <f>IF(ISTEXT(D11),IF(L11="","",IF(HLOOKUP(INT($I11),'1. Eingabemaske'!$I$12:$V$21,2,FALSE)&lt;&gt;0,HLOOKUP(INT($I11),'1. Eingabemaske'!$I$12:$V$21,2,FALSE),"")),"")</f>
        <v/>
      </c>
      <c r="N11" s="105" t="str">
        <f>IF(ISTEXT($D11),IF(F11="M",IF(L11="","",IF($K11="Frühentwickler",VLOOKUP(INT($I11),'1. Eingabemaske'!$Z$12:$AF$28,5,FALSE),IF($K11="Normalentwickler",VLOOKUP(INT($I11),'1. Eingabemaske'!$Z$12:$AF$23,6,FALSE),IF($K11="Spätentwickler",VLOOKUP(INT($I11),'1. Eingabemaske'!$Z$12:$AF$23,7,FALSE),0)))+((VLOOKUP(INT($I11),'1. Eingabemaske'!$Z$12:$AF$23,2,FALSE))*(($G11-DATE(YEAR($G11),1,1)+1)/365))),IF(F11="W",(IF($K11="Frühentwickler",VLOOKUP(INT($I11),'1. Eingabemaske'!$AH$12:$AN$28,5,FALSE),IF($K11="Normalentwickler",VLOOKUP(INT($I11),'1. Eingabemaske'!$AH$12:$AN$23,6,FALSE),IF($K11="Spätentwickler",VLOOKUP(INT($I11),'1. Eingabemaske'!$AH$12:$AN$23,7,FALSE),0)))+((VLOOKUP(INT($I11),'1. Eingabemaske'!$AH$12:$AN$23,2,FALSE))*(($G11-DATE(YEAR($G11),1,1)+1)/365))),"Geschlecht fehlt!")),"")</f>
        <v/>
      </c>
      <c r="O11" s="89" t="str">
        <f>IF(ISTEXT(D11),IF(M11="","",IF('1. Eingabemaske'!$F$13="",0,(IF('1. Eingabemaske'!$F$13=0,(L11/'1. Eingabemaske'!$G$13),(L11-1)/('1. Eingabemaske'!$G$13-1))*M11*N11))),"")</f>
        <v/>
      </c>
      <c r="P11" s="103"/>
      <c r="Q11" s="103"/>
      <c r="R11" s="104" t="str">
        <f t="shared" si="2"/>
        <v/>
      </c>
      <c r="S11" s="104" t="str">
        <f>IF(AND(ISTEXT($D11),ISNUMBER(R11)),IF(HLOOKUP(INT($I11),'1. Eingabemaske'!$I$12:$V$21,3,FALSE)&lt;&gt;0,HLOOKUP(INT($I11),'1. Eingabemaske'!$I$12:$V$21,3,FALSE),""),"")</f>
        <v/>
      </c>
      <c r="T11" s="106" t="str">
        <f>IF(ISTEXT($D11),IF($S11="","",IF($R11="","",IF('1. Eingabemaske'!$F$14="",0,(IF('1. Eingabemaske'!$F$14=0,(R11/'1. Eingabemaske'!$G$14),(R11-1)/('1. Eingabemaske'!$G$14-1))*$S11)))),"")</f>
        <v/>
      </c>
      <c r="U11" s="107"/>
      <c r="V11" s="103"/>
      <c r="W11" s="104" t="str">
        <f t="shared" si="3"/>
        <v/>
      </c>
      <c r="X11" s="104" t="str">
        <f>IF(AND(ISTEXT($D11),ISNUMBER(W11)),IF(HLOOKUP(INT($I11),'1. Eingabemaske'!$I$12:$V$21,4,FALSE)&lt;&gt;0,HLOOKUP(INT($I11),'1. Eingabemaske'!$I$12:$V$21,4,FALSE),""),"")</f>
        <v/>
      </c>
      <c r="Y11" s="108" t="str">
        <f>IF(ISTEXT($D11),IF($W11="","",IF($X11="","",IF('1. Eingabemaske'!$F$15="","",(IF('1. Eingabemaske'!$F$15=0,($W11/'1. Eingabemaske'!$G$15),($W11-1)/('1. Eingabemaske'!$G$15-1))*$X11)))),"")</f>
        <v/>
      </c>
      <c r="Z11" s="103"/>
      <c r="AA11" s="103"/>
      <c r="AB11" s="104" t="str">
        <f t="shared" si="4"/>
        <v/>
      </c>
      <c r="AC11" s="104" t="str">
        <f>IF(AND(ISTEXT($D11),ISNUMBER($AB11)),IF(HLOOKUP(INT($I11),'1. Eingabemaske'!$I$12:$V$21,5,FALSE)&lt;&gt;0,HLOOKUP(INT($I11),'1. Eingabemaske'!$I$12:$V$21,5,FALSE),""),"")</f>
        <v/>
      </c>
      <c r="AD11" s="91" t="str">
        <f>IF(ISTEXT($D11),IF($AC11="","",IF('1. Eingabemaske'!$F$16="","",(IF('1. Eingabemaske'!$F$16=0,($AB11/'1. Eingabemaske'!$G$16),($AB11-1)/('1. Eingabemaske'!$G$16-1))*$AC11))),"")</f>
        <v/>
      </c>
      <c r="AE11" s="92" t="str">
        <f>IF(ISTEXT($D11),IF(F11="M",IF(L11="","",IF($K11="Frühentwickler",VLOOKUP(INT($I11),'1. Eingabemaske'!$Z$12:$AF$28,5,FALSE),IF($K11="Normalentwickler",VLOOKUP(INT($I11),'1. Eingabemaske'!$Z$12:$AF$23,6,FALSE),IF($K11="Spätentwickler",VLOOKUP(INT($I11),'1. Eingabemaske'!$Z$12:$AF$23,7,FALSE),0)))+((VLOOKUP(INT($I11),'1. Eingabemaske'!$Z$12:$AF$23,2,FALSE))*(($G11-DATE(YEAR($G11),1,1)+1)/365))),IF(F11="W",(IF($K11="Frühentwickler",VLOOKUP(INT($I11),'1. Eingabemaske'!$AH$12:$AN$28,5,FALSE),IF($K11="Normalentwickler",VLOOKUP(INT($I11),'1. Eingabemaske'!$AH$12:$AN$23,6,FALSE),IF($K11="Spätentwickler",VLOOKUP(INT($I11),'1. Eingabemaske'!$AH$12:$AN$23,7,FALSE),0)))+((VLOOKUP(INT($I11),'1. Eingabemaske'!$AH$12:$AN$23,2,FALSE))*(($G11-DATE(YEAR($G11),1,1)+1)/365))),"Geschlecht fehlt!")),"")</f>
        <v/>
      </c>
      <c r="AF11" s="93" t="str">
        <f t="shared" si="5"/>
        <v/>
      </c>
      <c r="AG11" s="86"/>
      <c r="AH11" s="94" t="str">
        <f>IF(AND(ISTEXT($D11),ISNUMBER($AG11)),IF(HLOOKUP(INT($I11),'1. Eingabemaske'!$I$12:$V$21,6,FALSE)&lt;&gt;0,HLOOKUP(INT($I11),'1. Eingabemaske'!$I$12:$V$21,6,FALSE),""),"")</f>
        <v/>
      </c>
      <c r="AI11" s="91" t="str">
        <f>IF(ISTEXT($D11),IF($AH11="","",IF('1. Eingabemaske'!$F$17="","",(IF('1. Eingabemaske'!$F$17=0,($AG11/'1. Eingabemaske'!$G$17),($AG11-1)/('1. Eingabemaske'!$G$17-1))*$AH11))),"")</f>
        <v/>
      </c>
      <c r="AJ11" s="86"/>
      <c r="AK11" s="94" t="str">
        <f>IF(AND(ISTEXT($D11),ISNUMBER($AJ11)),IF(HLOOKUP(INT($I11),'1. Eingabemaske'!$I$12:$V$21,7,FALSE)&lt;&gt;0,HLOOKUP(INT($I11),'1. Eingabemaske'!$I$12:$V$21,7,FALSE),""),"")</f>
        <v/>
      </c>
      <c r="AL11" s="91" t="str">
        <f>IF(ISTEXT($D11),IF(AJ11=0,0,IF($AK11="","",IF('1. Eingabemaske'!$F$18="","",(IF('1. Eingabemaske'!$F$18=0,($AJ11/'1. Eingabemaske'!$G$18),($AJ11-1)/('1. Eingabemaske'!$G$18-1))*$AK11)))),"")</f>
        <v/>
      </c>
      <c r="AM11" s="86"/>
      <c r="AN11" s="94" t="str">
        <f>IF(AND(ISTEXT($D11),ISNUMBER($AM11)),IF(HLOOKUP(INT($I11),'1. Eingabemaske'!$I$12:$V$21,8,FALSE)&lt;&gt;0,HLOOKUP(INT($I11),'1. Eingabemaske'!$I$12:$V$21,8,FALSE),""),"")</f>
        <v/>
      </c>
      <c r="AO11" s="89" t="str">
        <f>IF(ISTEXT($D11),IF($AN11="","",IF('1. Eingabemaske'!#REF!="","",(IF('1. Eingabemaske'!#REF!=0,($AM11/'1. Eingabemaske'!#REF!),($AM11-1)/('1. Eingabemaske'!#REF!-1))*$AN11))),"")</f>
        <v/>
      </c>
      <c r="AP11" s="86"/>
      <c r="AQ11" s="94" t="str">
        <f>IF(AND(ISTEXT($D11),ISNUMBER($AP11)),IF(HLOOKUP(INT($I11),'1. Eingabemaske'!$I$12:$V$21,9,FALSE)&lt;&gt;0,HLOOKUP(INT($I11),'1. Eingabemaske'!$I$12:$V$21,9,FALSE),""),"")</f>
        <v/>
      </c>
      <c r="AR11" s="86"/>
      <c r="AS11" s="94" t="str">
        <f>IF(AND(ISTEXT($D11),ISNUMBER($AR11)),IF(HLOOKUP(INT($I11),'1. Eingabemaske'!$I$12:$V$21,10,FALSE)&lt;&gt;0,HLOOKUP(INT($I11),'1. Eingabemaske'!$I$12:$V$21,10,FALSE),""),"")</f>
        <v/>
      </c>
      <c r="AT11" s="95" t="str">
        <f>IF(ISTEXT($D11),(IF($AQ11="",0,IF('1. Eingabemaske'!$F$19="","",(IF('1. Eingabemaske'!$F$19=0,($AP11/'1. Eingabemaske'!$G$19),($AP11-1)/('1. Eingabemaske'!$G$19-1))*$AQ11)))+IF($AS11="",0,IF('1. Eingabemaske'!$F$20="","",(IF('1. Eingabemaske'!$F$20=0,($AR11/'1. Eingabemaske'!$G$20),($AR11-1)/('1. Eingabemaske'!$G$20-1))*$AS11)))),"")</f>
        <v/>
      </c>
      <c r="AU11" s="90"/>
      <c r="AV11" s="94" t="str">
        <f>IF(AND(ISTEXT($D11),ISNUMBER($AU11)),IF(HLOOKUP(INT($I11),'1. Eingabemaske'!$I$12:$V$21,11,FALSE)&lt;&gt;0,HLOOKUP(INT($I11),'1. Eingabemaske'!$I$12:$V$21,11,FALSE),""),"")</f>
        <v/>
      </c>
      <c r="AW11" s="86"/>
      <c r="AX11" s="94" t="str">
        <f>IF(AND(ISTEXT($D11),ISNUMBER($AW11)),IF(HLOOKUP(INT($I11),'1. Eingabemaske'!$I$12:$V$21,12,FALSE)&lt;&gt;0,HLOOKUP(INT($I11),'1. Eingabemaske'!$I$12:$V$21,12,FALSE),""),"")</f>
        <v/>
      </c>
      <c r="AY11" s="95" t="str">
        <f>IF(ISTEXT($D11),SUM(IF($AV11="",0,IF('1. Eingabemaske'!$F$21="","",(IF('1. Eingabemaske'!$F$21=0,($AU11/'1. Eingabemaske'!$G$21),($AU11-1)/('1. Eingabemaske'!$G$21-1)))*$AV11)),IF($AX11="",0,IF('1. Eingabemaske'!#REF!="","",(IF('1. Eingabemaske'!#REF!=0,($AW11/'1. Eingabemaske'!#REF!),($AW11-1)/('1. Eingabemaske'!#REF!-1)))*$AX11))),"")</f>
        <v/>
      </c>
      <c r="AZ11" s="84" t="str">
        <f t="shared" si="6"/>
        <v>Bitte BES einfügen</v>
      </c>
      <c r="BA11" s="96" t="str">
        <f t="shared" si="7"/>
        <v/>
      </c>
      <c r="BB11" s="97"/>
      <c r="BC11" s="97"/>
      <c r="BD11" s="82"/>
    </row>
    <row r="12" spans="1:57" ht="13.5" thickBot="1" x14ac:dyDescent="0.45">
      <c r="B12" s="99" t="str">
        <f t="shared" si="0"/>
        <v xml:space="preserve"> </v>
      </c>
      <c r="C12" s="82"/>
      <c r="D12" s="82"/>
      <c r="E12" s="100"/>
      <c r="F12" s="100"/>
      <c r="G12" s="101"/>
      <c r="H12" s="101"/>
      <c r="I12" s="84" t="str">
        <f>IF(ISBLANK(Tableau1[[#This Row],[Name]]),"",((Tableau1[[#This Row],[Testdatum]]-Tableau1[[#This Row],[Geburtsdatum]])/365))</f>
        <v/>
      </c>
      <c r="J12" s="102" t="str">
        <f t="shared" si="1"/>
        <v xml:space="preserve"> </v>
      </c>
      <c r="K12" s="103"/>
      <c r="L12" s="103"/>
      <c r="M12" s="104" t="str">
        <f>IF(ISTEXT(D12),IF(L12="","",IF(HLOOKUP(INT($I12),'1. Eingabemaske'!$I$12:$V$21,2,FALSE)&lt;&gt;0,HLOOKUP(INT($I12),'1. Eingabemaske'!$I$12:$V$21,2,FALSE),"")),"")</f>
        <v/>
      </c>
      <c r="N12" s="105" t="str">
        <f>IF(ISTEXT($D12),IF(F12="M",IF(L12="","",IF($K12="Frühentwickler",VLOOKUP(INT($I12),'1. Eingabemaske'!$Z$12:$AF$28,5,FALSE),IF($K12="Normalentwickler",VLOOKUP(INT($I12),'1. Eingabemaske'!$Z$12:$AF$23,6,FALSE),IF($K12="Spätentwickler",VLOOKUP(INT($I12),'1. Eingabemaske'!$Z$12:$AF$23,7,FALSE),0)))+((VLOOKUP(INT($I12),'1. Eingabemaske'!$Z$12:$AF$23,2,FALSE))*(($G12-DATE(YEAR($G12),1,1)+1)/365))),IF(F12="W",(IF($K12="Frühentwickler",VLOOKUP(INT($I12),'1. Eingabemaske'!$AH$12:$AN$28,5,FALSE),IF($K12="Normalentwickler",VLOOKUP(INT($I12),'1. Eingabemaske'!$AH$12:$AN$23,6,FALSE),IF($K12="Spätentwickler",VLOOKUP(INT($I12),'1. Eingabemaske'!$AH$12:$AN$23,7,FALSE),0)))+((VLOOKUP(INT($I12),'1. Eingabemaske'!$AH$12:$AN$23,2,FALSE))*(($G12-DATE(YEAR($G12),1,1)+1)/365))),"Geschlecht fehlt!")),"")</f>
        <v/>
      </c>
      <c r="O12" s="89" t="str">
        <f>IF(ISTEXT(D12),IF(M12="","",IF('1. Eingabemaske'!$F$13="",0,(IF('1. Eingabemaske'!$F$13=0,(L12/'1. Eingabemaske'!$G$13),(L12-1)/('1. Eingabemaske'!$G$13-1))*M12*N12))),"")</f>
        <v/>
      </c>
      <c r="P12" s="103"/>
      <c r="Q12" s="103"/>
      <c r="R12" s="104" t="str">
        <f t="shared" si="2"/>
        <v/>
      </c>
      <c r="S12" s="104" t="str">
        <f>IF(AND(ISTEXT($D12),ISNUMBER(R12)),IF(HLOOKUP(INT($I12),'1. Eingabemaske'!$I$12:$V$21,3,FALSE)&lt;&gt;0,HLOOKUP(INT($I12),'1. Eingabemaske'!$I$12:$V$21,3,FALSE),""),"")</f>
        <v/>
      </c>
      <c r="T12" s="106" t="str">
        <f>IF(ISTEXT($D12),IF($S12="","",IF($R12="","",IF('1. Eingabemaske'!$F$14="",0,(IF('1. Eingabemaske'!$F$14=0,(R12/'1. Eingabemaske'!$G$14),(R12-1)/('1. Eingabemaske'!$G$14-1))*$S12)))),"")</f>
        <v/>
      </c>
      <c r="U12" s="107"/>
      <c r="V12" s="103"/>
      <c r="W12" s="104" t="str">
        <f t="shared" si="3"/>
        <v/>
      </c>
      <c r="X12" s="104" t="str">
        <f>IF(AND(ISTEXT($D12),ISNUMBER(W12)),IF(HLOOKUP(INT($I12),'1. Eingabemaske'!$I$12:$V$21,4,FALSE)&lt;&gt;0,HLOOKUP(INT($I12),'1. Eingabemaske'!$I$12:$V$21,4,FALSE),""),"")</f>
        <v/>
      </c>
      <c r="Y12" s="108" t="str">
        <f>IF(ISTEXT($D12),IF($W12="","",IF($X12="","",IF('1. Eingabemaske'!$F$15="","",(IF('1. Eingabemaske'!$F$15=0,($W12/'1. Eingabemaske'!$G$15),($W12-1)/('1. Eingabemaske'!$G$15-1))*$X12)))),"")</f>
        <v/>
      </c>
      <c r="Z12" s="103"/>
      <c r="AA12" s="103"/>
      <c r="AB12" s="104" t="str">
        <f t="shared" si="4"/>
        <v/>
      </c>
      <c r="AC12" s="104" t="str">
        <f>IF(AND(ISTEXT($D12),ISNUMBER($AB12)),IF(HLOOKUP(INT($I12),'1. Eingabemaske'!$I$12:$V$21,5,FALSE)&lt;&gt;0,HLOOKUP(INT($I12),'1. Eingabemaske'!$I$12:$V$21,5,FALSE),""),"")</f>
        <v/>
      </c>
      <c r="AD12" s="91" t="str">
        <f>IF(ISTEXT($D12),IF($AC12="","",IF('1. Eingabemaske'!$F$16="","",(IF('1. Eingabemaske'!$F$16=0,($AB12/'1. Eingabemaske'!$G$16),($AB12-1)/('1. Eingabemaske'!$G$16-1))*$AC12))),"")</f>
        <v/>
      </c>
      <c r="AE12" s="92" t="str">
        <f>IF(ISTEXT($D12),IF(F12="M",IF(L12="","",IF($K12="Frühentwickler",VLOOKUP(INT($I12),'1. Eingabemaske'!$Z$12:$AF$28,5,FALSE),IF($K12="Normalentwickler",VLOOKUP(INT($I12),'1. Eingabemaske'!$Z$12:$AF$23,6,FALSE),IF($K12="Spätentwickler",VLOOKUP(INT($I12),'1. Eingabemaske'!$Z$12:$AF$23,7,FALSE),0)))+((VLOOKUP(INT($I12),'1. Eingabemaske'!$Z$12:$AF$23,2,FALSE))*(($G12-DATE(YEAR($G12),1,1)+1)/365))),IF(F12="W",(IF($K12="Frühentwickler",VLOOKUP(INT($I12),'1. Eingabemaske'!$AH$12:$AN$28,5,FALSE),IF($K12="Normalentwickler",VLOOKUP(INT($I12),'1. Eingabemaske'!$AH$12:$AN$23,6,FALSE),IF($K12="Spätentwickler",VLOOKUP(INT($I12),'1. Eingabemaske'!$AH$12:$AN$23,7,FALSE),0)))+((VLOOKUP(INT($I12),'1. Eingabemaske'!$AH$12:$AN$23,2,FALSE))*(($G12-DATE(YEAR($G12),1,1)+1)/365))),"Geschlecht fehlt!")),"")</f>
        <v/>
      </c>
      <c r="AF12" s="93" t="str">
        <f t="shared" si="5"/>
        <v/>
      </c>
      <c r="AG12" s="86"/>
      <c r="AH12" s="94" t="str">
        <f>IF(AND(ISTEXT($D12),ISNUMBER($AG12)),IF(HLOOKUP(INT($I12),'1. Eingabemaske'!$I$12:$V$21,6,FALSE)&lt;&gt;0,HLOOKUP(INT($I12),'1. Eingabemaske'!$I$12:$V$21,6,FALSE),""),"")</f>
        <v/>
      </c>
      <c r="AI12" s="91" t="str">
        <f>IF(ISTEXT($D12),IF($AH12="","",IF('1. Eingabemaske'!$F$17="","",(IF('1. Eingabemaske'!$F$17=0,($AG12/'1. Eingabemaske'!$G$17),($AG12-1)/('1. Eingabemaske'!$G$17-1))*$AH12))),"")</f>
        <v/>
      </c>
      <c r="AJ12" s="86"/>
      <c r="AK12" s="94" t="str">
        <f>IF(AND(ISTEXT($D12),ISNUMBER($AJ12)),IF(HLOOKUP(INT($I12),'1. Eingabemaske'!$I$12:$V$21,7,FALSE)&lt;&gt;0,HLOOKUP(INT($I12),'1. Eingabemaske'!$I$12:$V$21,7,FALSE),""),"")</f>
        <v/>
      </c>
      <c r="AL12" s="91" t="str">
        <f>IF(ISTEXT($D12),IF(AJ12=0,0,IF($AK12="","",IF('1. Eingabemaske'!$F$18="","",(IF('1. Eingabemaske'!$F$18=0,($AJ12/'1. Eingabemaske'!$G$18),($AJ12-1)/('1. Eingabemaske'!$G$18-1))*$AK12)))),"")</f>
        <v/>
      </c>
      <c r="AM12" s="86"/>
      <c r="AN12" s="94" t="str">
        <f>IF(AND(ISTEXT($D12),ISNUMBER($AM12)),IF(HLOOKUP(INT($I12),'1. Eingabemaske'!$I$12:$V$21,8,FALSE)&lt;&gt;0,HLOOKUP(INT($I12),'1. Eingabemaske'!$I$12:$V$21,8,FALSE),""),"")</f>
        <v/>
      </c>
      <c r="AO12" s="89" t="str">
        <f>IF(ISTEXT($D12),IF($AN12="","",IF('1. Eingabemaske'!#REF!="","",(IF('1. Eingabemaske'!#REF!=0,($AM12/'1. Eingabemaske'!#REF!),($AM12-1)/('1. Eingabemaske'!#REF!-1))*$AN12))),"")</f>
        <v/>
      </c>
      <c r="AP12" s="109"/>
      <c r="AQ12" s="94" t="str">
        <f>IF(AND(ISTEXT($D12),ISNUMBER($AP12)),IF(HLOOKUP(INT($I12),'1. Eingabemaske'!$I$12:$V$21,9,FALSE)&lt;&gt;0,HLOOKUP(INT($I12),'1. Eingabemaske'!$I$12:$V$21,9,FALSE),""),"")</f>
        <v/>
      </c>
      <c r="AR12" s="86"/>
      <c r="AS12" s="94" t="str">
        <f>IF(AND(ISTEXT($D12),ISNUMBER($AR12)),IF(HLOOKUP(INT($I12),'1. Eingabemaske'!$I$12:$V$21,10,FALSE)&lt;&gt;0,HLOOKUP(INT($I12),'1. Eingabemaske'!$I$12:$V$21,10,FALSE),""),"")</f>
        <v/>
      </c>
      <c r="AT12" s="95" t="str">
        <f>IF(ISTEXT($D12),(IF($AQ12="",0,IF('1. Eingabemaske'!$F$19="","",(IF('1. Eingabemaske'!$F$19=0,($AP12/'1. Eingabemaske'!$G$19),($AP12-1)/('1. Eingabemaske'!$G$19-1))*$AQ12)))+IF($AS12="",0,IF('1. Eingabemaske'!$F$20="","",(IF('1. Eingabemaske'!$F$20=0,($AR12/'1. Eingabemaske'!$G$20),($AR12-1)/('1. Eingabemaske'!$G$20-1))*$AS12)))),"")</f>
        <v/>
      </c>
      <c r="AU12" s="90"/>
      <c r="AV12" s="94" t="str">
        <f>IF(AND(ISTEXT($D12),ISNUMBER($AU12)),IF(HLOOKUP(INT($I12),'1. Eingabemaske'!$I$12:$V$21,11,FALSE)&lt;&gt;0,HLOOKUP(INT($I12),'1. Eingabemaske'!$I$12:$V$21,11,FALSE),""),"")</f>
        <v/>
      </c>
      <c r="AW12" s="103"/>
      <c r="AX12" s="94" t="str">
        <f>IF(AND(ISTEXT($D12),ISNUMBER($AW12)),IF(HLOOKUP(INT($I12),'1. Eingabemaske'!$I$12:$V$21,12,FALSE)&lt;&gt;0,HLOOKUP(INT($I12),'1. Eingabemaske'!$I$12:$V$21,12,FALSE),""),"")</f>
        <v/>
      </c>
      <c r="AY12" s="95" t="str">
        <f>IF(ISTEXT($D12),SUM(IF($AV12="",0,IF('1. Eingabemaske'!$F$21="","",(IF('1. Eingabemaske'!$F$21=0,($AU12/'1. Eingabemaske'!$G$21),($AU12-1)/('1. Eingabemaske'!$G$21-1)))*$AV12)),IF($AX12="",0,IF('1. Eingabemaske'!#REF!="","",(IF('1. Eingabemaske'!#REF!=0,($AW12/'1. Eingabemaske'!#REF!),($AW12-1)/('1. Eingabemaske'!#REF!-1)))*$AX12))),"")</f>
        <v/>
      </c>
      <c r="AZ12" s="84" t="str">
        <f t="shared" si="6"/>
        <v>Bitte BES einfügen</v>
      </c>
      <c r="BA12" s="96" t="str">
        <f t="shared" si="7"/>
        <v/>
      </c>
      <c r="BB12" s="100"/>
      <c r="BC12" s="100"/>
      <c r="BD12" s="100"/>
      <c r="BE12" s="65"/>
    </row>
    <row r="13" spans="1:57" ht="13.5" thickBot="1" x14ac:dyDescent="0.45">
      <c r="B13" s="99" t="str">
        <f t="shared" si="0"/>
        <v xml:space="preserve"> </v>
      </c>
      <c r="C13" s="82"/>
      <c r="D13" s="82"/>
      <c r="E13" s="100"/>
      <c r="F13" s="100"/>
      <c r="G13" s="101"/>
      <c r="H13" s="101"/>
      <c r="I13" s="84" t="str">
        <f>IF(ISBLANK(Tableau1[[#This Row],[Name]]),"",((Tableau1[[#This Row],[Testdatum]]-Tableau1[[#This Row],[Geburtsdatum]])/365))</f>
        <v/>
      </c>
      <c r="J13" s="102" t="str">
        <f t="shared" si="1"/>
        <v xml:space="preserve"> </v>
      </c>
      <c r="K13" s="103"/>
      <c r="L13" s="103"/>
      <c r="M13" s="104" t="str">
        <f>IF(ISTEXT(D13),IF(L13="","",IF(HLOOKUP(INT($I13),'1. Eingabemaske'!$I$12:$V$21,2,FALSE)&lt;&gt;0,HLOOKUP(INT($I13),'1. Eingabemaske'!$I$12:$V$21,2,FALSE),"")),"")</f>
        <v/>
      </c>
      <c r="N13" s="105" t="str">
        <f>IF(ISTEXT($D13),IF(F13="M",IF(L13="","",IF($K13="Frühentwickler",VLOOKUP(INT($I13),'1. Eingabemaske'!$Z$12:$AF$28,5,FALSE),IF($K13="Normalentwickler",VLOOKUP(INT($I13),'1. Eingabemaske'!$Z$12:$AF$23,6,FALSE),IF($K13="Spätentwickler",VLOOKUP(INT($I13),'1. Eingabemaske'!$Z$12:$AF$23,7,FALSE),0)))+((VLOOKUP(INT($I13),'1. Eingabemaske'!$Z$12:$AF$23,2,FALSE))*(($G13-DATE(YEAR($G13),1,1)+1)/365))),IF(F13="W",(IF($K13="Frühentwickler",VLOOKUP(INT($I13),'1. Eingabemaske'!$AH$12:$AN$28,5,FALSE),IF($K13="Normalentwickler",VLOOKUP(INT($I13),'1. Eingabemaske'!$AH$12:$AN$23,6,FALSE),IF($K13="Spätentwickler",VLOOKUP(INT($I13),'1. Eingabemaske'!$AH$12:$AN$23,7,FALSE),0)))+((VLOOKUP(INT($I13),'1. Eingabemaske'!$AH$12:$AN$23,2,FALSE))*(($G13-DATE(YEAR($G13),1,1)+1)/365))),"Geschlecht fehlt!")),"")</f>
        <v/>
      </c>
      <c r="O13" s="89" t="str">
        <f>IF(ISTEXT(D13),IF(M13="","",IF('1. Eingabemaske'!$F$13="",0,(IF('1. Eingabemaske'!$F$13=0,(L13/'1. Eingabemaske'!$G$13),(L13-1)/('1. Eingabemaske'!$G$13-1))*M13*N13))),"")</f>
        <v/>
      </c>
      <c r="P13" s="103"/>
      <c r="Q13" s="103"/>
      <c r="R13" s="104" t="str">
        <f t="shared" si="2"/>
        <v/>
      </c>
      <c r="S13" s="104" t="str">
        <f>IF(AND(ISTEXT($D13),ISNUMBER(R13)),IF(HLOOKUP(INT($I13),'1. Eingabemaske'!$I$12:$V$21,3,FALSE)&lt;&gt;0,HLOOKUP(INT($I13),'1. Eingabemaske'!$I$12:$V$21,3,FALSE),""),"")</f>
        <v/>
      </c>
      <c r="T13" s="106" t="str">
        <f>IF(ISTEXT($D13),IF($S13="","",IF($R13="","",IF('1. Eingabemaske'!$F$14="",0,(IF('1. Eingabemaske'!$F$14=0,(R13/'1. Eingabemaske'!$G$14),(R13-1)/('1. Eingabemaske'!$G$14-1))*$S13)))),"")</f>
        <v/>
      </c>
      <c r="U13" s="107"/>
      <c r="V13" s="103"/>
      <c r="W13" s="104" t="str">
        <f t="shared" si="3"/>
        <v/>
      </c>
      <c r="X13" s="104" t="str">
        <f>IF(AND(ISTEXT($D13),ISNUMBER(W13)),IF(HLOOKUP(INT($I13),'1. Eingabemaske'!$I$12:$V$21,4,FALSE)&lt;&gt;0,HLOOKUP(INT($I13),'1. Eingabemaske'!$I$12:$V$21,4,FALSE),""),"")</f>
        <v/>
      </c>
      <c r="Y13" s="108" t="str">
        <f>IF(ISTEXT($D13),IF($W13="","",IF($X13="","",IF('1. Eingabemaske'!$F$15="","",(IF('1. Eingabemaske'!$F$15=0,($W13/'1. Eingabemaske'!$G$15),($W13-1)/('1. Eingabemaske'!$G$15-1))*$X13)))),"")</f>
        <v/>
      </c>
      <c r="Z13" s="103"/>
      <c r="AA13" s="103"/>
      <c r="AB13" s="104" t="str">
        <f t="shared" si="4"/>
        <v/>
      </c>
      <c r="AC13" s="104" t="str">
        <f>IF(AND(ISTEXT($D13),ISNUMBER($AB13)),IF(HLOOKUP(INT($I13),'1. Eingabemaske'!$I$12:$V$21,5,FALSE)&lt;&gt;0,HLOOKUP(INT($I13),'1. Eingabemaske'!$I$12:$V$21,5,FALSE),""),"")</f>
        <v/>
      </c>
      <c r="AD13" s="91" t="str">
        <f>IF(ISTEXT($D13),IF($AC13="","",IF('1. Eingabemaske'!$F$16="","",(IF('1. Eingabemaske'!$F$16=0,($AB13/'1. Eingabemaske'!$G$16),($AB13-1)/('1. Eingabemaske'!$G$16-1))*$AC13))),"")</f>
        <v/>
      </c>
      <c r="AE13" s="92" t="str">
        <f>IF(ISTEXT($D13),IF(F13="M",IF(L13="","",IF($K13="Frühentwickler",VLOOKUP(INT($I13),'1. Eingabemaske'!$Z$12:$AF$28,5,FALSE),IF($K13="Normalentwickler",VLOOKUP(INT($I13),'1. Eingabemaske'!$Z$12:$AF$23,6,FALSE),IF($K13="Spätentwickler",VLOOKUP(INT($I13),'1. Eingabemaske'!$Z$12:$AF$23,7,FALSE),0)))+((VLOOKUP(INT($I13),'1. Eingabemaske'!$Z$12:$AF$23,2,FALSE))*(($G13-DATE(YEAR($G13),1,1)+1)/365))),IF(F13="W",(IF($K13="Frühentwickler",VLOOKUP(INT($I13),'1. Eingabemaske'!$AH$12:$AN$28,5,FALSE),IF($K13="Normalentwickler",VLOOKUP(INT($I13),'1. Eingabemaske'!$AH$12:$AN$23,6,FALSE),IF($K13="Spätentwickler",VLOOKUP(INT($I13),'1. Eingabemaske'!$AH$12:$AN$23,7,FALSE),0)))+((VLOOKUP(INT($I13),'1. Eingabemaske'!$AH$12:$AN$23,2,FALSE))*(($G13-DATE(YEAR($G13),1,1)+1)/365))),"Geschlecht fehlt!")),"")</f>
        <v/>
      </c>
      <c r="AF13" s="93" t="str">
        <f t="shared" si="5"/>
        <v/>
      </c>
      <c r="AG13" s="86"/>
      <c r="AH13" s="94" t="str">
        <f>IF(AND(ISTEXT($D13),ISNUMBER($AG13)),IF(HLOOKUP(INT($I13),'1. Eingabemaske'!$I$12:$V$21,6,FALSE)&lt;&gt;0,HLOOKUP(INT($I13),'1. Eingabemaske'!$I$12:$V$21,6,FALSE),""),"")</f>
        <v/>
      </c>
      <c r="AI13" s="91" t="str">
        <f>IF(ISTEXT($D13),IF($AH13="","",IF('1. Eingabemaske'!$F$17="","",(IF('1. Eingabemaske'!$F$17=0,($AG13/'1. Eingabemaske'!$G$17),($AG13-1)/('1. Eingabemaske'!$G$17-1))*$AH13))),"")</f>
        <v/>
      </c>
      <c r="AJ13" s="86"/>
      <c r="AK13" s="94" t="str">
        <f>IF(AND(ISTEXT($D13),ISNUMBER($AJ13)),IF(HLOOKUP(INT($I13),'1. Eingabemaske'!$I$12:$V$21,7,FALSE)&lt;&gt;0,HLOOKUP(INT($I13),'1. Eingabemaske'!$I$12:$V$21,7,FALSE),""),"")</f>
        <v/>
      </c>
      <c r="AL13" s="91" t="str">
        <f>IF(ISTEXT($D13),IF(AJ13=0,0,IF($AK13="","",IF('1. Eingabemaske'!$F$18="","",(IF('1. Eingabemaske'!$F$18=0,($AJ13/'1. Eingabemaske'!$G$18),($AJ13-1)/('1. Eingabemaske'!$G$18-1))*$AK13)))),"")</f>
        <v/>
      </c>
      <c r="AM13" s="86"/>
      <c r="AN13" s="94" t="str">
        <f>IF(AND(ISTEXT($D13),ISNUMBER($AM13)),IF(HLOOKUP(INT($I13),'1. Eingabemaske'!$I$12:$V$21,8,FALSE)&lt;&gt;0,HLOOKUP(INT($I13),'1. Eingabemaske'!$I$12:$V$21,8,FALSE),""),"")</f>
        <v/>
      </c>
      <c r="AO13" s="89" t="str">
        <f>IF(ISTEXT($D13),IF($AN13="","",IF('1. Eingabemaske'!#REF!="","",(IF('1. Eingabemaske'!#REF!=0,($AM13/'1. Eingabemaske'!#REF!),($AM13-1)/('1. Eingabemaske'!#REF!-1))*$AN13))),"")</f>
        <v/>
      </c>
      <c r="AP13" s="109"/>
      <c r="AQ13" s="94" t="str">
        <f>IF(AND(ISTEXT($D13),ISNUMBER($AP13)),IF(HLOOKUP(INT($I13),'1. Eingabemaske'!$I$12:$V$21,9,FALSE)&lt;&gt;0,HLOOKUP(INT($I13),'1. Eingabemaske'!$I$12:$V$21,9,FALSE),""),"")</f>
        <v/>
      </c>
      <c r="AR13" s="86"/>
      <c r="AS13" s="94" t="str">
        <f>IF(AND(ISTEXT($D13),ISNUMBER($AR13)),IF(HLOOKUP(INT($I13),'1. Eingabemaske'!$I$12:$V$21,10,FALSE)&lt;&gt;0,HLOOKUP(INT($I13),'1. Eingabemaske'!$I$12:$V$21,10,FALSE),""),"")</f>
        <v/>
      </c>
      <c r="AT13" s="95" t="str">
        <f>IF(ISTEXT($D13),(IF($AQ13="",0,IF('1. Eingabemaske'!$F$19="","",(IF('1. Eingabemaske'!$F$19=0,($AP13/'1. Eingabemaske'!$G$19),($AP13-1)/('1. Eingabemaske'!$G$19-1))*$AQ13)))+IF($AS13="",0,IF('1. Eingabemaske'!$F$20="","",(IF('1. Eingabemaske'!$F$20=0,($AR13/'1. Eingabemaske'!$G$20),($AR13-1)/('1. Eingabemaske'!$G$20-1))*$AS13)))),"")</f>
        <v/>
      </c>
      <c r="AU13" s="90"/>
      <c r="AV13" s="94" t="str">
        <f>IF(AND(ISTEXT($D13),ISNUMBER($AU13)),IF(HLOOKUP(INT($I13),'1. Eingabemaske'!$I$12:$V$21,11,FALSE)&lt;&gt;0,HLOOKUP(INT($I13),'1. Eingabemaske'!$I$12:$V$21,11,FALSE),""),"")</f>
        <v/>
      </c>
      <c r="AW13" s="103"/>
      <c r="AX13" s="94" t="str">
        <f>IF(AND(ISTEXT($D13),ISNUMBER($AW13)),IF(HLOOKUP(INT($I13),'1. Eingabemaske'!$I$12:$V$21,12,FALSE)&lt;&gt;0,HLOOKUP(INT($I13),'1. Eingabemaske'!$I$12:$V$21,12,FALSE),""),"")</f>
        <v/>
      </c>
      <c r="AY13" s="95" t="str">
        <f>IF(ISTEXT($D13),SUM(IF($AV13="",0,IF('1. Eingabemaske'!$F$21="","",(IF('1. Eingabemaske'!$F$21=0,($AU13/'1. Eingabemaske'!$G$21),($AU13-1)/('1. Eingabemaske'!$G$21-1)))*$AV13)),IF($AX13="",0,IF('1. Eingabemaske'!#REF!="","",(IF('1. Eingabemaske'!#REF!=0,($AW13/'1. Eingabemaske'!#REF!),($AW13-1)/('1. Eingabemaske'!#REF!-1)))*$AX13))),"")</f>
        <v/>
      </c>
      <c r="AZ13" s="84" t="str">
        <f t="shared" si="6"/>
        <v>Bitte BES einfügen</v>
      </c>
      <c r="BA13" s="96" t="str">
        <f t="shared" si="7"/>
        <v/>
      </c>
      <c r="BB13" s="100"/>
      <c r="BC13" s="100"/>
      <c r="BD13" s="100"/>
      <c r="BE13" s="65"/>
    </row>
    <row r="14" spans="1:57" ht="13.5" thickBot="1" x14ac:dyDescent="0.45">
      <c r="B14" s="99" t="str">
        <f t="shared" si="0"/>
        <v xml:space="preserve"> </v>
      </c>
      <c r="C14" s="82"/>
      <c r="D14" s="82"/>
      <c r="E14" s="100"/>
      <c r="F14" s="100"/>
      <c r="G14" s="101"/>
      <c r="H14" s="101"/>
      <c r="I14" s="84" t="str">
        <f>IF(ISBLANK(Tableau1[[#This Row],[Name]]),"",((Tableau1[[#This Row],[Testdatum]]-Tableau1[[#This Row],[Geburtsdatum]])/365))</f>
        <v/>
      </c>
      <c r="J14" s="102" t="str">
        <f t="shared" si="1"/>
        <v xml:space="preserve"> </v>
      </c>
      <c r="K14" s="103"/>
      <c r="L14" s="103"/>
      <c r="M14" s="104" t="str">
        <f>IF(ISTEXT(D14),IF(L14="","",IF(HLOOKUP(INT($I14),'1. Eingabemaske'!$I$12:$V$21,2,FALSE)&lt;&gt;0,HLOOKUP(INT($I14),'1. Eingabemaske'!$I$12:$V$21,2,FALSE),"")),"")</f>
        <v/>
      </c>
      <c r="N14" s="105" t="str">
        <f>IF(ISTEXT($D14),IF(F14="M",IF(L14="","",IF($K14="Frühentwickler",VLOOKUP(INT($I14),'1. Eingabemaske'!$Z$12:$AF$28,5,FALSE),IF($K14="Normalentwickler",VLOOKUP(INT($I14),'1. Eingabemaske'!$Z$12:$AF$23,6,FALSE),IF($K14="Spätentwickler",VLOOKUP(INT($I14),'1. Eingabemaske'!$Z$12:$AF$23,7,FALSE),0)))+((VLOOKUP(INT($I14),'1. Eingabemaske'!$Z$12:$AF$23,2,FALSE))*(($G14-DATE(YEAR($G14),1,1)+1)/365))),IF(F14="W",(IF($K14="Frühentwickler",VLOOKUP(INT($I14),'1. Eingabemaske'!$AH$12:$AN$28,5,FALSE),IF($K14="Normalentwickler",VLOOKUP(INT($I14),'1. Eingabemaske'!$AH$12:$AN$23,6,FALSE),IF($K14="Spätentwickler",VLOOKUP(INT($I14),'1. Eingabemaske'!$AH$12:$AN$23,7,FALSE),0)))+((VLOOKUP(INT($I14),'1. Eingabemaske'!$AH$12:$AN$23,2,FALSE))*(($G14-DATE(YEAR($G14),1,1)+1)/365))),"Geschlecht fehlt!")),"")</f>
        <v/>
      </c>
      <c r="O14" s="89" t="str">
        <f>IF(ISTEXT(D14),IF(M14="","",IF('1. Eingabemaske'!$F$13="",0,(IF('1. Eingabemaske'!$F$13=0,(L14/'1. Eingabemaske'!$G$13),(L14-1)/('1. Eingabemaske'!$G$13-1))*M14*N14))),"")</f>
        <v/>
      </c>
      <c r="P14" s="103"/>
      <c r="Q14" s="103"/>
      <c r="R14" s="104" t="str">
        <f t="shared" si="2"/>
        <v/>
      </c>
      <c r="S14" s="104" t="str">
        <f>IF(AND(ISTEXT($D14),ISNUMBER(R14)),IF(HLOOKUP(INT($I14),'1. Eingabemaske'!$I$12:$V$21,3,FALSE)&lt;&gt;0,HLOOKUP(INT($I14),'1. Eingabemaske'!$I$12:$V$21,3,FALSE),""),"")</f>
        <v/>
      </c>
      <c r="T14" s="106" t="str">
        <f>IF(ISTEXT($D14),IF($S14="","",IF($R14="","",IF('1. Eingabemaske'!$F$14="",0,(IF('1. Eingabemaske'!$F$14=0,(R14/'1. Eingabemaske'!$G$14),(R14-1)/('1. Eingabemaske'!$G$14-1))*$S14)))),"")</f>
        <v/>
      </c>
      <c r="U14" s="107"/>
      <c r="V14" s="103"/>
      <c r="W14" s="104" t="str">
        <f t="shared" si="3"/>
        <v/>
      </c>
      <c r="X14" s="104" t="str">
        <f>IF(AND(ISTEXT($D14),ISNUMBER(W14)),IF(HLOOKUP(INT($I14),'1. Eingabemaske'!$I$12:$V$21,4,FALSE)&lt;&gt;0,HLOOKUP(INT($I14),'1. Eingabemaske'!$I$12:$V$21,4,FALSE),""),"")</f>
        <v/>
      </c>
      <c r="Y14" s="108" t="str">
        <f>IF(ISTEXT($D14),IF($W14="","",IF($X14="","",IF('1. Eingabemaske'!$F$15="","",(IF('1. Eingabemaske'!$F$15=0,($W14/'1. Eingabemaske'!$G$15),($W14-1)/('1. Eingabemaske'!$G$15-1))*$X14)))),"")</f>
        <v/>
      </c>
      <c r="Z14" s="103"/>
      <c r="AA14" s="103"/>
      <c r="AB14" s="104" t="str">
        <f t="shared" si="4"/>
        <v/>
      </c>
      <c r="AC14" s="104" t="str">
        <f>IF(AND(ISTEXT($D14),ISNUMBER($AB14)),IF(HLOOKUP(INT($I14),'1. Eingabemaske'!$I$12:$V$21,5,FALSE)&lt;&gt;0,HLOOKUP(INT($I14),'1. Eingabemaske'!$I$12:$V$21,5,FALSE),""),"")</f>
        <v/>
      </c>
      <c r="AD14" s="91" t="str">
        <f>IF(ISTEXT($D14),IF($AC14="","",IF('1. Eingabemaske'!$F$16="","",(IF('1. Eingabemaske'!$F$16=0,($AB14/'1. Eingabemaske'!$G$16),($AB14-1)/('1. Eingabemaske'!$G$16-1))*$AC14))),"")</f>
        <v/>
      </c>
      <c r="AE14" s="92" t="str">
        <f>IF(ISTEXT($D14),IF(F14="M",IF(L14="","",IF($K14="Frühentwickler",VLOOKUP(INT($I14),'1. Eingabemaske'!$Z$12:$AF$28,5,FALSE),IF($K14="Normalentwickler",VLOOKUP(INT($I14),'1. Eingabemaske'!$Z$12:$AF$23,6,FALSE),IF($K14="Spätentwickler",VLOOKUP(INT($I14),'1. Eingabemaske'!$Z$12:$AF$23,7,FALSE),0)))+((VLOOKUP(INT($I14),'1. Eingabemaske'!$Z$12:$AF$23,2,FALSE))*(($G14-DATE(YEAR($G14),1,1)+1)/365))),IF(F14="W",(IF($K14="Frühentwickler",VLOOKUP(INT($I14),'1. Eingabemaske'!$AH$12:$AN$28,5,FALSE),IF($K14="Normalentwickler",VLOOKUP(INT($I14),'1. Eingabemaske'!$AH$12:$AN$23,6,FALSE),IF($K14="Spätentwickler",VLOOKUP(INT($I14),'1. Eingabemaske'!$AH$12:$AN$23,7,FALSE),0)))+((VLOOKUP(INT($I14),'1. Eingabemaske'!$AH$12:$AN$23,2,FALSE))*(($G14-DATE(YEAR($G14),1,1)+1)/365))),"Geschlecht fehlt!")),"")</f>
        <v/>
      </c>
      <c r="AF14" s="93" t="str">
        <f t="shared" si="5"/>
        <v/>
      </c>
      <c r="AG14" s="86"/>
      <c r="AH14" s="94" t="str">
        <f>IF(AND(ISTEXT($D14),ISNUMBER($AG14)),IF(HLOOKUP(INT($I14),'1. Eingabemaske'!$I$12:$V$21,6,FALSE)&lt;&gt;0,HLOOKUP(INT($I14),'1. Eingabemaske'!$I$12:$V$21,6,FALSE),""),"")</f>
        <v/>
      </c>
      <c r="AI14" s="91" t="str">
        <f>IF(ISTEXT($D14),IF($AH14="","",IF('1. Eingabemaske'!$F$17="","",(IF('1. Eingabemaske'!$F$17=0,($AG14/'1. Eingabemaske'!$G$17),($AG14-1)/('1. Eingabemaske'!$G$17-1))*$AH14))),"")</f>
        <v/>
      </c>
      <c r="AJ14" s="86"/>
      <c r="AK14" s="94" t="str">
        <f>IF(AND(ISTEXT($D14),ISNUMBER($AJ14)),IF(HLOOKUP(INT($I14),'1. Eingabemaske'!$I$12:$V$21,7,FALSE)&lt;&gt;0,HLOOKUP(INT($I14),'1. Eingabemaske'!$I$12:$V$21,7,FALSE),""),"")</f>
        <v/>
      </c>
      <c r="AL14" s="91" t="str">
        <f>IF(ISTEXT($D14),IF(AJ14=0,0,IF($AK14="","",IF('1. Eingabemaske'!$F$18="","",(IF('1. Eingabemaske'!$F$18=0,($AJ14/'1. Eingabemaske'!$G$18),($AJ14-1)/('1. Eingabemaske'!$G$18-1))*$AK14)))),"")</f>
        <v/>
      </c>
      <c r="AM14" s="86"/>
      <c r="AN14" s="94" t="str">
        <f>IF(AND(ISTEXT($D14),ISNUMBER($AM14)),IF(HLOOKUP(INT($I14),'1. Eingabemaske'!$I$12:$V$21,8,FALSE)&lt;&gt;0,HLOOKUP(INT($I14),'1. Eingabemaske'!$I$12:$V$21,8,FALSE),""),"")</f>
        <v/>
      </c>
      <c r="AO14" s="89" t="str">
        <f>IF(ISTEXT($D14),IF($AN14="","",IF('1. Eingabemaske'!#REF!="","",(IF('1. Eingabemaske'!#REF!=0,($AM14/'1. Eingabemaske'!#REF!),($AM14-1)/('1. Eingabemaske'!#REF!-1))*$AN14))),"")</f>
        <v/>
      </c>
      <c r="AP14" s="109"/>
      <c r="AQ14" s="94" t="str">
        <f>IF(AND(ISTEXT($D14),ISNUMBER($AP14)),IF(HLOOKUP(INT($I14),'1. Eingabemaske'!$I$12:$V$21,9,FALSE)&lt;&gt;0,HLOOKUP(INT($I14),'1. Eingabemaske'!$I$12:$V$21,9,FALSE),""),"")</f>
        <v/>
      </c>
      <c r="AR14" s="86"/>
      <c r="AS14" s="94" t="str">
        <f>IF(AND(ISTEXT($D14),ISNUMBER($AR14)),IF(HLOOKUP(INT($I14),'1. Eingabemaske'!$I$12:$V$21,10,FALSE)&lt;&gt;0,HLOOKUP(INT($I14),'1. Eingabemaske'!$I$12:$V$21,10,FALSE),""),"")</f>
        <v/>
      </c>
      <c r="AT14" s="95" t="str">
        <f>IF(ISTEXT($D14),(IF($AQ14="",0,IF('1. Eingabemaske'!$F$19="","",(IF('1. Eingabemaske'!$F$19=0,($AP14/'1. Eingabemaske'!$G$19),($AP14-1)/('1. Eingabemaske'!$G$19-1))*$AQ14)))+IF($AS14="",0,IF('1. Eingabemaske'!$F$20="","",(IF('1. Eingabemaske'!$F$20=0,($AR14/'1. Eingabemaske'!$G$20),($AR14-1)/('1. Eingabemaske'!$G$20-1))*$AS14)))),"")</f>
        <v/>
      </c>
      <c r="AU14" s="90"/>
      <c r="AV14" s="94" t="str">
        <f>IF(AND(ISTEXT($D14),ISNUMBER($AU14)),IF(HLOOKUP(INT($I14),'1. Eingabemaske'!$I$12:$V$21,11,FALSE)&lt;&gt;0,HLOOKUP(INT($I14),'1. Eingabemaske'!$I$12:$V$21,11,FALSE),""),"")</f>
        <v/>
      </c>
      <c r="AW14" s="103"/>
      <c r="AX14" s="94" t="str">
        <f>IF(AND(ISTEXT($D14),ISNUMBER($AW14)),IF(HLOOKUP(INT($I14),'1. Eingabemaske'!$I$12:$V$21,12,FALSE)&lt;&gt;0,HLOOKUP(INT($I14),'1. Eingabemaske'!$I$12:$V$21,12,FALSE),""),"")</f>
        <v/>
      </c>
      <c r="AY14" s="95" t="str">
        <f>IF(ISTEXT($D14),SUM(IF($AV14="",0,IF('1. Eingabemaske'!$F$21="","",(IF('1. Eingabemaske'!$F$21=0,($AU14/'1. Eingabemaske'!$G$21),($AU14-1)/('1. Eingabemaske'!$G$21-1)))*$AV14)),IF($AX14="",0,IF('1. Eingabemaske'!#REF!="","",(IF('1. Eingabemaske'!#REF!=0,($AW14/'1. Eingabemaske'!#REF!),($AW14-1)/('1. Eingabemaske'!#REF!-1)))*$AX14))),"")</f>
        <v/>
      </c>
      <c r="AZ14" s="84" t="str">
        <f t="shared" si="6"/>
        <v>Bitte BES einfügen</v>
      </c>
      <c r="BA14" s="96" t="str">
        <f t="shared" si="7"/>
        <v/>
      </c>
      <c r="BB14" s="100"/>
      <c r="BC14" s="100"/>
      <c r="BD14" s="100"/>
      <c r="BE14" s="65"/>
    </row>
    <row r="15" spans="1:57" ht="13.5" thickBot="1" x14ac:dyDescent="0.45">
      <c r="B15" s="99" t="str">
        <f t="shared" si="0"/>
        <v xml:space="preserve"> </v>
      </c>
      <c r="C15" s="82"/>
      <c r="D15" s="82"/>
      <c r="E15" s="100"/>
      <c r="F15" s="100"/>
      <c r="G15" s="101"/>
      <c r="H15" s="101"/>
      <c r="I15" s="84" t="str">
        <f>IF(ISBLANK(Tableau1[[#This Row],[Name]]),"",((Tableau1[[#This Row],[Testdatum]]-Tableau1[[#This Row],[Geburtsdatum]])/365))</f>
        <v/>
      </c>
      <c r="J15" s="102" t="str">
        <f t="shared" si="1"/>
        <v xml:space="preserve"> </v>
      </c>
      <c r="K15" s="103"/>
      <c r="L15" s="103"/>
      <c r="M15" s="104" t="str">
        <f>IF(ISTEXT(D15),IF(L15="","",IF(HLOOKUP(INT($I15),'1. Eingabemaske'!$I$12:$V$21,2,FALSE)&lt;&gt;0,HLOOKUP(INT($I15),'1. Eingabemaske'!$I$12:$V$21,2,FALSE),"")),"")</f>
        <v/>
      </c>
      <c r="N15" s="105" t="str">
        <f>IF(ISTEXT($D15),IF(F15="M",IF(L15="","",IF($K15="Frühentwickler",VLOOKUP(INT($I15),'1. Eingabemaske'!$Z$12:$AF$28,5,FALSE),IF($K15="Normalentwickler",VLOOKUP(INT($I15),'1. Eingabemaske'!$Z$12:$AF$23,6,FALSE),IF($K15="Spätentwickler",VLOOKUP(INT($I15),'1. Eingabemaske'!$Z$12:$AF$23,7,FALSE),0)))+((VLOOKUP(INT($I15),'1. Eingabemaske'!$Z$12:$AF$23,2,FALSE))*(($G15-DATE(YEAR($G15),1,1)+1)/365))),IF(F15="W",(IF($K15="Frühentwickler",VLOOKUP(INT($I15),'1. Eingabemaske'!$AH$12:$AN$28,5,FALSE),IF($K15="Normalentwickler",VLOOKUP(INT($I15),'1. Eingabemaske'!$AH$12:$AN$23,6,FALSE),IF($K15="Spätentwickler",VLOOKUP(INT($I15),'1. Eingabemaske'!$AH$12:$AN$23,7,FALSE),0)))+((VLOOKUP(INT($I15),'1. Eingabemaske'!$AH$12:$AN$23,2,FALSE))*(($G15-DATE(YEAR($G15),1,1)+1)/365))),"Geschlecht fehlt!")),"")</f>
        <v/>
      </c>
      <c r="O15" s="89" t="str">
        <f>IF(ISTEXT(D15),IF(M15="","",IF('1. Eingabemaske'!$F$13="",0,(IF('1. Eingabemaske'!$F$13=0,(L15/'1. Eingabemaske'!$G$13),(L15-1)/('1. Eingabemaske'!$G$13-1))*M15*N15))),"")</f>
        <v/>
      </c>
      <c r="P15" s="103"/>
      <c r="Q15" s="103"/>
      <c r="R15" s="104" t="str">
        <f t="shared" si="2"/>
        <v/>
      </c>
      <c r="S15" s="104" t="str">
        <f>IF(AND(ISTEXT($D15),ISNUMBER(R15)),IF(HLOOKUP(INT($I15),'1. Eingabemaske'!$I$12:$V$21,3,FALSE)&lt;&gt;0,HLOOKUP(INT($I15),'1. Eingabemaske'!$I$12:$V$21,3,FALSE),""),"")</f>
        <v/>
      </c>
      <c r="T15" s="106" t="str">
        <f>IF(ISTEXT($D15),IF($S15="","",IF($R15="","",IF('1. Eingabemaske'!$F$14="",0,(IF('1. Eingabemaske'!$F$14=0,(R15/'1. Eingabemaske'!$G$14),(R15-1)/('1. Eingabemaske'!$G$14-1))*$S15)))),"")</f>
        <v/>
      </c>
      <c r="U15" s="107"/>
      <c r="V15" s="103"/>
      <c r="W15" s="104" t="str">
        <f t="shared" si="3"/>
        <v/>
      </c>
      <c r="X15" s="104" t="str">
        <f>IF(AND(ISTEXT($D15),ISNUMBER(W15)),IF(HLOOKUP(INT($I15),'1. Eingabemaske'!$I$12:$V$21,4,FALSE)&lt;&gt;0,HLOOKUP(INT($I15),'1. Eingabemaske'!$I$12:$V$21,4,FALSE),""),"")</f>
        <v/>
      </c>
      <c r="Y15" s="108" t="str">
        <f>IF(ISTEXT($D15),IF($W15="","",IF($X15="","",IF('1. Eingabemaske'!$F$15="","",(IF('1. Eingabemaske'!$F$15=0,($W15/'1. Eingabemaske'!$G$15),($W15-1)/('1. Eingabemaske'!$G$15-1))*$X15)))),"")</f>
        <v/>
      </c>
      <c r="Z15" s="103"/>
      <c r="AA15" s="103"/>
      <c r="AB15" s="104" t="str">
        <f t="shared" si="4"/>
        <v/>
      </c>
      <c r="AC15" s="104" t="str">
        <f>IF(AND(ISTEXT($D15),ISNUMBER($AB15)),IF(HLOOKUP(INT($I15),'1. Eingabemaske'!$I$12:$V$21,5,FALSE)&lt;&gt;0,HLOOKUP(INT($I15),'1. Eingabemaske'!$I$12:$V$21,5,FALSE),""),"")</f>
        <v/>
      </c>
      <c r="AD15" s="91" t="str">
        <f>IF(ISTEXT($D15),IF($AC15="","",IF('1. Eingabemaske'!$F$16="","",(IF('1. Eingabemaske'!$F$16=0,($AB15/'1. Eingabemaske'!$G$16),($AB15-1)/('1. Eingabemaske'!$G$16-1))*$AC15))),"")</f>
        <v/>
      </c>
      <c r="AE15" s="92" t="str">
        <f>IF(ISTEXT($D15),IF(F15="M",IF(L15="","",IF($K15="Frühentwickler",VLOOKUP(INT($I15),'1. Eingabemaske'!$Z$12:$AF$28,5,FALSE),IF($K15="Normalentwickler",VLOOKUP(INT($I15),'1. Eingabemaske'!$Z$12:$AF$23,6,FALSE),IF($K15="Spätentwickler",VLOOKUP(INT($I15),'1. Eingabemaske'!$Z$12:$AF$23,7,FALSE),0)))+((VLOOKUP(INT($I15),'1. Eingabemaske'!$Z$12:$AF$23,2,FALSE))*(($G15-DATE(YEAR($G15),1,1)+1)/365))),IF(F15="W",(IF($K15="Frühentwickler",VLOOKUP(INT($I15),'1. Eingabemaske'!$AH$12:$AN$28,5,FALSE),IF($K15="Normalentwickler",VLOOKUP(INT($I15),'1. Eingabemaske'!$AH$12:$AN$23,6,FALSE),IF($K15="Spätentwickler",VLOOKUP(INT($I15),'1. Eingabemaske'!$AH$12:$AN$23,7,FALSE),0)))+((VLOOKUP(INT($I15),'1. Eingabemaske'!$AH$12:$AN$23,2,FALSE))*(($G15-DATE(YEAR($G15),1,1)+1)/365))),"Geschlecht fehlt!")),"")</f>
        <v/>
      </c>
      <c r="AF15" s="93" t="str">
        <f t="shared" si="5"/>
        <v/>
      </c>
      <c r="AG15" s="86"/>
      <c r="AH15" s="94" t="str">
        <f>IF(AND(ISTEXT($D15),ISNUMBER($AG15)),IF(HLOOKUP(INT($I15),'1. Eingabemaske'!$I$12:$V$21,6,FALSE)&lt;&gt;0,HLOOKUP(INT($I15),'1. Eingabemaske'!$I$12:$V$21,6,FALSE),""),"")</f>
        <v/>
      </c>
      <c r="AI15" s="91" t="str">
        <f>IF(ISTEXT($D15),IF($AH15="","",IF('1. Eingabemaske'!$F$17="","",(IF('1. Eingabemaske'!$F$17=0,($AG15/'1. Eingabemaske'!$G$17),($AG15-1)/('1. Eingabemaske'!$G$17-1))*$AH15))),"")</f>
        <v/>
      </c>
      <c r="AJ15" s="86"/>
      <c r="AK15" s="94" t="str">
        <f>IF(AND(ISTEXT($D15),ISNUMBER($AJ15)),IF(HLOOKUP(INT($I15),'1. Eingabemaske'!$I$12:$V$21,7,FALSE)&lt;&gt;0,HLOOKUP(INT($I15),'1. Eingabemaske'!$I$12:$V$21,7,FALSE),""),"")</f>
        <v/>
      </c>
      <c r="AL15" s="91" t="str">
        <f>IF(ISTEXT($D15),IF(AJ15=0,0,IF($AK15="","",IF('1. Eingabemaske'!$F$18="","",(IF('1. Eingabemaske'!$F$18=0,($AJ15/'1. Eingabemaske'!$G$18),($AJ15-1)/('1. Eingabemaske'!$G$18-1))*$AK15)))),"")</f>
        <v/>
      </c>
      <c r="AM15" s="86"/>
      <c r="AN15" s="94" t="str">
        <f>IF(AND(ISTEXT($D15),ISNUMBER($AM15)),IF(HLOOKUP(INT($I15),'1. Eingabemaske'!$I$12:$V$21,8,FALSE)&lt;&gt;0,HLOOKUP(INT($I15),'1. Eingabemaske'!$I$12:$V$21,8,FALSE),""),"")</f>
        <v/>
      </c>
      <c r="AO15" s="89" t="str">
        <f>IF(ISTEXT($D15),IF($AN15="","",IF('1. Eingabemaske'!#REF!="","",(IF('1. Eingabemaske'!#REF!=0,($AM15/'1. Eingabemaske'!#REF!),($AM15-1)/('1. Eingabemaske'!#REF!-1))*$AN15))),"")</f>
        <v/>
      </c>
      <c r="AP15" s="109"/>
      <c r="AQ15" s="94" t="str">
        <f>IF(AND(ISTEXT($D15),ISNUMBER($AP15)),IF(HLOOKUP(INT($I15),'1. Eingabemaske'!$I$12:$V$21,9,FALSE)&lt;&gt;0,HLOOKUP(INT($I15),'1. Eingabemaske'!$I$12:$V$21,9,FALSE),""),"")</f>
        <v/>
      </c>
      <c r="AR15" s="86"/>
      <c r="AS15" s="94" t="str">
        <f>IF(AND(ISTEXT($D15),ISNUMBER($AR15)),IF(HLOOKUP(INT($I15),'1. Eingabemaske'!$I$12:$V$21,10,FALSE)&lt;&gt;0,HLOOKUP(INT($I15),'1. Eingabemaske'!$I$12:$V$21,10,FALSE),""),"")</f>
        <v/>
      </c>
      <c r="AT15" s="95" t="str">
        <f>IF(ISTEXT($D15),(IF($AQ15="",0,IF('1. Eingabemaske'!$F$19="","",(IF('1. Eingabemaske'!$F$19=0,($AP15/'1. Eingabemaske'!$G$19),($AP15-1)/('1. Eingabemaske'!$G$19-1))*$AQ15)))+IF($AS15="",0,IF('1. Eingabemaske'!$F$20="","",(IF('1. Eingabemaske'!$F$20=0,($AR15/'1. Eingabemaske'!$G$20),($AR15-1)/('1. Eingabemaske'!$G$20-1))*$AS15)))),"")</f>
        <v/>
      </c>
      <c r="AU15" s="90"/>
      <c r="AV15" s="94" t="str">
        <f>IF(AND(ISTEXT($D15),ISNUMBER($AU15)),IF(HLOOKUP(INT($I15),'1. Eingabemaske'!$I$12:$V$21,11,FALSE)&lt;&gt;0,HLOOKUP(INT($I15),'1. Eingabemaske'!$I$12:$V$21,11,FALSE),""),"")</f>
        <v/>
      </c>
      <c r="AW15" s="103"/>
      <c r="AX15" s="94" t="str">
        <f>IF(AND(ISTEXT($D15),ISNUMBER($AW15)),IF(HLOOKUP(INT($I15),'1. Eingabemaske'!$I$12:$V$21,12,FALSE)&lt;&gt;0,HLOOKUP(INT($I15),'1. Eingabemaske'!$I$12:$V$21,12,FALSE),""),"")</f>
        <v/>
      </c>
      <c r="AY15" s="95" t="str">
        <f>IF(ISTEXT($D15),SUM(IF($AV15="",0,IF('1. Eingabemaske'!$F$21="","",(IF('1. Eingabemaske'!$F$21=0,($AU15/'1. Eingabemaske'!$G$21),($AU15-1)/('1. Eingabemaske'!$G$21-1)))*$AV15)),IF($AX15="",0,IF('1. Eingabemaske'!#REF!="","",(IF('1. Eingabemaske'!#REF!=0,($AW15/'1. Eingabemaske'!#REF!),($AW15-1)/('1. Eingabemaske'!#REF!-1)))*$AX15))),"")</f>
        <v/>
      </c>
      <c r="AZ15" s="84" t="str">
        <f t="shared" si="6"/>
        <v>Bitte BES einfügen</v>
      </c>
      <c r="BA15" s="96" t="str">
        <f t="shared" si="7"/>
        <v/>
      </c>
      <c r="BB15" s="100"/>
      <c r="BC15" s="100"/>
      <c r="BD15" s="100"/>
      <c r="BE15" s="65"/>
    </row>
    <row r="16" spans="1:57" ht="13.5" thickBot="1" x14ac:dyDescent="0.45">
      <c r="B16" s="99" t="str">
        <f t="shared" si="0"/>
        <v xml:space="preserve"> </v>
      </c>
      <c r="C16" s="82"/>
      <c r="D16" s="82"/>
      <c r="E16" s="100"/>
      <c r="F16" s="100"/>
      <c r="G16" s="101"/>
      <c r="H16" s="101"/>
      <c r="I16" s="84" t="str">
        <f>IF(ISBLANK(Tableau1[[#This Row],[Name]]),"",((Tableau1[[#This Row],[Testdatum]]-Tableau1[[#This Row],[Geburtsdatum]])/365))</f>
        <v/>
      </c>
      <c r="J16" s="102" t="str">
        <f t="shared" si="1"/>
        <v xml:space="preserve"> </v>
      </c>
      <c r="K16" s="103"/>
      <c r="L16" s="103"/>
      <c r="M16" s="104" t="str">
        <f>IF(ISTEXT(D16),IF(L16="","",IF(HLOOKUP(INT($I16),'1. Eingabemaske'!$I$12:$V$21,2,FALSE)&lt;&gt;0,HLOOKUP(INT($I16),'1. Eingabemaske'!$I$12:$V$21,2,FALSE),"")),"")</f>
        <v/>
      </c>
      <c r="N16" s="105" t="str">
        <f>IF(ISTEXT($D16),IF(F16="M",IF(L16="","",IF($K16="Frühentwickler",VLOOKUP(INT($I16),'1. Eingabemaske'!$Z$12:$AF$28,5,FALSE),IF($K16="Normalentwickler",VLOOKUP(INT($I16),'1. Eingabemaske'!$Z$12:$AF$23,6,FALSE),IF($K16="Spätentwickler",VLOOKUP(INT($I16),'1. Eingabemaske'!$Z$12:$AF$23,7,FALSE),0)))+((VLOOKUP(INT($I16),'1. Eingabemaske'!$Z$12:$AF$23,2,FALSE))*(($G16-DATE(YEAR($G16),1,1)+1)/365))),IF(F16="W",(IF($K16="Frühentwickler",VLOOKUP(INT($I16),'1. Eingabemaske'!$AH$12:$AN$28,5,FALSE),IF($K16="Normalentwickler",VLOOKUP(INT($I16),'1. Eingabemaske'!$AH$12:$AN$23,6,FALSE),IF($K16="Spätentwickler",VLOOKUP(INT($I16),'1. Eingabemaske'!$AH$12:$AN$23,7,FALSE),0)))+((VLOOKUP(INT($I16),'1. Eingabemaske'!$AH$12:$AN$23,2,FALSE))*(($G16-DATE(YEAR($G16),1,1)+1)/365))),"Geschlecht fehlt!")),"")</f>
        <v/>
      </c>
      <c r="O16" s="89" t="str">
        <f>IF(ISTEXT(D16),IF(M16="","",IF('1. Eingabemaske'!$F$13="",0,(IF('1. Eingabemaske'!$F$13=0,(L16/'1. Eingabemaske'!$G$13),(L16-1)/('1. Eingabemaske'!$G$13-1))*M16*N16))),"")</f>
        <v/>
      </c>
      <c r="P16" s="103"/>
      <c r="Q16" s="103"/>
      <c r="R16" s="104" t="str">
        <f t="shared" si="2"/>
        <v/>
      </c>
      <c r="S16" s="104" t="str">
        <f>IF(AND(ISTEXT($D16),ISNUMBER(R16)),IF(HLOOKUP(INT($I16),'1. Eingabemaske'!$I$12:$V$21,3,FALSE)&lt;&gt;0,HLOOKUP(INT($I16),'1. Eingabemaske'!$I$12:$V$21,3,FALSE),""),"")</f>
        <v/>
      </c>
      <c r="T16" s="106" t="str">
        <f>IF(ISTEXT($D16),IF($S16="","",IF($R16="","",IF('1. Eingabemaske'!$F$14="",0,(IF('1. Eingabemaske'!$F$14=0,(R16/'1. Eingabemaske'!$G$14),(R16-1)/('1. Eingabemaske'!$G$14-1))*$S16)))),"")</f>
        <v/>
      </c>
      <c r="U16" s="107"/>
      <c r="V16" s="103"/>
      <c r="W16" s="104" t="str">
        <f t="shared" si="3"/>
        <v/>
      </c>
      <c r="X16" s="104" t="str">
        <f>IF(AND(ISTEXT($D16),ISNUMBER(W16)),IF(HLOOKUP(INT($I16),'1. Eingabemaske'!$I$12:$V$21,4,FALSE)&lt;&gt;0,HLOOKUP(INT($I16),'1. Eingabemaske'!$I$12:$V$21,4,FALSE),""),"")</f>
        <v/>
      </c>
      <c r="Y16" s="108" t="str">
        <f>IF(ISTEXT($D16),IF($W16="","",IF($X16="","",IF('1. Eingabemaske'!$F$15="","",(IF('1. Eingabemaske'!$F$15=0,($W16/'1. Eingabemaske'!$G$15),($W16-1)/('1. Eingabemaske'!$G$15-1))*$X16)))),"")</f>
        <v/>
      </c>
      <c r="Z16" s="103"/>
      <c r="AA16" s="103"/>
      <c r="AB16" s="104" t="str">
        <f t="shared" si="4"/>
        <v/>
      </c>
      <c r="AC16" s="104" t="str">
        <f>IF(AND(ISTEXT($D16),ISNUMBER($AB16)),IF(HLOOKUP(INT($I16),'1. Eingabemaske'!$I$12:$V$21,5,FALSE)&lt;&gt;0,HLOOKUP(INT($I16),'1. Eingabemaske'!$I$12:$V$21,5,FALSE),""),"")</f>
        <v/>
      </c>
      <c r="AD16" s="91" t="str">
        <f>IF(ISTEXT($D16),IF($AC16="","",IF('1. Eingabemaske'!$F$16="","",(IF('1. Eingabemaske'!$F$16=0,($AB16/'1. Eingabemaske'!$G$16),($AB16-1)/('1. Eingabemaske'!$G$16-1))*$AC16))),"")</f>
        <v/>
      </c>
      <c r="AE16" s="92" t="str">
        <f>IF(ISTEXT($D16),IF(F16="M",IF(L16="","",IF($K16="Frühentwickler",VLOOKUP(INT($I16),'1. Eingabemaske'!$Z$12:$AF$28,5,FALSE),IF($K16="Normalentwickler",VLOOKUP(INT($I16),'1. Eingabemaske'!$Z$12:$AF$23,6,FALSE),IF($K16="Spätentwickler",VLOOKUP(INT($I16),'1. Eingabemaske'!$Z$12:$AF$23,7,FALSE),0)))+((VLOOKUP(INT($I16),'1. Eingabemaske'!$Z$12:$AF$23,2,FALSE))*(($G16-DATE(YEAR($G16),1,1)+1)/365))),IF(F16="W",(IF($K16="Frühentwickler",VLOOKUP(INT($I16),'1. Eingabemaske'!$AH$12:$AN$28,5,FALSE),IF($K16="Normalentwickler",VLOOKUP(INT($I16),'1. Eingabemaske'!$AH$12:$AN$23,6,FALSE),IF($K16="Spätentwickler",VLOOKUP(INT($I16),'1. Eingabemaske'!$AH$12:$AN$23,7,FALSE),0)))+((VLOOKUP(INT($I16),'1. Eingabemaske'!$AH$12:$AN$23,2,FALSE))*(($G16-DATE(YEAR($G16),1,1)+1)/365))),"Geschlecht fehlt!")),"")</f>
        <v/>
      </c>
      <c r="AF16" s="93" t="str">
        <f t="shared" si="5"/>
        <v/>
      </c>
      <c r="AG16" s="86"/>
      <c r="AH16" s="94" t="str">
        <f>IF(AND(ISTEXT($D16),ISNUMBER($AG16)),IF(HLOOKUP(INT($I16),'1. Eingabemaske'!$I$12:$V$21,6,FALSE)&lt;&gt;0,HLOOKUP(INT($I16),'1. Eingabemaske'!$I$12:$V$21,6,FALSE),""),"")</f>
        <v/>
      </c>
      <c r="AI16" s="91" t="str">
        <f>IF(ISTEXT($D16),IF($AH16="","",IF('1. Eingabemaske'!$F$17="","",(IF('1. Eingabemaske'!$F$17=0,($AG16/'1. Eingabemaske'!$G$17),($AG16-1)/('1. Eingabemaske'!$G$17-1))*$AH16))),"")</f>
        <v/>
      </c>
      <c r="AJ16" s="86"/>
      <c r="AK16" s="94" t="str">
        <f>IF(AND(ISTEXT($D16),ISNUMBER($AJ16)),IF(HLOOKUP(INT($I16),'1. Eingabemaske'!$I$12:$V$21,7,FALSE)&lt;&gt;0,HLOOKUP(INT($I16),'1. Eingabemaske'!$I$12:$V$21,7,FALSE),""),"")</f>
        <v/>
      </c>
      <c r="AL16" s="91" t="str">
        <f>IF(ISTEXT($D16),IF(AJ16=0,0,IF($AK16="","",IF('1. Eingabemaske'!$F$18="","",(IF('1. Eingabemaske'!$F$18=0,($AJ16/'1. Eingabemaske'!$G$18),($AJ16-1)/('1. Eingabemaske'!$G$18-1))*$AK16)))),"")</f>
        <v/>
      </c>
      <c r="AM16" s="86"/>
      <c r="AN16" s="94" t="str">
        <f>IF(AND(ISTEXT($D16),ISNUMBER($AM16)),IF(HLOOKUP(INT($I16),'1. Eingabemaske'!$I$12:$V$21,8,FALSE)&lt;&gt;0,HLOOKUP(INT($I16),'1. Eingabemaske'!$I$12:$V$21,8,FALSE),""),"")</f>
        <v/>
      </c>
      <c r="AO16" s="89" t="str">
        <f>IF(ISTEXT($D16),IF($AN16="","",IF('1. Eingabemaske'!#REF!="","",(IF('1. Eingabemaske'!#REF!=0,($AM16/'1. Eingabemaske'!#REF!),($AM16-1)/('1. Eingabemaske'!#REF!-1))*$AN16))),"")</f>
        <v/>
      </c>
      <c r="AP16" s="109"/>
      <c r="AQ16" s="94" t="str">
        <f>IF(AND(ISTEXT($D16),ISNUMBER($AP16)),IF(HLOOKUP(INT($I16),'1. Eingabemaske'!$I$12:$V$21,9,FALSE)&lt;&gt;0,HLOOKUP(INT($I16),'1. Eingabemaske'!$I$12:$V$21,9,FALSE),""),"")</f>
        <v/>
      </c>
      <c r="AR16" s="86"/>
      <c r="AS16" s="94" t="str">
        <f>IF(AND(ISTEXT($D16),ISNUMBER($AR16)),IF(HLOOKUP(INT($I16),'1. Eingabemaske'!$I$12:$V$21,10,FALSE)&lt;&gt;0,HLOOKUP(INT($I16),'1. Eingabemaske'!$I$12:$V$21,10,FALSE),""),"")</f>
        <v/>
      </c>
      <c r="AT16" s="95" t="str">
        <f>IF(ISTEXT($D16),(IF($AQ16="",0,IF('1. Eingabemaske'!$F$19="","",(IF('1. Eingabemaske'!$F$19=0,($AP16/'1. Eingabemaske'!$G$19),($AP16-1)/('1. Eingabemaske'!$G$19-1))*$AQ16)))+IF($AS16="",0,IF('1. Eingabemaske'!$F$20="","",(IF('1. Eingabemaske'!$F$20=0,($AR16/'1. Eingabemaske'!$G$20),($AR16-1)/('1. Eingabemaske'!$G$20-1))*$AS16)))),"")</f>
        <v/>
      </c>
      <c r="AU16" s="90"/>
      <c r="AV16" s="94" t="str">
        <f>IF(AND(ISTEXT($D16),ISNUMBER($AU16)),IF(HLOOKUP(INT($I16),'1. Eingabemaske'!$I$12:$V$21,11,FALSE)&lt;&gt;0,HLOOKUP(INT($I16),'1. Eingabemaske'!$I$12:$V$21,11,FALSE),""),"")</f>
        <v/>
      </c>
      <c r="AW16" s="103"/>
      <c r="AX16" s="94" t="str">
        <f>IF(AND(ISTEXT($D16),ISNUMBER($AW16)),IF(HLOOKUP(INT($I16),'1. Eingabemaske'!$I$12:$V$21,12,FALSE)&lt;&gt;0,HLOOKUP(INT($I16),'1. Eingabemaske'!$I$12:$V$21,12,FALSE),""),"")</f>
        <v/>
      </c>
      <c r="AY16" s="95" t="str">
        <f>IF(ISTEXT($D16),SUM(IF($AV16="",0,IF('1. Eingabemaske'!$F$21="","",(IF('1. Eingabemaske'!$F$21=0,($AU16/'1. Eingabemaske'!$G$21),($AU16-1)/('1. Eingabemaske'!$G$21-1)))*$AV16)),IF($AX16="",0,IF('1. Eingabemaske'!#REF!="","",(IF('1. Eingabemaske'!#REF!=0,($AW16/'1. Eingabemaske'!#REF!),($AW16-1)/('1. Eingabemaske'!#REF!-1)))*$AX16))),"")</f>
        <v/>
      </c>
      <c r="AZ16" s="84" t="str">
        <f t="shared" si="6"/>
        <v>Bitte BES einfügen</v>
      </c>
      <c r="BA16" s="96" t="str">
        <f t="shared" si="7"/>
        <v/>
      </c>
      <c r="BB16" s="100"/>
      <c r="BC16" s="100"/>
      <c r="BD16" s="100"/>
      <c r="BE16" s="65"/>
    </row>
    <row r="17" spans="2:57" ht="13.5" thickBot="1" x14ac:dyDescent="0.45">
      <c r="B17" s="99" t="str">
        <f t="shared" si="0"/>
        <v xml:space="preserve"> </v>
      </c>
      <c r="C17" s="82"/>
      <c r="D17" s="82"/>
      <c r="E17" s="100"/>
      <c r="F17" s="100"/>
      <c r="G17" s="101"/>
      <c r="H17" s="101"/>
      <c r="I17" s="84" t="str">
        <f>IF(ISBLANK(Tableau1[[#This Row],[Name]]),"",((Tableau1[[#This Row],[Testdatum]]-Tableau1[[#This Row],[Geburtsdatum]])/365))</f>
        <v/>
      </c>
      <c r="J17" s="102" t="str">
        <f t="shared" si="1"/>
        <v xml:space="preserve"> </v>
      </c>
      <c r="K17" s="103"/>
      <c r="L17" s="103"/>
      <c r="M17" s="104" t="str">
        <f>IF(ISTEXT(D17),IF(L17="","",IF(HLOOKUP(INT($I17),'1. Eingabemaske'!$I$12:$V$21,2,FALSE)&lt;&gt;0,HLOOKUP(INT($I17),'1. Eingabemaske'!$I$12:$V$21,2,FALSE),"")),"")</f>
        <v/>
      </c>
      <c r="N17" s="105" t="str">
        <f>IF(ISTEXT($D17),IF(F17="M",IF(L17="","",IF($K17="Frühentwickler",VLOOKUP(INT($I17),'1. Eingabemaske'!$Z$12:$AF$28,5,FALSE),IF($K17="Normalentwickler",VLOOKUP(INT($I17),'1. Eingabemaske'!$Z$12:$AF$23,6,FALSE),IF($K17="Spätentwickler",VLOOKUP(INT($I17),'1. Eingabemaske'!$Z$12:$AF$23,7,FALSE),0)))+((VLOOKUP(INT($I17),'1. Eingabemaske'!$Z$12:$AF$23,2,FALSE))*(($G17-DATE(YEAR($G17),1,1)+1)/365))),IF(F17="W",(IF($K17="Frühentwickler",VLOOKUP(INT($I17),'1. Eingabemaske'!$AH$12:$AN$28,5,FALSE),IF($K17="Normalentwickler",VLOOKUP(INT($I17),'1. Eingabemaske'!$AH$12:$AN$23,6,FALSE),IF($K17="Spätentwickler",VLOOKUP(INT($I17),'1. Eingabemaske'!$AH$12:$AN$23,7,FALSE),0)))+((VLOOKUP(INT($I17),'1. Eingabemaske'!$AH$12:$AN$23,2,FALSE))*(($G17-DATE(YEAR($G17),1,1)+1)/365))),"Geschlecht fehlt!")),"")</f>
        <v/>
      </c>
      <c r="O17" s="89" t="str">
        <f>IF(ISTEXT(D17),IF(M17="","",IF('1. Eingabemaske'!$F$13="",0,(IF('1. Eingabemaske'!$F$13=0,(L17/'1. Eingabemaske'!$G$13),(L17-1)/('1. Eingabemaske'!$G$13-1))*M17*N17))),"")</f>
        <v/>
      </c>
      <c r="P17" s="103"/>
      <c r="Q17" s="103"/>
      <c r="R17" s="104" t="str">
        <f t="shared" si="2"/>
        <v/>
      </c>
      <c r="S17" s="104" t="str">
        <f>IF(AND(ISTEXT($D17),ISNUMBER(R17)),IF(HLOOKUP(INT($I17),'1. Eingabemaske'!$I$12:$V$21,3,FALSE)&lt;&gt;0,HLOOKUP(INT($I17),'1. Eingabemaske'!$I$12:$V$21,3,FALSE),""),"")</f>
        <v/>
      </c>
      <c r="T17" s="106" t="str">
        <f>IF(ISTEXT($D17),IF($S17="","",IF($R17="","",IF('1. Eingabemaske'!$F$14="",0,(IF('1. Eingabemaske'!$F$14=0,(R17/'1. Eingabemaske'!$G$14),(R17-1)/('1. Eingabemaske'!$G$14-1))*$S17)))),"")</f>
        <v/>
      </c>
      <c r="U17" s="107"/>
      <c r="V17" s="103"/>
      <c r="W17" s="104" t="str">
        <f t="shared" si="3"/>
        <v/>
      </c>
      <c r="X17" s="104" t="str">
        <f>IF(AND(ISTEXT($D17),ISNUMBER(W17)),IF(HLOOKUP(INT($I17),'1. Eingabemaske'!$I$12:$V$21,4,FALSE)&lt;&gt;0,HLOOKUP(INT($I17),'1. Eingabemaske'!$I$12:$V$21,4,FALSE),""),"")</f>
        <v/>
      </c>
      <c r="Y17" s="108" t="str">
        <f>IF(ISTEXT($D17),IF($W17="","",IF($X17="","",IF('1. Eingabemaske'!$F$15="","",(IF('1. Eingabemaske'!$F$15=0,($W17/'1. Eingabemaske'!$G$15),($W17-1)/('1. Eingabemaske'!$G$15-1))*$X17)))),"")</f>
        <v/>
      </c>
      <c r="Z17" s="103"/>
      <c r="AA17" s="103"/>
      <c r="AB17" s="104" t="str">
        <f t="shared" si="4"/>
        <v/>
      </c>
      <c r="AC17" s="104" t="str">
        <f>IF(AND(ISTEXT($D17),ISNUMBER($AB17)),IF(HLOOKUP(INT($I17),'1. Eingabemaske'!$I$12:$V$21,5,FALSE)&lt;&gt;0,HLOOKUP(INT($I17),'1. Eingabemaske'!$I$12:$V$21,5,FALSE),""),"")</f>
        <v/>
      </c>
      <c r="AD17" s="91" t="str">
        <f>IF(ISTEXT($D17),IF($AC17="","",IF('1. Eingabemaske'!$F$16="","",(IF('1. Eingabemaske'!$F$16=0,($AB17/'1. Eingabemaske'!$G$16),($AB17-1)/('1. Eingabemaske'!$G$16-1))*$AC17))),"")</f>
        <v/>
      </c>
      <c r="AE17" s="92" t="str">
        <f>IF(ISTEXT($D17),IF(F17="M",IF(L17="","",IF($K17="Frühentwickler",VLOOKUP(INT($I17),'1. Eingabemaske'!$Z$12:$AF$28,5,FALSE),IF($K17="Normalentwickler",VLOOKUP(INT($I17),'1. Eingabemaske'!$Z$12:$AF$23,6,FALSE),IF($K17="Spätentwickler",VLOOKUP(INT($I17),'1. Eingabemaske'!$Z$12:$AF$23,7,FALSE),0)))+((VLOOKUP(INT($I17),'1. Eingabemaske'!$Z$12:$AF$23,2,FALSE))*(($G17-DATE(YEAR($G17),1,1)+1)/365))),IF(F17="W",(IF($K17="Frühentwickler",VLOOKUP(INT($I17),'1. Eingabemaske'!$AH$12:$AN$28,5,FALSE),IF($K17="Normalentwickler",VLOOKUP(INT($I17),'1. Eingabemaske'!$AH$12:$AN$23,6,FALSE),IF($K17="Spätentwickler",VLOOKUP(INT($I17),'1. Eingabemaske'!$AH$12:$AN$23,7,FALSE),0)))+((VLOOKUP(INT($I17),'1. Eingabemaske'!$AH$12:$AN$23,2,FALSE))*(($G17-DATE(YEAR($G17),1,1)+1)/365))),"Geschlecht fehlt!")),"")</f>
        <v/>
      </c>
      <c r="AF17" s="93" t="str">
        <f t="shared" si="5"/>
        <v/>
      </c>
      <c r="AG17" s="86"/>
      <c r="AH17" s="94" t="str">
        <f>IF(AND(ISTEXT($D17),ISNUMBER($AG17)),IF(HLOOKUP(INT($I17),'1. Eingabemaske'!$I$12:$V$21,6,FALSE)&lt;&gt;0,HLOOKUP(INT($I17),'1. Eingabemaske'!$I$12:$V$21,6,FALSE),""),"")</f>
        <v/>
      </c>
      <c r="AI17" s="91" t="str">
        <f>IF(ISTEXT($D17),IF($AH17="","",IF('1. Eingabemaske'!$F$17="","",(IF('1. Eingabemaske'!$F$17=0,($AG17/'1. Eingabemaske'!$G$17),($AG17-1)/('1. Eingabemaske'!$G$17-1))*$AH17))),"")</f>
        <v/>
      </c>
      <c r="AJ17" s="86"/>
      <c r="AK17" s="94" t="str">
        <f>IF(AND(ISTEXT($D17),ISNUMBER($AJ17)),IF(HLOOKUP(INT($I17),'1. Eingabemaske'!$I$12:$V$21,7,FALSE)&lt;&gt;0,HLOOKUP(INT($I17),'1. Eingabemaske'!$I$12:$V$21,7,FALSE),""),"")</f>
        <v/>
      </c>
      <c r="AL17" s="91" t="str">
        <f>IF(ISTEXT($D17),IF(AJ17=0,0,IF($AK17="","",IF('1. Eingabemaske'!$F$18="","",(IF('1. Eingabemaske'!$F$18=0,($AJ17/'1. Eingabemaske'!$G$18),($AJ17-1)/('1. Eingabemaske'!$G$18-1))*$AK17)))),"")</f>
        <v/>
      </c>
      <c r="AM17" s="86"/>
      <c r="AN17" s="94" t="str">
        <f>IF(AND(ISTEXT($D17),ISNUMBER($AM17)),IF(HLOOKUP(INT($I17),'1. Eingabemaske'!$I$12:$V$21,8,FALSE)&lt;&gt;0,HLOOKUP(INT($I17),'1. Eingabemaske'!$I$12:$V$21,8,FALSE),""),"")</f>
        <v/>
      </c>
      <c r="AO17" s="89" t="str">
        <f>IF(ISTEXT($D17),IF($AN17="","",IF('1. Eingabemaske'!#REF!="","",(IF('1. Eingabemaske'!#REF!=0,($AM17/'1. Eingabemaske'!#REF!),($AM17-1)/('1. Eingabemaske'!#REF!-1))*$AN17))),"")</f>
        <v/>
      </c>
      <c r="AP17" s="109"/>
      <c r="AQ17" s="94" t="str">
        <f>IF(AND(ISTEXT($D17),ISNUMBER($AP17)),IF(HLOOKUP(INT($I17),'1. Eingabemaske'!$I$12:$V$21,9,FALSE)&lt;&gt;0,HLOOKUP(INT($I17),'1. Eingabemaske'!$I$12:$V$21,9,FALSE),""),"")</f>
        <v/>
      </c>
      <c r="AR17" s="86"/>
      <c r="AS17" s="94" t="str">
        <f>IF(AND(ISTEXT($D17),ISNUMBER($AR17)),IF(HLOOKUP(INT($I17),'1. Eingabemaske'!$I$12:$V$21,10,FALSE)&lt;&gt;0,HLOOKUP(INT($I17),'1. Eingabemaske'!$I$12:$V$21,10,FALSE),""),"")</f>
        <v/>
      </c>
      <c r="AT17" s="95" t="str">
        <f>IF(ISTEXT($D17),(IF($AQ17="",0,IF('1. Eingabemaske'!$F$19="","",(IF('1. Eingabemaske'!$F$19=0,($AP17/'1. Eingabemaske'!$G$19),($AP17-1)/('1. Eingabemaske'!$G$19-1))*$AQ17)))+IF($AS17="",0,IF('1. Eingabemaske'!$F$20="","",(IF('1. Eingabemaske'!$F$20=0,($AR17/'1. Eingabemaske'!$G$20),($AR17-1)/('1. Eingabemaske'!$G$20-1))*$AS17)))),"")</f>
        <v/>
      </c>
      <c r="AU17" s="90"/>
      <c r="AV17" s="94" t="str">
        <f>IF(AND(ISTEXT($D17),ISNUMBER($AU17)),IF(HLOOKUP(INT($I17),'1. Eingabemaske'!$I$12:$V$21,11,FALSE)&lt;&gt;0,HLOOKUP(INT($I17),'1. Eingabemaske'!$I$12:$V$21,11,FALSE),""),"")</f>
        <v/>
      </c>
      <c r="AW17" s="103"/>
      <c r="AX17" s="94" t="str">
        <f>IF(AND(ISTEXT($D17),ISNUMBER($AW17)),IF(HLOOKUP(INT($I17),'1. Eingabemaske'!$I$12:$V$21,12,FALSE)&lt;&gt;0,HLOOKUP(INT($I17),'1. Eingabemaske'!$I$12:$V$21,12,FALSE),""),"")</f>
        <v/>
      </c>
      <c r="AY17" s="95" t="str">
        <f>IF(ISTEXT($D17),SUM(IF($AV17="",0,IF('1. Eingabemaske'!$F$21="","",(IF('1. Eingabemaske'!$F$21=0,($AU17/'1. Eingabemaske'!$G$21),($AU17-1)/('1. Eingabemaske'!$G$21-1)))*$AV17)),IF($AX17="",0,IF('1. Eingabemaske'!#REF!="","",(IF('1. Eingabemaske'!#REF!=0,($AW17/'1. Eingabemaske'!#REF!),($AW17-1)/('1. Eingabemaske'!#REF!-1)))*$AX17))),"")</f>
        <v/>
      </c>
      <c r="AZ17" s="84" t="str">
        <f t="shared" si="6"/>
        <v>Bitte BES einfügen</v>
      </c>
      <c r="BA17" s="96" t="str">
        <f t="shared" si="7"/>
        <v/>
      </c>
      <c r="BB17" s="100"/>
      <c r="BC17" s="100"/>
      <c r="BD17" s="100"/>
      <c r="BE17" s="65"/>
    </row>
    <row r="18" spans="2:57" ht="13.5" thickBot="1" x14ac:dyDescent="0.45">
      <c r="B18" s="99" t="str">
        <f t="shared" si="0"/>
        <v xml:space="preserve"> </v>
      </c>
      <c r="C18" s="82"/>
      <c r="D18" s="82"/>
      <c r="E18" s="100"/>
      <c r="F18" s="100"/>
      <c r="G18" s="101"/>
      <c r="H18" s="101"/>
      <c r="I18" s="84" t="str">
        <f>IF(ISBLANK(Tableau1[[#This Row],[Name]]),"",((Tableau1[[#This Row],[Testdatum]]-Tableau1[[#This Row],[Geburtsdatum]])/365))</f>
        <v/>
      </c>
      <c r="J18" s="102" t="str">
        <f t="shared" si="1"/>
        <v xml:space="preserve"> </v>
      </c>
      <c r="K18" s="103"/>
      <c r="L18" s="103"/>
      <c r="M18" s="104" t="str">
        <f>IF(ISTEXT(D18),IF(L18="","",IF(HLOOKUP(INT($I18),'1. Eingabemaske'!$I$12:$V$21,2,FALSE)&lt;&gt;0,HLOOKUP(INT($I18),'1. Eingabemaske'!$I$12:$V$21,2,FALSE),"")),"")</f>
        <v/>
      </c>
      <c r="N18" s="105" t="str">
        <f>IF(ISTEXT($D18),IF(F18="M",IF(L18="","",IF($K18="Frühentwickler",VLOOKUP(INT($I18),'1. Eingabemaske'!$Z$12:$AF$28,5,FALSE),IF($K18="Normalentwickler",VLOOKUP(INT($I18),'1. Eingabemaske'!$Z$12:$AF$23,6,FALSE),IF($K18="Spätentwickler",VLOOKUP(INT($I18),'1. Eingabemaske'!$Z$12:$AF$23,7,FALSE),0)))+((VLOOKUP(INT($I18),'1. Eingabemaske'!$Z$12:$AF$23,2,FALSE))*(($G18-DATE(YEAR($G18),1,1)+1)/365))),IF(F18="W",(IF($K18="Frühentwickler",VLOOKUP(INT($I18),'1. Eingabemaske'!$AH$12:$AN$28,5,FALSE),IF($K18="Normalentwickler",VLOOKUP(INT($I18),'1. Eingabemaske'!$AH$12:$AN$23,6,FALSE),IF($K18="Spätentwickler",VLOOKUP(INT($I18),'1. Eingabemaske'!$AH$12:$AN$23,7,FALSE),0)))+((VLOOKUP(INT($I18),'1. Eingabemaske'!$AH$12:$AN$23,2,FALSE))*(($G18-DATE(YEAR($G18),1,1)+1)/365))),"Geschlecht fehlt!")),"")</f>
        <v/>
      </c>
      <c r="O18" s="89" t="str">
        <f>IF(ISTEXT(D18),IF(M18="","",IF('1. Eingabemaske'!$F$13="",0,(IF('1. Eingabemaske'!$F$13=0,(L18/'1. Eingabemaske'!$G$13),(L18-1)/('1. Eingabemaske'!$G$13-1))*M18*N18))),"")</f>
        <v/>
      </c>
      <c r="P18" s="103"/>
      <c r="Q18" s="103"/>
      <c r="R18" s="104" t="str">
        <f t="shared" si="2"/>
        <v/>
      </c>
      <c r="S18" s="104" t="str">
        <f>IF(AND(ISTEXT($D18),ISNUMBER(R18)),IF(HLOOKUP(INT($I18),'1. Eingabemaske'!$I$12:$V$21,3,FALSE)&lt;&gt;0,HLOOKUP(INT($I18),'1. Eingabemaske'!$I$12:$V$21,3,FALSE),""),"")</f>
        <v/>
      </c>
      <c r="T18" s="106" t="str">
        <f>IF(ISTEXT($D18),IF($S18="","",IF($R18="","",IF('1. Eingabemaske'!$F$14="",0,(IF('1. Eingabemaske'!$F$14=0,(R18/'1. Eingabemaske'!$G$14),(R18-1)/('1. Eingabemaske'!$G$14-1))*$S18)))),"")</f>
        <v/>
      </c>
      <c r="U18" s="107"/>
      <c r="V18" s="103"/>
      <c r="W18" s="104" t="str">
        <f t="shared" si="3"/>
        <v/>
      </c>
      <c r="X18" s="104" t="str">
        <f>IF(AND(ISTEXT($D18),ISNUMBER(W18)),IF(HLOOKUP(INT($I18),'1. Eingabemaske'!$I$12:$V$21,4,FALSE)&lt;&gt;0,HLOOKUP(INT($I18),'1. Eingabemaske'!$I$12:$V$21,4,FALSE),""),"")</f>
        <v/>
      </c>
      <c r="Y18" s="108" t="str">
        <f>IF(ISTEXT($D18),IF($W18="","",IF($X18="","",IF('1. Eingabemaske'!$F$15="","",(IF('1. Eingabemaske'!$F$15=0,($W18/'1. Eingabemaske'!$G$15),($W18-1)/('1. Eingabemaske'!$G$15-1))*$X18)))),"")</f>
        <v/>
      </c>
      <c r="Z18" s="103"/>
      <c r="AA18" s="103"/>
      <c r="AB18" s="104" t="str">
        <f t="shared" si="4"/>
        <v/>
      </c>
      <c r="AC18" s="104" t="str">
        <f>IF(AND(ISTEXT($D18),ISNUMBER($AB18)),IF(HLOOKUP(INT($I18),'1. Eingabemaske'!$I$12:$V$21,5,FALSE)&lt;&gt;0,HLOOKUP(INT($I18),'1. Eingabemaske'!$I$12:$V$21,5,FALSE),""),"")</f>
        <v/>
      </c>
      <c r="AD18" s="91" t="str">
        <f>IF(ISTEXT($D18),IF($AC18="","",IF('1. Eingabemaske'!$F$16="","",(IF('1. Eingabemaske'!$F$16=0,($AB18/'1. Eingabemaske'!$G$16),($AB18-1)/('1. Eingabemaske'!$G$16-1))*$AC18))),"")</f>
        <v/>
      </c>
      <c r="AE18" s="92" t="str">
        <f>IF(ISTEXT($D18),IF(F18="M",IF(L18="","",IF($K18="Frühentwickler",VLOOKUP(INT($I18),'1. Eingabemaske'!$Z$12:$AF$28,5,FALSE),IF($K18="Normalentwickler",VLOOKUP(INT($I18),'1. Eingabemaske'!$Z$12:$AF$23,6,FALSE),IF($K18="Spätentwickler",VLOOKUP(INT($I18),'1. Eingabemaske'!$Z$12:$AF$23,7,FALSE),0)))+((VLOOKUP(INT($I18),'1. Eingabemaske'!$Z$12:$AF$23,2,FALSE))*(($G18-DATE(YEAR($G18),1,1)+1)/365))),IF(F18="W",(IF($K18="Frühentwickler",VLOOKUP(INT($I18),'1. Eingabemaske'!$AH$12:$AN$28,5,FALSE),IF($K18="Normalentwickler",VLOOKUP(INT($I18),'1. Eingabemaske'!$AH$12:$AN$23,6,FALSE),IF($K18="Spätentwickler",VLOOKUP(INT($I18),'1. Eingabemaske'!$AH$12:$AN$23,7,FALSE),0)))+((VLOOKUP(INT($I18),'1. Eingabemaske'!$AH$12:$AN$23,2,FALSE))*(($G18-DATE(YEAR($G18),1,1)+1)/365))),"Geschlecht fehlt!")),"")</f>
        <v/>
      </c>
      <c r="AF18" s="93" t="str">
        <f t="shared" si="5"/>
        <v/>
      </c>
      <c r="AG18" s="86"/>
      <c r="AH18" s="94" t="str">
        <f>IF(AND(ISTEXT($D18),ISNUMBER($AG18)),IF(HLOOKUP(INT($I18),'1. Eingabemaske'!$I$12:$V$21,6,FALSE)&lt;&gt;0,HLOOKUP(INT($I18),'1. Eingabemaske'!$I$12:$V$21,6,FALSE),""),"")</f>
        <v/>
      </c>
      <c r="AI18" s="91" t="str">
        <f>IF(ISTEXT($D18),IF($AH18="","",IF('1. Eingabemaske'!$F$17="","",(IF('1. Eingabemaske'!$F$17=0,($AG18/'1. Eingabemaske'!$G$17),($AG18-1)/('1. Eingabemaske'!$G$17-1))*$AH18))),"")</f>
        <v/>
      </c>
      <c r="AJ18" s="86"/>
      <c r="AK18" s="94" t="str">
        <f>IF(AND(ISTEXT($D18),ISNUMBER($AJ18)),IF(HLOOKUP(INT($I18),'1. Eingabemaske'!$I$12:$V$21,7,FALSE)&lt;&gt;0,HLOOKUP(INT($I18),'1. Eingabemaske'!$I$12:$V$21,7,FALSE),""),"")</f>
        <v/>
      </c>
      <c r="AL18" s="91" t="str">
        <f>IF(ISTEXT($D18),IF(AJ18=0,0,IF($AK18="","",IF('1. Eingabemaske'!$F$18="","",(IF('1. Eingabemaske'!$F$18=0,($AJ18/'1. Eingabemaske'!$G$18),($AJ18-1)/('1. Eingabemaske'!$G$18-1))*$AK18)))),"")</f>
        <v/>
      </c>
      <c r="AM18" s="86"/>
      <c r="AN18" s="94" t="str">
        <f>IF(AND(ISTEXT($D18),ISNUMBER($AM18)),IF(HLOOKUP(INT($I18),'1. Eingabemaske'!$I$12:$V$21,8,FALSE)&lt;&gt;0,HLOOKUP(INT($I18),'1. Eingabemaske'!$I$12:$V$21,8,FALSE),""),"")</f>
        <v/>
      </c>
      <c r="AO18" s="89" t="str">
        <f>IF(ISTEXT($D18),IF($AN18="","",IF('1. Eingabemaske'!#REF!="","",(IF('1. Eingabemaske'!#REF!=0,($AM18/'1. Eingabemaske'!#REF!),($AM18-1)/('1. Eingabemaske'!#REF!-1))*$AN18))),"")</f>
        <v/>
      </c>
      <c r="AP18" s="109"/>
      <c r="AQ18" s="94" t="str">
        <f>IF(AND(ISTEXT($D18),ISNUMBER($AP18)),IF(HLOOKUP(INT($I18),'1. Eingabemaske'!$I$12:$V$21,9,FALSE)&lt;&gt;0,HLOOKUP(INT($I18),'1. Eingabemaske'!$I$12:$V$21,9,FALSE),""),"")</f>
        <v/>
      </c>
      <c r="AR18" s="86"/>
      <c r="AS18" s="94" t="str">
        <f>IF(AND(ISTEXT($D18),ISNUMBER($AR18)),IF(HLOOKUP(INT($I18),'1. Eingabemaske'!$I$12:$V$21,10,FALSE)&lt;&gt;0,HLOOKUP(INT($I18),'1. Eingabemaske'!$I$12:$V$21,10,FALSE),""),"")</f>
        <v/>
      </c>
      <c r="AT18" s="95" t="str">
        <f>IF(ISTEXT($D18),(IF($AQ18="",0,IF('1. Eingabemaske'!$F$19="","",(IF('1. Eingabemaske'!$F$19=0,($AP18/'1. Eingabemaske'!$G$19),($AP18-1)/('1. Eingabemaske'!$G$19-1))*$AQ18)))+IF($AS18="",0,IF('1. Eingabemaske'!$F$20="","",(IF('1. Eingabemaske'!$F$20=0,($AR18/'1. Eingabemaske'!$G$20),($AR18-1)/('1. Eingabemaske'!$G$20-1))*$AS18)))),"")</f>
        <v/>
      </c>
      <c r="AU18" s="90"/>
      <c r="AV18" s="94" t="str">
        <f>IF(AND(ISTEXT($D18),ISNUMBER($AU18)),IF(HLOOKUP(INT($I18),'1. Eingabemaske'!$I$12:$V$21,11,FALSE)&lt;&gt;0,HLOOKUP(INT($I18),'1. Eingabemaske'!$I$12:$V$21,11,FALSE),""),"")</f>
        <v/>
      </c>
      <c r="AW18" s="103"/>
      <c r="AX18" s="94" t="str">
        <f>IF(AND(ISTEXT($D18),ISNUMBER($AW18)),IF(HLOOKUP(INT($I18),'1. Eingabemaske'!$I$12:$V$21,12,FALSE)&lt;&gt;0,HLOOKUP(INT($I18),'1. Eingabemaske'!$I$12:$V$21,12,FALSE),""),"")</f>
        <v/>
      </c>
      <c r="AY18" s="95" t="str">
        <f>IF(ISTEXT($D18),SUM(IF($AV18="",0,IF('1. Eingabemaske'!$F$21="","",(IF('1. Eingabemaske'!$F$21=0,($AU18/'1. Eingabemaske'!$G$21),($AU18-1)/('1. Eingabemaske'!$G$21-1)))*$AV18)),IF($AX18="",0,IF('1. Eingabemaske'!#REF!="","",(IF('1. Eingabemaske'!#REF!=0,($AW18/'1. Eingabemaske'!#REF!),($AW18-1)/('1. Eingabemaske'!#REF!-1)))*$AX18))),"")</f>
        <v/>
      </c>
      <c r="AZ18" s="84" t="str">
        <f t="shared" si="6"/>
        <v>Bitte BES einfügen</v>
      </c>
      <c r="BA18" s="96" t="str">
        <f t="shared" si="7"/>
        <v/>
      </c>
      <c r="BB18" s="100"/>
      <c r="BC18" s="100"/>
      <c r="BD18" s="100"/>
      <c r="BE18" s="65"/>
    </row>
    <row r="19" spans="2:57" ht="13.5" thickBot="1" x14ac:dyDescent="0.45">
      <c r="B19" s="99" t="str">
        <f t="shared" si="0"/>
        <v xml:space="preserve"> </v>
      </c>
      <c r="C19" s="82"/>
      <c r="D19" s="82"/>
      <c r="E19" s="100"/>
      <c r="F19" s="100"/>
      <c r="G19" s="101"/>
      <c r="H19" s="101"/>
      <c r="I19" s="84" t="str">
        <f>IF(ISBLANK(Tableau1[[#This Row],[Name]]),"",((Tableau1[[#This Row],[Testdatum]]-Tableau1[[#This Row],[Geburtsdatum]])/365))</f>
        <v/>
      </c>
      <c r="J19" s="102" t="str">
        <f t="shared" si="1"/>
        <v xml:space="preserve"> </v>
      </c>
      <c r="K19" s="103"/>
      <c r="L19" s="103"/>
      <c r="M19" s="104" t="str">
        <f>IF(ISTEXT(D19),IF(L19="","",IF(HLOOKUP(INT($I19),'1. Eingabemaske'!$I$12:$V$21,2,FALSE)&lt;&gt;0,HLOOKUP(INT($I19),'1. Eingabemaske'!$I$12:$V$21,2,FALSE),"")),"")</f>
        <v/>
      </c>
      <c r="N19" s="105" t="str">
        <f>IF(ISTEXT($D19),IF(F19="M",IF(L19="","",IF($K19="Frühentwickler",VLOOKUP(INT($I19),'1. Eingabemaske'!$Z$12:$AF$28,5,FALSE),IF($K19="Normalentwickler",VLOOKUP(INT($I19),'1. Eingabemaske'!$Z$12:$AF$23,6,FALSE),IF($K19="Spätentwickler",VLOOKUP(INT($I19),'1. Eingabemaske'!$Z$12:$AF$23,7,FALSE),0)))+((VLOOKUP(INT($I19),'1. Eingabemaske'!$Z$12:$AF$23,2,FALSE))*(($G19-DATE(YEAR($G19),1,1)+1)/365))),IF(F19="W",(IF($K19="Frühentwickler",VLOOKUP(INT($I19),'1. Eingabemaske'!$AH$12:$AN$28,5,FALSE),IF($K19="Normalentwickler",VLOOKUP(INT($I19),'1. Eingabemaske'!$AH$12:$AN$23,6,FALSE),IF($K19="Spätentwickler",VLOOKUP(INT($I19),'1. Eingabemaske'!$AH$12:$AN$23,7,FALSE),0)))+((VLOOKUP(INT($I19),'1. Eingabemaske'!$AH$12:$AN$23,2,FALSE))*(($G19-DATE(YEAR($G19),1,1)+1)/365))),"Geschlecht fehlt!")),"")</f>
        <v/>
      </c>
      <c r="O19" s="89" t="str">
        <f>IF(ISTEXT(D19),IF(M19="","",IF('1. Eingabemaske'!$F$13="",0,(IF('1. Eingabemaske'!$F$13=0,(L19/'1. Eingabemaske'!$G$13),(L19-1)/('1. Eingabemaske'!$G$13-1))*M19*N19))),"")</f>
        <v/>
      </c>
      <c r="P19" s="103"/>
      <c r="Q19" s="103"/>
      <c r="R19" s="104" t="str">
        <f t="shared" si="2"/>
        <v/>
      </c>
      <c r="S19" s="104" t="str">
        <f>IF(AND(ISTEXT($D19),ISNUMBER(R19)),IF(HLOOKUP(INT($I19),'1. Eingabemaske'!$I$12:$V$21,3,FALSE)&lt;&gt;0,HLOOKUP(INT($I19),'1. Eingabemaske'!$I$12:$V$21,3,FALSE),""),"")</f>
        <v/>
      </c>
      <c r="T19" s="106" t="str">
        <f>IF(ISTEXT($D19),IF($S19="","",IF($R19="","",IF('1. Eingabemaske'!$F$14="",0,(IF('1. Eingabemaske'!$F$14=0,(R19/'1. Eingabemaske'!$G$14),(R19-1)/('1. Eingabemaske'!$G$14-1))*$S19)))),"")</f>
        <v/>
      </c>
      <c r="U19" s="107"/>
      <c r="V19" s="103"/>
      <c r="W19" s="104" t="str">
        <f t="shared" si="3"/>
        <v/>
      </c>
      <c r="X19" s="104" t="str">
        <f>IF(AND(ISTEXT($D19),ISNUMBER(W19)),IF(HLOOKUP(INT($I19),'1. Eingabemaske'!$I$12:$V$21,4,FALSE)&lt;&gt;0,HLOOKUP(INT($I19),'1. Eingabemaske'!$I$12:$V$21,4,FALSE),""),"")</f>
        <v/>
      </c>
      <c r="Y19" s="108" t="str">
        <f>IF(ISTEXT($D19),IF($W19="","",IF($X19="","",IF('1. Eingabemaske'!$F$15="","",(IF('1. Eingabemaske'!$F$15=0,($W19/'1. Eingabemaske'!$G$15),($W19-1)/('1. Eingabemaske'!$G$15-1))*$X19)))),"")</f>
        <v/>
      </c>
      <c r="Z19" s="103"/>
      <c r="AA19" s="103"/>
      <c r="AB19" s="104" t="str">
        <f t="shared" si="4"/>
        <v/>
      </c>
      <c r="AC19" s="104" t="str">
        <f>IF(AND(ISTEXT($D19),ISNUMBER($AB19)),IF(HLOOKUP(INT($I19),'1. Eingabemaske'!$I$12:$V$21,5,FALSE)&lt;&gt;0,HLOOKUP(INT($I19),'1. Eingabemaske'!$I$12:$V$21,5,FALSE),""),"")</f>
        <v/>
      </c>
      <c r="AD19" s="91" t="str">
        <f>IF(ISTEXT($D19),IF($AC19="","",IF('1. Eingabemaske'!$F$16="","",(IF('1. Eingabemaske'!$F$16=0,($AB19/'1. Eingabemaske'!$G$16),($AB19-1)/('1. Eingabemaske'!$G$16-1))*$AC19))),"")</f>
        <v/>
      </c>
      <c r="AE19" s="92" t="str">
        <f>IF(ISTEXT($D19),IF(F19="M",IF(L19="","",IF($K19="Frühentwickler",VLOOKUP(INT($I19),'1. Eingabemaske'!$Z$12:$AF$28,5,FALSE),IF($K19="Normalentwickler",VLOOKUP(INT($I19),'1. Eingabemaske'!$Z$12:$AF$23,6,FALSE),IF($K19="Spätentwickler",VLOOKUP(INT($I19),'1. Eingabemaske'!$Z$12:$AF$23,7,FALSE),0)))+((VLOOKUP(INT($I19),'1. Eingabemaske'!$Z$12:$AF$23,2,FALSE))*(($G19-DATE(YEAR($G19),1,1)+1)/365))),IF(F19="W",(IF($K19="Frühentwickler",VLOOKUP(INT($I19),'1. Eingabemaske'!$AH$12:$AN$28,5,FALSE),IF($K19="Normalentwickler",VLOOKUP(INT($I19),'1. Eingabemaske'!$AH$12:$AN$23,6,FALSE),IF($K19="Spätentwickler",VLOOKUP(INT($I19),'1. Eingabemaske'!$AH$12:$AN$23,7,FALSE),0)))+((VLOOKUP(INT($I19),'1. Eingabemaske'!$AH$12:$AN$23,2,FALSE))*(($G19-DATE(YEAR($G19),1,1)+1)/365))),"Geschlecht fehlt!")),"")</f>
        <v/>
      </c>
      <c r="AF19" s="93" t="str">
        <f t="shared" si="5"/>
        <v/>
      </c>
      <c r="AG19" s="86"/>
      <c r="AH19" s="94" t="str">
        <f>IF(AND(ISTEXT($D19),ISNUMBER($AG19)),IF(HLOOKUP(INT($I19),'1. Eingabemaske'!$I$12:$V$21,6,FALSE)&lt;&gt;0,HLOOKUP(INT($I19),'1. Eingabemaske'!$I$12:$V$21,6,FALSE),""),"")</f>
        <v/>
      </c>
      <c r="AI19" s="91" t="str">
        <f>IF(ISTEXT($D19),IF($AH19="","",IF('1. Eingabemaske'!$F$17="","",(IF('1. Eingabemaske'!$F$17=0,($AG19/'1. Eingabemaske'!$G$17),($AG19-1)/('1. Eingabemaske'!$G$17-1))*$AH19))),"")</f>
        <v/>
      </c>
      <c r="AJ19" s="86"/>
      <c r="AK19" s="94" t="str">
        <f>IF(AND(ISTEXT($D19),ISNUMBER($AJ19)),IF(HLOOKUP(INT($I19),'1. Eingabemaske'!$I$12:$V$21,7,FALSE)&lt;&gt;0,HLOOKUP(INT($I19),'1. Eingabemaske'!$I$12:$V$21,7,FALSE),""),"")</f>
        <v/>
      </c>
      <c r="AL19" s="91" t="str">
        <f>IF(ISTEXT($D19),IF(AJ19=0,0,IF($AK19="","",IF('1. Eingabemaske'!$F$18="","",(IF('1. Eingabemaske'!$F$18=0,($AJ19/'1. Eingabemaske'!$G$18),($AJ19-1)/('1. Eingabemaske'!$G$18-1))*$AK19)))),"")</f>
        <v/>
      </c>
      <c r="AM19" s="86"/>
      <c r="AN19" s="94" t="str">
        <f>IF(AND(ISTEXT($D19),ISNUMBER($AM19)),IF(HLOOKUP(INT($I19),'1. Eingabemaske'!$I$12:$V$21,8,FALSE)&lt;&gt;0,HLOOKUP(INT($I19),'1. Eingabemaske'!$I$12:$V$21,8,FALSE),""),"")</f>
        <v/>
      </c>
      <c r="AO19" s="89" t="str">
        <f>IF(ISTEXT($D19),IF($AN19="","",IF('1. Eingabemaske'!#REF!="","",(IF('1. Eingabemaske'!#REF!=0,($AM19/'1. Eingabemaske'!#REF!),($AM19-1)/('1. Eingabemaske'!#REF!-1))*$AN19))),"")</f>
        <v/>
      </c>
      <c r="AP19" s="109"/>
      <c r="AQ19" s="94" t="str">
        <f>IF(AND(ISTEXT($D19),ISNUMBER($AP19)),IF(HLOOKUP(INT($I19),'1. Eingabemaske'!$I$12:$V$21,9,FALSE)&lt;&gt;0,HLOOKUP(INT($I19),'1. Eingabemaske'!$I$12:$V$21,9,FALSE),""),"")</f>
        <v/>
      </c>
      <c r="AR19" s="86"/>
      <c r="AS19" s="94" t="str">
        <f>IF(AND(ISTEXT($D19),ISNUMBER($AR19)),IF(HLOOKUP(INT($I19),'1. Eingabemaske'!$I$12:$V$21,10,FALSE)&lt;&gt;0,HLOOKUP(INT($I19),'1. Eingabemaske'!$I$12:$V$21,10,FALSE),""),"")</f>
        <v/>
      </c>
      <c r="AT19" s="95" t="str">
        <f>IF(ISTEXT($D19),(IF($AQ19="",0,IF('1. Eingabemaske'!$F$19="","",(IF('1. Eingabemaske'!$F$19=0,($AP19/'1. Eingabemaske'!$G$19),($AP19-1)/('1. Eingabemaske'!$G$19-1))*$AQ19)))+IF($AS19="",0,IF('1. Eingabemaske'!$F$20="","",(IF('1. Eingabemaske'!$F$20=0,($AR19/'1. Eingabemaske'!$G$20),($AR19-1)/('1. Eingabemaske'!$G$20-1))*$AS19)))),"")</f>
        <v/>
      </c>
      <c r="AU19" s="90"/>
      <c r="AV19" s="94" t="str">
        <f>IF(AND(ISTEXT($D19),ISNUMBER($AU19)),IF(HLOOKUP(INT($I19),'1. Eingabemaske'!$I$12:$V$21,11,FALSE)&lt;&gt;0,HLOOKUP(INT($I19),'1. Eingabemaske'!$I$12:$V$21,11,FALSE),""),"")</f>
        <v/>
      </c>
      <c r="AW19" s="103"/>
      <c r="AX19" s="94" t="str">
        <f>IF(AND(ISTEXT($D19),ISNUMBER($AW19)),IF(HLOOKUP(INT($I19),'1. Eingabemaske'!$I$12:$V$21,12,FALSE)&lt;&gt;0,HLOOKUP(INT($I19),'1. Eingabemaske'!$I$12:$V$21,12,FALSE),""),"")</f>
        <v/>
      </c>
      <c r="AY19" s="95" t="str">
        <f>IF(ISTEXT($D19),SUM(IF($AV19="",0,IF('1. Eingabemaske'!$F$21="","",(IF('1. Eingabemaske'!$F$21=0,($AU19/'1. Eingabemaske'!$G$21),($AU19-1)/('1. Eingabemaske'!$G$21-1)))*$AV19)),IF($AX19="",0,IF('1. Eingabemaske'!#REF!="","",(IF('1. Eingabemaske'!#REF!=0,($AW19/'1. Eingabemaske'!#REF!),($AW19-1)/('1. Eingabemaske'!#REF!-1)))*$AX19))),"")</f>
        <v/>
      </c>
      <c r="AZ19" s="84" t="str">
        <f t="shared" si="6"/>
        <v>Bitte BES einfügen</v>
      </c>
      <c r="BA19" s="96" t="str">
        <f t="shared" si="7"/>
        <v/>
      </c>
      <c r="BB19" s="100"/>
      <c r="BC19" s="100"/>
      <c r="BD19" s="100"/>
      <c r="BE19" s="65"/>
    </row>
    <row r="20" spans="2:57" ht="13.5" thickBot="1" x14ac:dyDescent="0.45">
      <c r="B20" s="99" t="str">
        <f t="shared" si="0"/>
        <v xml:space="preserve"> </v>
      </c>
      <c r="C20" s="82"/>
      <c r="D20" s="82"/>
      <c r="E20" s="100"/>
      <c r="F20" s="100"/>
      <c r="G20" s="101"/>
      <c r="H20" s="101"/>
      <c r="I20" s="84" t="str">
        <f>IF(ISBLANK(Tableau1[[#This Row],[Name]]),"",((Tableau1[[#This Row],[Testdatum]]-Tableau1[[#This Row],[Geburtsdatum]])/365))</f>
        <v/>
      </c>
      <c r="J20" s="102" t="str">
        <f t="shared" si="1"/>
        <v xml:space="preserve"> </v>
      </c>
      <c r="K20" s="103"/>
      <c r="L20" s="103"/>
      <c r="M20" s="104" t="str">
        <f>IF(ISTEXT(D20),IF(L20="","",IF(HLOOKUP(INT($I20),'1. Eingabemaske'!$I$12:$V$21,2,FALSE)&lt;&gt;0,HLOOKUP(INT($I20),'1. Eingabemaske'!$I$12:$V$21,2,FALSE),"")),"")</f>
        <v/>
      </c>
      <c r="N20" s="105" t="str">
        <f>IF(ISTEXT($D20),IF(F20="M",IF(L20="","",IF($K20="Frühentwickler",VLOOKUP(INT($I20),'1. Eingabemaske'!$Z$12:$AF$28,5,FALSE),IF($K20="Normalentwickler",VLOOKUP(INT($I20),'1. Eingabemaske'!$Z$12:$AF$23,6,FALSE),IF($K20="Spätentwickler",VLOOKUP(INT($I20),'1. Eingabemaske'!$Z$12:$AF$23,7,FALSE),0)))+((VLOOKUP(INT($I20),'1. Eingabemaske'!$Z$12:$AF$23,2,FALSE))*(($G20-DATE(YEAR($G20),1,1)+1)/365))),IF(F20="W",(IF($K20="Frühentwickler",VLOOKUP(INT($I20),'1. Eingabemaske'!$AH$12:$AN$28,5,FALSE),IF($K20="Normalentwickler",VLOOKUP(INT($I20),'1. Eingabemaske'!$AH$12:$AN$23,6,FALSE),IF($K20="Spätentwickler",VLOOKUP(INT($I20),'1. Eingabemaske'!$AH$12:$AN$23,7,FALSE),0)))+((VLOOKUP(INT($I20),'1. Eingabemaske'!$AH$12:$AN$23,2,FALSE))*(($G20-DATE(YEAR($G20),1,1)+1)/365))),"Geschlecht fehlt!")),"")</f>
        <v/>
      </c>
      <c r="O20" s="89" t="str">
        <f>IF(ISTEXT(D20),IF(M20="","",IF('1. Eingabemaske'!$F$13="",0,(IF('1. Eingabemaske'!$F$13=0,(L20/'1. Eingabemaske'!$G$13),(L20-1)/('1. Eingabemaske'!$G$13-1))*M20*N20))),"")</f>
        <v/>
      </c>
      <c r="P20" s="103"/>
      <c r="Q20" s="103"/>
      <c r="R20" s="104" t="str">
        <f t="shared" si="2"/>
        <v/>
      </c>
      <c r="S20" s="104" t="str">
        <f>IF(AND(ISTEXT($D20),ISNUMBER(R20)),IF(HLOOKUP(INT($I20),'1. Eingabemaske'!$I$12:$V$21,3,FALSE)&lt;&gt;0,HLOOKUP(INT($I20),'1. Eingabemaske'!$I$12:$V$21,3,FALSE),""),"")</f>
        <v/>
      </c>
      <c r="T20" s="106" t="str">
        <f>IF(ISTEXT($D20),IF($S20="","",IF($R20="","",IF('1. Eingabemaske'!$F$14="",0,(IF('1. Eingabemaske'!$F$14=0,(R20/'1. Eingabemaske'!$G$14),(R20-1)/('1. Eingabemaske'!$G$14-1))*$S20)))),"")</f>
        <v/>
      </c>
      <c r="U20" s="107"/>
      <c r="V20" s="103"/>
      <c r="W20" s="104" t="str">
        <f t="shared" si="3"/>
        <v/>
      </c>
      <c r="X20" s="104" t="str">
        <f>IF(AND(ISTEXT($D20),ISNUMBER(W20)),IF(HLOOKUP(INT($I20),'1. Eingabemaske'!$I$12:$V$21,4,FALSE)&lt;&gt;0,HLOOKUP(INT($I20),'1. Eingabemaske'!$I$12:$V$21,4,FALSE),""),"")</f>
        <v/>
      </c>
      <c r="Y20" s="108" t="str">
        <f>IF(ISTEXT($D20),IF($W20="","",IF($X20="","",IF('1. Eingabemaske'!$F$15="","",(IF('1. Eingabemaske'!$F$15=0,($W20/'1. Eingabemaske'!$G$15),($W20-1)/('1. Eingabemaske'!$G$15-1))*$X20)))),"")</f>
        <v/>
      </c>
      <c r="Z20" s="103"/>
      <c r="AA20" s="103"/>
      <c r="AB20" s="104" t="str">
        <f t="shared" si="4"/>
        <v/>
      </c>
      <c r="AC20" s="104" t="str">
        <f>IF(AND(ISTEXT($D20),ISNUMBER($AB20)),IF(HLOOKUP(INT($I20),'1. Eingabemaske'!$I$12:$V$21,5,FALSE)&lt;&gt;0,HLOOKUP(INT($I20),'1. Eingabemaske'!$I$12:$V$21,5,FALSE),""),"")</f>
        <v/>
      </c>
      <c r="AD20" s="91" t="str">
        <f>IF(ISTEXT($D20),IF($AC20="","",IF('1. Eingabemaske'!$F$16="","",(IF('1. Eingabemaske'!$F$16=0,($AB20/'1. Eingabemaske'!$G$16),($AB20-1)/('1. Eingabemaske'!$G$16-1))*$AC20))),"")</f>
        <v/>
      </c>
      <c r="AE20" s="92" t="str">
        <f>IF(ISTEXT($D20),IF(F20="M",IF(L20="","",IF($K20="Frühentwickler",VLOOKUP(INT($I20),'1. Eingabemaske'!$Z$12:$AF$28,5,FALSE),IF($K20="Normalentwickler",VLOOKUP(INT($I20),'1. Eingabemaske'!$Z$12:$AF$23,6,FALSE),IF($K20="Spätentwickler",VLOOKUP(INT($I20),'1. Eingabemaske'!$Z$12:$AF$23,7,FALSE),0)))+((VLOOKUP(INT($I20),'1. Eingabemaske'!$Z$12:$AF$23,2,FALSE))*(($G20-DATE(YEAR($G20),1,1)+1)/365))),IF(F20="W",(IF($K20="Frühentwickler",VLOOKUP(INT($I20),'1. Eingabemaske'!$AH$12:$AN$28,5,FALSE),IF($K20="Normalentwickler",VLOOKUP(INT($I20),'1. Eingabemaske'!$AH$12:$AN$23,6,FALSE),IF($K20="Spätentwickler",VLOOKUP(INT($I20),'1. Eingabemaske'!$AH$12:$AN$23,7,FALSE),0)))+((VLOOKUP(INT($I20),'1. Eingabemaske'!$AH$12:$AN$23,2,FALSE))*(($G20-DATE(YEAR($G20),1,1)+1)/365))),"Geschlecht fehlt!")),"")</f>
        <v/>
      </c>
      <c r="AF20" s="93" t="str">
        <f t="shared" si="5"/>
        <v/>
      </c>
      <c r="AG20" s="86"/>
      <c r="AH20" s="94" t="str">
        <f>IF(AND(ISTEXT($D20),ISNUMBER($AG20)),IF(HLOOKUP(INT($I20),'1. Eingabemaske'!$I$12:$V$21,6,FALSE)&lt;&gt;0,HLOOKUP(INT($I20),'1. Eingabemaske'!$I$12:$V$21,6,FALSE),""),"")</f>
        <v/>
      </c>
      <c r="AI20" s="91" t="str">
        <f>IF(ISTEXT($D20),IF($AH20="","",IF('1. Eingabemaske'!$F$17="","",(IF('1. Eingabemaske'!$F$17=0,($AG20/'1. Eingabemaske'!$G$17),($AG20-1)/('1. Eingabemaske'!$G$17-1))*$AH20))),"")</f>
        <v/>
      </c>
      <c r="AJ20" s="86"/>
      <c r="AK20" s="94" t="str">
        <f>IF(AND(ISTEXT($D20),ISNUMBER($AJ20)),IF(HLOOKUP(INT($I20),'1. Eingabemaske'!$I$12:$V$21,7,FALSE)&lt;&gt;0,HLOOKUP(INT($I20),'1. Eingabemaske'!$I$12:$V$21,7,FALSE),""),"")</f>
        <v/>
      </c>
      <c r="AL20" s="91" t="str">
        <f>IF(ISTEXT($D20),IF(AJ20=0,0,IF($AK20="","",IF('1. Eingabemaske'!$F$18="","",(IF('1. Eingabemaske'!$F$18=0,($AJ20/'1. Eingabemaske'!$G$18),($AJ20-1)/('1. Eingabemaske'!$G$18-1))*$AK20)))),"")</f>
        <v/>
      </c>
      <c r="AM20" s="86"/>
      <c r="AN20" s="94" t="str">
        <f>IF(AND(ISTEXT($D20),ISNUMBER($AM20)),IF(HLOOKUP(INT($I20),'1. Eingabemaske'!$I$12:$V$21,8,FALSE)&lt;&gt;0,HLOOKUP(INT($I20),'1. Eingabemaske'!$I$12:$V$21,8,FALSE),""),"")</f>
        <v/>
      </c>
      <c r="AO20" s="89" t="str">
        <f>IF(ISTEXT($D20),IF($AN20="","",IF('1. Eingabemaske'!#REF!="","",(IF('1. Eingabemaske'!#REF!=0,($AM20/'1. Eingabemaske'!#REF!),($AM20-1)/('1. Eingabemaske'!#REF!-1))*$AN20))),"")</f>
        <v/>
      </c>
      <c r="AP20" s="109"/>
      <c r="AQ20" s="94" t="str">
        <f>IF(AND(ISTEXT($D20),ISNUMBER($AP20)),IF(HLOOKUP(INT($I20),'1. Eingabemaske'!$I$12:$V$21,9,FALSE)&lt;&gt;0,HLOOKUP(INT($I20),'1. Eingabemaske'!$I$12:$V$21,9,FALSE),""),"")</f>
        <v/>
      </c>
      <c r="AR20" s="86"/>
      <c r="AS20" s="94" t="str">
        <f>IF(AND(ISTEXT($D20),ISNUMBER($AR20)),IF(HLOOKUP(INT($I20),'1. Eingabemaske'!$I$12:$V$21,10,FALSE)&lt;&gt;0,HLOOKUP(INT($I20),'1. Eingabemaske'!$I$12:$V$21,10,FALSE),""),"")</f>
        <v/>
      </c>
      <c r="AT20" s="95" t="str">
        <f>IF(ISTEXT($D20),(IF($AQ20="",0,IF('1. Eingabemaske'!$F$19="","",(IF('1. Eingabemaske'!$F$19=0,($AP20/'1. Eingabemaske'!$G$19),($AP20-1)/('1. Eingabemaske'!$G$19-1))*$AQ20)))+IF($AS20="",0,IF('1. Eingabemaske'!$F$20="","",(IF('1. Eingabemaske'!$F$20=0,($AR20/'1. Eingabemaske'!$G$20),($AR20-1)/('1. Eingabemaske'!$G$20-1))*$AS20)))),"")</f>
        <v/>
      </c>
      <c r="AU20" s="90"/>
      <c r="AV20" s="94" t="str">
        <f>IF(AND(ISTEXT($D20),ISNUMBER($AU20)),IF(HLOOKUP(INT($I20),'1. Eingabemaske'!$I$12:$V$21,11,FALSE)&lt;&gt;0,HLOOKUP(INT($I20),'1. Eingabemaske'!$I$12:$V$21,11,FALSE),""),"")</f>
        <v/>
      </c>
      <c r="AW20" s="103"/>
      <c r="AX20" s="94" t="str">
        <f>IF(AND(ISTEXT($D20),ISNUMBER($AW20)),IF(HLOOKUP(INT($I20),'1. Eingabemaske'!$I$12:$V$21,12,FALSE)&lt;&gt;0,HLOOKUP(INT($I20),'1. Eingabemaske'!$I$12:$V$21,12,FALSE),""),"")</f>
        <v/>
      </c>
      <c r="AY20" s="95" t="str">
        <f>IF(ISTEXT($D20),SUM(IF($AV20="",0,IF('1. Eingabemaske'!$F$21="","",(IF('1. Eingabemaske'!$F$21=0,($AU20/'1. Eingabemaske'!$G$21),($AU20-1)/('1. Eingabemaske'!$G$21-1)))*$AV20)),IF($AX20="",0,IF('1. Eingabemaske'!#REF!="","",(IF('1. Eingabemaske'!#REF!=0,($AW20/'1. Eingabemaske'!#REF!),($AW20-1)/('1. Eingabemaske'!#REF!-1)))*$AX20))),"")</f>
        <v/>
      </c>
      <c r="AZ20" s="84" t="str">
        <f t="shared" si="6"/>
        <v>Bitte BES einfügen</v>
      </c>
      <c r="BA20" s="96" t="str">
        <f t="shared" si="7"/>
        <v/>
      </c>
      <c r="BB20" s="100"/>
      <c r="BC20" s="100"/>
      <c r="BD20" s="100"/>
    </row>
    <row r="21" spans="2:57" ht="13.5" thickBot="1" x14ac:dyDescent="0.45">
      <c r="B21" s="99" t="str">
        <f t="shared" si="0"/>
        <v xml:space="preserve"> </v>
      </c>
      <c r="C21" s="82"/>
      <c r="D21" s="82"/>
      <c r="E21" s="100"/>
      <c r="F21" s="100"/>
      <c r="G21" s="101"/>
      <c r="H21" s="101"/>
      <c r="I21" s="84" t="str">
        <f>IF(ISBLANK(Tableau1[[#This Row],[Name]]),"",((Tableau1[[#This Row],[Testdatum]]-Tableau1[[#This Row],[Geburtsdatum]])/365))</f>
        <v/>
      </c>
      <c r="J21" s="102" t="str">
        <f t="shared" si="1"/>
        <v xml:space="preserve"> </v>
      </c>
      <c r="K21" s="103"/>
      <c r="L21" s="103"/>
      <c r="M21" s="104" t="str">
        <f>IF(ISTEXT(D21),IF(L21="","",IF(HLOOKUP(INT($I21),'1. Eingabemaske'!$I$12:$V$21,2,FALSE)&lt;&gt;0,HLOOKUP(INT($I21),'1. Eingabemaske'!$I$12:$V$21,2,FALSE),"")),"")</f>
        <v/>
      </c>
      <c r="N21" s="105" t="str">
        <f>IF(ISTEXT($D21),IF(F21="M",IF(L21="","",IF($K21="Frühentwickler",VLOOKUP(INT($I21),'1. Eingabemaske'!$Z$12:$AF$28,5,FALSE),IF($K21="Normalentwickler",VLOOKUP(INT($I21),'1. Eingabemaske'!$Z$12:$AF$23,6,FALSE),IF($K21="Spätentwickler",VLOOKUP(INT($I21),'1. Eingabemaske'!$Z$12:$AF$23,7,FALSE),0)))+((VLOOKUP(INT($I21),'1. Eingabemaske'!$Z$12:$AF$23,2,FALSE))*(($G21-DATE(YEAR($G21),1,1)+1)/365))),IF(F21="W",(IF($K21="Frühentwickler",VLOOKUP(INT($I21),'1. Eingabemaske'!$AH$12:$AN$28,5,FALSE),IF($K21="Normalentwickler",VLOOKUP(INT($I21),'1. Eingabemaske'!$AH$12:$AN$23,6,FALSE),IF($K21="Spätentwickler",VLOOKUP(INT($I21),'1. Eingabemaske'!$AH$12:$AN$23,7,FALSE),0)))+((VLOOKUP(INT($I21),'1. Eingabemaske'!$AH$12:$AN$23,2,FALSE))*(($G21-DATE(YEAR($G21),1,1)+1)/365))),"Geschlecht fehlt!")),"")</f>
        <v/>
      </c>
      <c r="O21" s="89" t="str">
        <f>IF(ISTEXT(D21),IF(M21="","",IF('1. Eingabemaske'!$F$13="",0,(IF('1. Eingabemaske'!$F$13=0,(L21/'1. Eingabemaske'!$G$13),(L21-1)/('1. Eingabemaske'!$G$13-1))*M21*N21))),"")</f>
        <v/>
      </c>
      <c r="P21" s="103"/>
      <c r="Q21" s="103"/>
      <c r="R21" s="104" t="str">
        <f t="shared" si="2"/>
        <v/>
      </c>
      <c r="S21" s="104" t="str">
        <f>IF(AND(ISTEXT($D21),ISNUMBER(R21)),IF(HLOOKUP(INT($I21),'1. Eingabemaske'!$I$12:$V$21,3,FALSE)&lt;&gt;0,HLOOKUP(INT($I21),'1. Eingabemaske'!$I$12:$V$21,3,FALSE),""),"")</f>
        <v/>
      </c>
      <c r="T21" s="106" t="str">
        <f>IF(ISTEXT($D21),IF($S21="","",IF($R21="","",IF('1. Eingabemaske'!$F$14="",0,(IF('1. Eingabemaske'!$F$14=0,(R21/'1. Eingabemaske'!$G$14),(R21-1)/('1. Eingabemaske'!$G$14-1))*$S21)))),"")</f>
        <v/>
      </c>
      <c r="U21" s="107"/>
      <c r="V21" s="103"/>
      <c r="W21" s="104" t="str">
        <f t="shared" si="3"/>
        <v/>
      </c>
      <c r="X21" s="104" t="str">
        <f>IF(AND(ISTEXT($D21),ISNUMBER(W21)),IF(HLOOKUP(INT($I21),'1. Eingabemaske'!$I$12:$V$21,4,FALSE)&lt;&gt;0,HLOOKUP(INT($I21),'1. Eingabemaske'!$I$12:$V$21,4,FALSE),""),"")</f>
        <v/>
      </c>
      <c r="Y21" s="108" t="str">
        <f>IF(ISTEXT($D21),IF($W21="","",IF($X21="","",IF('1. Eingabemaske'!$F$15="","",(IF('1. Eingabemaske'!$F$15=0,($W21/'1. Eingabemaske'!$G$15),($W21-1)/('1. Eingabemaske'!$G$15-1))*$X21)))),"")</f>
        <v/>
      </c>
      <c r="Z21" s="103"/>
      <c r="AA21" s="103"/>
      <c r="AB21" s="104" t="str">
        <f t="shared" si="4"/>
        <v/>
      </c>
      <c r="AC21" s="104" t="str">
        <f>IF(AND(ISTEXT($D21),ISNUMBER($AB21)),IF(HLOOKUP(INT($I21),'1. Eingabemaske'!$I$12:$V$21,5,FALSE)&lt;&gt;0,HLOOKUP(INT($I21),'1. Eingabemaske'!$I$12:$V$21,5,FALSE),""),"")</f>
        <v/>
      </c>
      <c r="AD21" s="91" t="str">
        <f>IF(ISTEXT($D21),IF($AC21="","",IF('1. Eingabemaske'!$F$16="","",(IF('1. Eingabemaske'!$F$16=0,($AB21/'1. Eingabemaske'!$G$16),($AB21-1)/('1. Eingabemaske'!$G$16-1))*$AC21))),"")</f>
        <v/>
      </c>
      <c r="AE21" s="92" t="str">
        <f>IF(ISTEXT($D21),IF(F21="M",IF(L21="","",IF($K21="Frühentwickler",VLOOKUP(INT($I21),'1. Eingabemaske'!$Z$12:$AF$28,5,FALSE),IF($K21="Normalentwickler",VLOOKUP(INT($I21),'1. Eingabemaske'!$Z$12:$AF$23,6,FALSE),IF($K21="Spätentwickler",VLOOKUP(INT($I21),'1. Eingabemaske'!$Z$12:$AF$23,7,FALSE),0)))+((VLOOKUP(INT($I21),'1. Eingabemaske'!$Z$12:$AF$23,2,FALSE))*(($G21-DATE(YEAR($G21),1,1)+1)/365))),IF(F21="W",(IF($K21="Frühentwickler",VLOOKUP(INT($I21),'1. Eingabemaske'!$AH$12:$AN$28,5,FALSE),IF($K21="Normalentwickler",VLOOKUP(INT($I21),'1. Eingabemaske'!$AH$12:$AN$23,6,FALSE),IF($K21="Spätentwickler",VLOOKUP(INT($I21),'1. Eingabemaske'!$AH$12:$AN$23,7,FALSE),0)))+((VLOOKUP(INT($I21),'1. Eingabemaske'!$AH$12:$AN$23,2,FALSE))*(($G21-DATE(YEAR($G21),1,1)+1)/365))),"Geschlecht fehlt!")),"")</f>
        <v/>
      </c>
      <c r="AF21" s="93" t="str">
        <f t="shared" si="5"/>
        <v/>
      </c>
      <c r="AG21" s="86"/>
      <c r="AH21" s="94" t="str">
        <f>IF(AND(ISTEXT($D21),ISNUMBER($AG21)),IF(HLOOKUP(INT($I21),'1. Eingabemaske'!$I$12:$V$21,6,FALSE)&lt;&gt;0,HLOOKUP(INT($I21),'1. Eingabemaske'!$I$12:$V$21,6,FALSE),""),"")</f>
        <v/>
      </c>
      <c r="AI21" s="91" t="str">
        <f>IF(ISTEXT($D21),IF($AH21="","",IF('1. Eingabemaske'!$F$17="","",(IF('1. Eingabemaske'!$F$17=0,($AG21/'1. Eingabemaske'!$G$17),($AG21-1)/('1. Eingabemaske'!$G$17-1))*$AH21))),"")</f>
        <v/>
      </c>
      <c r="AJ21" s="86"/>
      <c r="AK21" s="94" t="str">
        <f>IF(AND(ISTEXT($D21),ISNUMBER($AJ21)),IF(HLOOKUP(INT($I21),'1. Eingabemaske'!$I$12:$V$21,7,FALSE)&lt;&gt;0,HLOOKUP(INT($I21),'1. Eingabemaske'!$I$12:$V$21,7,FALSE),""),"")</f>
        <v/>
      </c>
      <c r="AL21" s="91" t="str">
        <f>IF(ISTEXT($D21),IF(AJ21=0,0,IF($AK21="","",IF('1. Eingabemaske'!$F$18="","",(IF('1. Eingabemaske'!$F$18=0,($AJ21/'1. Eingabemaske'!$G$18),($AJ21-1)/('1. Eingabemaske'!$G$18-1))*$AK21)))),"")</f>
        <v/>
      </c>
      <c r="AM21" s="86"/>
      <c r="AN21" s="94" t="str">
        <f>IF(AND(ISTEXT($D21),ISNUMBER($AM21)),IF(HLOOKUP(INT($I21),'1. Eingabemaske'!$I$12:$V$21,8,FALSE)&lt;&gt;0,HLOOKUP(INT($I21),'1. Eingabemaske'!$I$12:$V$21,8,FALSE),""),"")</f>
        <v/>
      </c>
      <c r="AO21" s="89" t="str">
        <f>IF(ISTEXT($D21),IF($AN21="","",IF('1. Eingabemaske'!#REF!="","",(IF('1. Eingabemaske'!#REF!=0,($AM21/'1. Eingabemaske'!#REF!),($AM21-1)/('1. Eingabemaske'!#REF!-1))*$AN21))),"")</f>
        <v/>
      </c>
      <c r="AP21" s="109"/>
      <c r="AQ21" s="94" t="str">
        <f>IF(AND(ISTEXT($D21),ISNUMBER($AP21)),IF(HLOOKUP(INT($I21),'1. Eingabemaske'!$I$12:$V$21,9,FALSE)&lt;&gt;0,HLOOKUP(INT($I21),'1. Eingabemaske'!$I$12:$V$21,9,FALSE),""),"")</f>
        <v/>
      </c>
      <c r="AR21" s="86"/>
      <c r="AS21" s="94" t="str">
        <f>IF(AND(ISTEXT($D21),ISNUMBER($AR21)),IF(HLOOKUP(INT($I21),'1. Eingabemaske'!$I$12:$V$21,10,FALSE)&lt;&gt;0,HLOOKUP(INT($I21),'1. Eingabemaske'!$I$12:$V$21,10,FALSE),""),"")</f>
        <v/>
      </c>
      <c r="AT21" s="95" t="str">
        <f>IF(ISTEXT($D21),(IF($AQ21="",0,IF('1. Eingabemaske'!$F$19="","",(IF('1. Eingabemaske'!$F$19=0,($AP21/'1. Eingabemaske'!$G$19),($AP21-1)/('1. Eingabemaske'!$G$19-1))*$AQ21)))+IF($AS21="",0,IF('1. Eingabemaske'!$F$20="","",(IF('1. Eingabemaske'!$F$20=0,($AR21/'1. Eingabemaske'!$G$20),($AR21-1)/('1. Eingabemaske'!$G$20-1))*$AS21)))),"")</f>
        <v/>
      </c>
      <c r="AU21" s="90"/>
      <c r="AV21" s="94" t="str">
        <f>IF(AND(ISTEXT($D21),ISNUMBER($AU21)),IF(HLOOKUP(INT($I21),'1. Eingabemaske'!$I$12:$V$21,11,FALSE)&lt;&gt;0,HLOOKUP(INT($I21),'1. Eingabemaske'!$I$12:$V$21,11,FALSE),""),"")</f>
        <v/>
      </c>
      <c r="AW21" s="103"/>
      <c r="AX21" s="94" t="str">
        <f>IF(AND(ISTEXT($D21),ISNUMBER($AW21)),IF(HLOOKUP(INT($I21),'1. Eingabemaske'!$I$12:$V$21,12,FALSE)&lt;&gt;0,HLOOKUP(INT($I21),'1. Eingabemaske'!$I$12:$V$21,12,FALSE),""),"")</f>
        <v/>
      </c>
      <c r="AY21" s="95" t="str">
        <f>IF(ISTEXT($D21),SUM(IF($AV21="",0,IF('1. Eingabemaske'!$F$21="","",(IF('1. Eingabemaske'!$F$21=0,($AU21/'1. Eingabemaske'!$G$21),($AU21-1)/('1. Eingabemaske'!$G$21-1)))*$AV21)),IF($AX21="",0,IF('1. Eingabemaske'!#REF!="","",(IF('1. Eingabemaske'!#REF!=0,($AW21/'1. Eingabemaske'!#REF!),($AW21-1)/('1. Eingabemaske'!#REF!-1)))*$AX21))),"")</f>
        <v/>
      </c>
      <c r="AZ21" s="84" t="str">
        <f t="shared" si="6"/>
        <v>Bitte BES einfügen</v>
      </c>
      <c r="BA21" s="96" t="str">
        <f t="shared" si="7"/>
        <v/>
      </c>
      <c r="BB21" s="100"/>
      <c r="BC21" s="100"/>
      <c r="BD21" s="100"/>
    </row>
    <row r="22" spans="2:57" ht="13.5" thickBot="1" x14ac:dyDescent="0.45">
      <c r="B22" s="99" t="str">
        <f t="shared" si="0"/>
        <v xml:space="preserve"> </v>
      </c>
      <c r="C22" s="82"/>
      <c r="D22" s="82"/>
      <c r="E22" s="100"/>
      <c r="F22" s="100"/>
      <c r="G22" s="101"/>
      <c r="H22" s="101"/>
      <c r="I22" s="84" t="str">
        <f>IF(ISBLANK(Tableau1[[#This Row],[Name]]),"",((Tableau1[[#This Row],[Testdatum]]-Tableau1[[#This Row],[Geburtsdatum]])/365))</f>
        <v/>
      </c>
      <c r="J22" s="102" t="str">
        <f t="shared" si="1"/>
        <v xml:space="preserve"> </v>
      </c>
      <c r="K22" s="103"/>
      <c r="L22" s="103"/>
      <c r="M22" s="104" t="str">
        <f>IF(ISTEXT(D22),IF(L22="","",IF(HLOOKUP(INT($I22),'1. Eingabemaske'!$I$12:$V$21,2,FALSE)&lt;&gt;0,HLOOKUP(INT($I22),'1. Eingabemaske'!$I$12:$V$21,2,FALSE),"")),"")</f>
        <v/>
      </c>
      <c r="N22" s="105" t="str">
        <f>IF(ISTEXT($D22),IF(F22="M",IF(L22="","",IF($K22="Frühentwickler",VLOOKUP(INT($I22),'1. Eingabemaske'!$Z$12:$AF$28,5,FALSE),IF($K22="Normalentwickler",VLOOKUP(INT($I22),'1. Eingabemaske'!$Z$12:$AF$23,6,FALSE),IF($K22="Spätentwickler",VLOOKUP(INT($I22),'1. Eingabemaske'!$Z$12:$AF$23,7,FALSE),0)))+((VLOOKUP(INT($I22),'1. Eingabemaske'!$Z$12:$AF$23,2,FALSE))*(($G22-DATE(YEAR($G22),1,1)+1)/365))),IF(F22="W",(IF($K22="Frühentwickler",VLOOKUP(INT($I22),'1. Eingabemaske'!$AH$12:$AN$28,5,FALSE),IF($K22="Normalentwickler",VLOOKUP(INT($I22),'1. Eingabemaske'!$AH$12:$AN$23,6,FALSE),IF($K22="Spätentwickler",VLOOKUP(INT($I22),'1. Eingabemaske'!$AH$12:$AN$23,7,FALSE),0)))+((VLOOKUP(INT($I22),'1. Eingabemaske'!$AH$12:$AN$23,2,FALSE))*(($G22-DATE(YEAR($G22),1,1)+1)/365))),"Geschlecht fehlt!")),"")</f>
        <v/>
      </c>
      <c r="O22" s="89" t="str">
        <f>IF(ISTEXT(D22),IF(M22="","",IF('1. Eingabemaske'!$F$13="",0,(IF('1. Eingabemaske'!$F$13=0,(L22/'1. Eingabemaske'!$G$13),(L22-1)/('1. Eingabemaske'!$G$13-1))*M22*N22))),"")</f>
        <v/>
      </c>
      <c r="P22" s="103"/>
      <c r="Q22" s="103"/>
      <c r="R22" s="104" t="str">
        <f t="shared" si="2"/>
        <v/>
      </c>
      <c r="S22" s="104" t="str">
        <f>IF(AND(ISTEXT($D22),ISNUMBER(R22)),IF(HLOOKUP(INT($I22),'1. Eingabemaske'!$I$12:$V$21,3,FALSE)&lt;&gt;0,HLOOKUP(INT($I22),'1. Eingabemaske'!$I$12:$V$21,3,FALSE),""),"")</f>
        <v/>
      </c>
      <c r="T22" s="106" t="str">
        <f>IF(ISTEXT($D22),IF($S22="","",IF($R22="","",IF('1. Eingabemaske'!$F$14="",0,(IF('1. Eingabemaske'!$F$14=0,(R22/'1. Eingabemaske'!$G$14),(R22-1)/('1. Eingabemaske'!$G$14-1))*$S22)))),"")</f>
        <v/>
      </c>
      <c r="U22" s="107"/>
      <c r="V22" s="103"/>
      <c r="W22" s="104" t="str">
        <f t="shared" si="3"/>
        <v/>
      </c>
      <c r="X22" s="104" t="str">
        <f>IF(AND(ISTEXT($D22),ISNUMBER(W22)),IF(HLOOKUP(INT($I22),'1. Eingabemaske'!$I$12:$V$21,4,FALSE)&lt;&gt;0,HLOOKUP(INT($I22),'1. Eingabemaske'!$I$12:$V$21,4,FALSE),""),"")</f>
        <v/>
      </c>
      <c r="Y22" s="108" t="str">
        <f>IF(ISTEXT($D22),IF($W22="","",IF($X22="","",IF('1. Eingabemaske'!$F$15="","",(IF('1. Eingabemaske'!$F$15=0,($W22/'1. Eingabemaske'!$G$15),($W22-1)/('1. Eingabemaske'!$G$15-1))*$X22)))),"")</f>
        <v/>
      </c>
      <c r="Z22" s="103"/>
      <c r="AA22" s="103"/>
      <c r="AB22" s="104" t="str">
        <f t="shared" si="4"/>
        <v/>
      </c>
      <c r="AC22" s="104" t="str">
        <f>IF(AND(ISTEXT($D22),ISNUMBER($AB22)),IF(HLOOKUP(INT($I22),'1. Eingabemaske'!$I$12:$V$21,5,FALSE)&lt;&gt;0,HLOOKUP(INT($I22),'1. Eingabemaske'!$I$12:$V$21,5,FALSE),""),"")</f>
        <v/>
      </c>
      <c r="AD22" s="91" t="str">
        <f>IF(ISTEXT($D22),IF($AC22="","",IF('1. Eingabemaske'!$F$16="","",(IF('1. Eingabemaske'!$F$16=0,($AB22/'1. Eingabemaske'!$G$16),($AB22-1)/('1. Eingabemaske'!$G$16-1))*$AC22))),"")</f>
        <v/>
      </c>
      <c r="AE22" s="92" t="str">
        <f>IF(ISTEXT($D22),IF(F22="M",IF(L22="","",IF($K22="Frühentwickler",VLOOKUP(INT($I22),'1. Eingabemaske'!$Z$12:$AF$28,5,FALSE),IF($K22="Normalentwickler",VLOOKUP(INT($I22),'1. Eingabemaske'!$Z$12:$AF$23,6,FALSE),IF($K22="Spätentwickler",VLOOKUP(INT($I22),'1. Eingabemaske'!$Z$12:$AF$23,7,FALSE),0)))+((VLOOKUP(INT($I22),'1. Eingabemaske'!$Z$12:$AF$23,2,FALSE))*(($G22-DATE(YEAR($G22),1,1)+1)/365))),IF(F22="W",(IF($K22="Frühentwickler",VLOOKUP(INT($I22),'1. Eingabemaske'!$AH$12:$AN$28,5,FALSE),IF($K22="Normalentwickler",VLOOKUP(INT($I22),'1. Eingabemaske'!$AH$12:$AN$23,6,FALSE),IF($K22="Spätentwickler",VLOOKUP(INT($I22),'1. Eingabemaske'!$AH$12:$AN$23,7,FALSE),0)))+((VLOOKUP(INT($I22),'1. Eingabemaske'!$AH$12:$AN$23,2,FALSE))*(($G22-DATE(YEAR($G22),1,1)+1)/365))),"Geschlecht fehlt!")),"")</f>
        <v/>
      </c>
      <c r="AF22" s="93" t="str">
        <f t="shared" si="5"/>
        <v/>
      </c>
      <c r="AG22" s="86"/>
      <c r="AH22" s="94" t="str">
        <f>IF(AND(ISTEXT($D22),ISNUMBER($AG22)),IF(HLOOKUP(INT($I22),'1. Eingabemaske'!$I$12:$V$21,6,FALSE)&lt;&gt;0,HLOOKUP(INT($I22),'1. Eingabemaske'!$I$12:$V$21,6,FALSE),""),"")</f>
        <v/>
      </c>
      <c r="AI22" s="91" t="str">
        <f>IF(ISTEXT($D22),IF($AH22="","",IF('1. Eingabemaske'!$F$17="","",(IF('1. Eingabemaske'!$F$17=0,($AG22/'1. Eingabemaske'!$G$17),($AG22-1)/('1. Eingabemaske'!$G$17-1))*$AH22))),"")</f>
        <v/>
      </c>
      <c r="AJ22" s="86"/>
      <c r="AK22" s="94" t="str">
        <f>IF(AND(ISTEXT($D22),ISNUMBER($AJ22)),IF(HLOOKUP(INT($I22),'1. Eingabemaske'!$I$12:$V$21,7,FALSE)&lt;&gt;0,HLOOKUP(INT($I22),'1. Eingabemaske'!$I$12:$V$21,7,FALSE),""),"")</f>
        <v/>
      </c>
      <c r="AL22" s="91" t="str">
        <f>IF(ISTEXT($D22),IF(AJ22=0,0,IF($AK22="","",IF('1. Eingabemaske'!$F$18="","",(IF('1. Eingabemaske'!$F$18=0,($AJ22/'1. Eingabemaske'!$G$18),($AJ22-1)/('1. Eingabemaske'!$G$18-1))*$AK22)))),"")</f>
        <v/>
      </c>
      <c r="AM22" s="86"/>
      <c r="AN22" s="94" t="str">
        <f>IF(AND(ISTEXT($D22),ISNUMBER($AM22)),IF(HLOOKUP(INT($I22),'1. Eingabemaske'!$I$12:$V$21,8,FALSE)&lt;&gt;0,HLOOKUP(INT($I22),'1. Eingabemaske'!$I$12:$V$21,8,FALSE),""),"")</f>
        <v/>
      </c>
      <c r="AO22" s="89" t="str">
        <f>IF(ISTEXT($D22),IF($AN22="","",IF('1. Eingabemaske'!#REF!="","",(IF('1. Eingabemaske'!#REF!=0,($AM22/'1. Eingabemaske'!#REF!),($AM22-1)/('1. Eingabemaske'!#REF!-1))*$AN22))),"")</f>
        <v/>
      </c>
      <c r="AP22" s="109"/>
      <c r="AQ22" s="94" t="str">
        <f>IF(AND(ISTEXT($D22),ISNUMBER($AP22)),IF(HLOOKUP(INT($I22),'1. Eingabemaske'!$I$12:$V$21,9,FALSE)&lt;&gt;0,HLOOKUP(INT($I22),'1. Eingabemaske'!$I$12:$V$21,9,FALSE),""),"")</f>
        <v/>
      </c>
      <c r="AR22" s="86"/>
      <c r="AS22" s="94" t="str">
        <f>IF(AND(ISTEXT($D22),ISNUMBER($AR22)),IF(HLOOKUP(INT($I22),'1. Eingabemaske'!$I$12:$V$21,10,FALSE)&lt;&gt;0,HLOOKUP(INT($I22),'1. Eingabemaske'!$I$12:$V$21,10,FALSE),""),"")</f>
        <v/>
      </c>
      <c r="AT22" s="95" t="str">
        <f>IF(ISTEXT($D22),(IF($AQ22="",0,IF('1. Eingabemaske'!$F$19="","",(IF('1. Eingabemaske'!$F$19=0,($AP22/'1. Eingabemaske'!$G$19),($AP22-1)/('1. Eingabemaske'!$G$19-1))*$AQ22)))+IF($AS22="",0,IF('1. Eingabemaske'!$F$20="","",(IF('1. Eingabemaske'!$F$20=0,($AR22/'1. Eingabemaske'!$G$20),($AR22-1)/('1. Eingabemaske'!$G$20-1))*$AS22)))),"")</f>
        <v/>
      </c>
      <c r="AU22" s="90"/>
      <c r="AV22" s="94" t="str">
        <f>IF(AND(ISTEXT($D22),ISNUMBER($AU22)),IF(HLOOKUP(INT($I22),'1. Eingabemaske'!$I$12:$V$21,11,FALSE)&lt;&gt;0,HLOOKUP(INT($I22),'1. Eingabemaske'!$I$12:$V$21,11,FALSE),""),"")</f>
        <v/>
      </c>
      <c r="AW22" s="103"/>
      <c r="AX22" s="94" t="str">
        <f>IF(AND(ISTEXT($D22),ISNUMBER($AW22)),IF(HLOOKUP(INT($I22),'1. Eingabemaske'!$I$12:$V$21,12,FALSE)&lt;&gt;0,HLOOKUP(INT($I22),'1. Eingabemaske'!$I$12:$V$21,12,FALSE),""),"")</f>
        <v/>
      </c>
      <c r="AY22" s="95" t="str">
        <f>IF(ISTEXT($D22),SUM(IF($AV22="",0,IF('1. Eingabemaske'!$F$21="","",(IF('1. Eingabemaske'!$F$21=0,($AU22/'1. Eingabemaske'!$G$21),($AU22-1)/('1. Eingabemaske'!$G$21-1)))*$AV22)),IF($AX22="",0,IF('1. Eingabemaske'!#REF!="","",(IF('1. Eingabemaske'!#REF!=0,($AW22/'1. Eingabemaske'!#REF!),($AW22-1)/('1. Eingabemaske'!#REF!-1)))*$AX22))),"")</f>
        <v/>
      </c>
      <c r="AZ22" s="84" t="str">
        <f t="shared" si="6"/>
        <v>Bitte BES einfügen</v>
      </c>
      <c r="BA22" s="96" t="str">
        <f t="shared" si="7"/>
        <v/>
      </c>
      <c r="BB22" s="100"/>
      <c r="BC22" s="100"/>
      <c r="BD22" s="100"/>
    </row>
    <row r="23" spans="2:57" ht="13.5" thickBot="1" x14ac:dyDescent="0.45">
      <c r="B23" s="99" t="str">
        <f t="shared" si="0"/>
        <v xml:space="preserve"> </v>
      </c>
      <c r="C23" s="82"/>
      <c r="D23" s="82"/>
      <c r="E23" s="100"/>
      <c r="F23" s="100"/>
      <c r="G23" s="101"/>
      <c r="H23" s="101"/>
      <c r="I23" s="84" t="str">
        <f>IF(ISBLANK(Tableau1[[#This Row],[Name]]),"",((Tableau1[[#This Row],[Testdatum]]-Tableau1[[#This Row],[Geburtsdatum]])/365))</f>
        <v/>
      </c>
      <c r="J23" s="102" t="str">
        <f t="shared" si="1"/>
        <v xml:space="preserve"> </v>
      </c>
      <c r="K23" s="103"/>
      <c r="L23" s="103"/>
      <c r="M23" s="104" t="str">
        <f>IF(ISTEXT(D23),IF(L23="","",IF(HLOOKUP(INT($I23),'1. Eingabemaske'!$I$12:$V$21,2,FALSE)&lt;&gt;0,HLOOKUP(INT($I23),'1. Eingabemaske'!$I$12:$V$21,2,FALSE),"")),"")</f>
        <v/>
      </c>
      <c r="N23" s="105" t="str">
        <f>IF(ISTEXT($D23),IF(F23="M",IF(L23="","",IF($K23="Frühentwickler",VLOOKUP(INT($I23),'1. Eingabemaske'!$Z$12:$AF$28,5,FALSE),IF($K23="Normalentwickler",VLOOKUP(INT($I23),'1. Eingabemaske'!$Z$12:$AF$23,6,FALSE),IF($K23="Spätentwickler",VLOOKUP(INT($I23),'1. Eingabemaske'!$Z$12:$AF$23,7,FALSE),0)))+((VLOOKUP(INT($I23),'1. Eingabemaske'!$Z$12:$AF$23,2,FALSE))*(($G23-DATE(YEAR($G23),1,1)+1)/365))),IF(F23="W",(IF($K23="Frühentwickler",VLOOKUP(INT($I23),'1. Eingabemaske'!$AH$12:$AN$28,5,FALSE),IF($K23="Normalentwickler",VLOOKUP(INT($I23),'1. Eingabemaske'!$AH$12:$AN$23,6,FALSE),IF($K23="Spätentwickler",VLOOKUP(INT($I23),'1. Eingabemaske'!$AH$12:$AN$23,7,FALSE),0)))+((VLOOKUP(INT($I23),'1. Eingabemaske'!$AH$12:$AN$23,2,FALSE))*(($G23-DATE(YEAR($G23),1,1)+1)/365))),"Geschlecht fehlt!")),"")</f>
        <v/>
      </c>
      <c r="O23" s="89" t="str">
        <f>IF(ISTEXT(D23),IF(M23="","",IF('1. Eingabemaske'!$F$13="",0,(IF('1. Eingabemaske'!$F$13=0,(L23/'1. Eingabemaske'!$G$13),(L23-1)/('1. Eingabemaske'!$G$13-1))*M23*N23))),"")</f>
        <v/>
      </c>
      <c r="P23" s="103"/>
      <c r="Q23" s="103"/>
      <c r="R23" s="104" t="str">
        <f t="shared" si="2"/>
        <v/>
      </c>
      <c r="S23" s="104" t="str">
        <f>IF(AND(ISTEXT($D23),ISNUMBER(R23)),IF(HLOOKUP(INT($I23),'1. Eingabemaske'!$I$12:$V$21,3,FALSE)&lt;&gt;0,HLOOKUP(INT($I23),'1. Eingabemaske'!$I$12:$V$21,3,FALSE),""),"")</f>
        <v/>
      </c>
      <c r="T23" s="106" t="str">
        <f>IF(ISTEXT($D23),IF($S23="","",IF($R23="","",IF('1. Eingabemaske'!$F$14="",0,(IF('1. Eingabemaske'!$F$14=0,(R23/'1. Eingabemaske'!$G$14),(R23-1)/('1. Eingabemaske'!$G$14-1))*$S23)))),"")</f>
        <v/>
      </c>
      <c r="U23" s="107"/>
      <c r="V23" s="103"/>
      <c r="W23" s="104" t="str">
        <f t="shared" si="3"/>
        <v/>
      </c>
      <c r="X23" s="104" t="str">
        <f>IF(AND(ISTEXT($D23),ISNUMBER(W23)),IF(HLOOKUP(INT($I23),'1. Eingabemaske'!$I$12:$V$21,4,FALSE)&lt;&gt;0,HLOOKUP(INT($I23),'1. Eingabemaske'!$I$12:$V$21,4,FALSE),""),"")</f>
        <v/>
      </c>
      <c r="Y23" s="108" t="str">
        <f>IF(ISTEXT($D23),IF($W23="","",IF($X23="","",IF('1. Eingabemaske'!$F$15="","",(IF('1. Eingabemaske'!$F$15=0,($W23/'1. Eingabemaske'!$G$15),($W23-1)/('1. Eingabemaske'!$G$15-1))*$X23)))),"")</f>
        <v/>
      </c>
      <c r="Z23" s="103"/>
      <c r="AA23" s="103"/>
      <c r="AB23" s="104" t="str">
        <f t="shared" si="4"/>
        <v/>
      </c>
      <c r="AC23" s="104" t="str">
        <f>IF(AND(ISTEXT($D23),ISNUMBER($AB23)),IF(HLOOKUP(INT($I23),'1. Eingabemaske'!$I$12:$V$21,5,FALSE)&lt;&gt;0,HLOOKUP(INT($I23),'1. Eingabemaske'!$I$12:$V$21,5,FALSE),""),"")</f>
        <v/>
      </c>
      <c r="AD23" s="91" t="str">
        <f>IF(ISTEXT($D23),IF($AC23="","",IF('1. Eingabemaske'!$F$16="","",(IF('1. Eingabemaske'!$F$16=0,($AB23/'1. Eingabemaske'!$G$16),($AB23-1)/('1. Eingabemaske'!$G$16-1))*$AC23))),"")</f>
        <v/>
      </c>
      <c r="AE23" s="92" t="str">
        <f>IF(ISTEXT($D23),IF(F23="M",IF(L23="","",IF($K23="Frühentwickler",VLOOKUP(INT($I23),'1. Eingabemaske'!$Z$12:$AF$28,5,FALSE),IF($K23="Normalentwickler",VLOOKUP(INT($I23),'1. Eingabemaske'!$Z$12:$AF$23,6,FALSE),IF($K23="Spätentwickler",VLOOKUP(INT($I23),'1. Eingabemaske'!$Z$12:$AF$23,7,FALSE),0)))+((VLOOKUP(INT($I23),'1. Eingabemaske'!$Z$12:$AF$23,2,FALSE))*(($G23-DATE(YEAR($G23),1,1)+1)/365))),IF(F23="W",(IF($K23="Frühentwickler",VLOOKUP(INT($I23),'1. Eingabemaske'!$AH$12:$AN$28,5,FALSE),IF($K23="Normalentwickler",VLOOKUP(INT($I23),'1. Eingabemaske'!$AH$12:$AN$23,6,FALSE),IF($K23="Spätentwickler",VLOOKUP(INT($I23),'1. Eingabemaske'!$AH$12:$AN$23,7,FALSE),0)))+((VLOOKUP(INT($I23),'1. Eingabemaske'!$AH$12:$AN$23,2,FALSE))*(($G23-DATE(YEAR($G23),1,1)+1)/365))),"Geschlecht fehlt!")),"")</f>
        <v/>
      </c>
      <c r="AF23" s="93" t="str">
        <f t="shared" si="5"/>
        <v/>
      </c>
      <c r="AG23" s="86"/>
      <c r="AH23" s="94" t="str">
        <f>IF(AND(ISTEXT($D23),ISNUMBER($AG23)),IF(HLOOKUP(INT($I23),'1. Eingabemaske'!$I$12:$V$21,6,FALSE)&lt;&gt;0,HLOOKUP(INT($I23),'1. Eingabemaske'!$I$12:$V$21,6,FALSE),""),"")</f>
        <v/>
      </c>
      <c r="AI23" s="91" t="str">
        <f>IF(ISTEXT($D23),IF($AH23="","",IF('1. Eingabemaske'!$F$17="","",(IF('1. Eingabemaske'!$F$17=0,($AG23/'1. Eingabemaske'!$G$17),($AG23-1)/('1. Eingabemaske'!$G$17-1))*$AH23))),"")</f>
        <v/>
      </c>
      <c r="AJ23" s="86"/>
      <c r="AK23" s="94" t="str">
        <f>IF(AND(ISTEXT($D23),ISNUMBER($AJ23)),IF(HLOOKUP(INT($I23),'1. Eingabemaske'!$I$12:$V$21,7,FALSE)&lt;&gt;0,HLOOKUP(INT($I23),'1. Eingabemaske'!$I$12:$V$21,7,FALSE),""),"")</f>
        <v/>
      </c>
      <c r="AL23" s="91" t="str">
        <f>IF(ISTEXT($D23),IF(AJ23=0,0,IF($AK23="","",IF('1. Eingabemaske'!$F$18="","",(IF('1. Eingabemaske'!$F$18=0,($AJ23/'1. Eingabemaske'!$G$18),($AJ23-1)/('1. Eingabemaske'!$G$18-1))*$AK23)))),"")</f>
        <v/>
      </c>
      <c r="AM23" s="86"/>
      <c r="AN23" s="94" t="str">
        <f>IF(AND(ISTEXT($D23),ISNUMBER($AM23)),IF(HLOOKUP(INT($I23),'1. Eingabemaske'!$I$12:$V$21,8,FALSE)&lt;&gt;0,HLOOKUP(INT($I23),'1. Eingabemaske'!$I$12:$V$21,8,FALSE),""),"")</f>
        <v/>
      </c>
      <c r="AO23" s="89" t="str">
        <f>IF(ISTEXT($D23),IF($AN23="","",IF('1. Eingabemaske'!#REF!="","",(IF('1. Eingabemaske'!#REF!=0,($AM23/'1. Eingabemaske'!#REF!),($AM23-1)/('1. Eingabemaske'!#REF!-1))*$AN23))),"")</f>
        <v/>
      </c>
      <c r="AP23" s="109"/>
      <c r="AQ23" s="94" t="str">
        <f>IF(AND(ISTEXT($D23),ISNUMBER($AP23)),IF(HLOOKUP(INT($I23),'1. Eingabemaske'!$I$12:$V$21,9,FALSE)&lt;&gt;0,HLOOKUP(INT($I23),'1. Eingabemaske'!$I$12:$V$21,9,FALSE),""),"")</f>
        <v/>
      </c>
      <c r="AR23" s="86"/>
      <c r="AS23" s="94" t="str">
        <f>IF(AND(ISTEXT($D23),ISNUMBER($AR23)),IF(HLOOKUP(INT($I23),'1. Eingabemaske'!$I$12:$V$21,10,FALSE)&lt;&gt;0,HLOOKUP(INT($I23),'1. Eingabemaske'!$I$12:$V$21,10,FALSE),""),"")</f>
        <v/>
      </c>
      <c r="AT23" s="95" t="str">
        <f>IF(ISTEXT($D23),(IF($AQ23="",0,IF('1. Eingabemaske'!$F$19="","",(IF('1. Eingabemaske'!$F$19=0,($AP23/'1. Eingabemaske'!$G$19),($AP23-1)/('1. Eingabemaske'!$G$19-1))*$AQ23)))+IF($AS23="",0,IF('1. Eingabemaske'!$F$20="","",(IF('1. Eingabemaske'!$F$20=0,($AR23/'1. Eingabemaske'!$G$20),($AR23-1)/('1. Eingabemaske'!$G$20-1))*$AS23)))),"")</f>
        <v/>
      </c>
      <c r="AU23" s="90"/>
      <c r="AV23" s="94" t="str">
        <f>IF(AND(ISTEXT($D23),ISNUMBER($AU23)),IF(HLOOKUP(INT($I23),'1. Eingabemaske'!$I$12:$V$21,11,FALSE)&lt;&gt;0,HLOOKUP(INT($I23),'1. Eingabemaske'!$I$12:$V$21,11,FALSE),""),"")</f>
        <v/>
      </c>
      <c r="AW23" s="103"/>
      <c r="AX23" s="94" t="str">
        <f>IF(AND(ISTEXT($D23),ISNUMBER($AW23)),IF(HLOOKUP(INT($I23),'1. Eingabemaske'!$I$12:$V$21,12,FALSE)&lt;&gt;0,HLOOKUP(INT($I23),'1. Eingabemaske'!$I$12:$V$21,12,FALSE),""),"")</f>
        <v/>
      </c>
      <c r="AY23" s="95" t="str">
        <f>IF(ISTEXT($D23),SUM(IF($AV23="",0,IF('1. Eingabemaske'!$F$21="","",(IF('1. Eingabemaske'!$F$21=0,($AU23/'1. Eingabemaske'!$G$21),($AU23-1)/('1. Eingabemaske'!$G$21-1)))*$AV23)),IF($AX23="",0,IF('1. Eingabemaske'!#REF!="","",(IF('1. Eingabemaske'!#REF!=0,($AW23/'1. Eingabemaske'!#REF!),($AW23-1)/('1. Eingabemaske'!#REF!-1)))*$AX23))),"")</f>
        <v/>
      </c>
      <c r="AZ23" s="84" t="str">
        <f t="shared" si="6"/>
        <v>Bitte BES einfügen</v>
      </c>
      <c r="BA23" s="96" t="str">
        <f t="shared" si="7"/>
        <v/>
      </c>
      <c r="BB23" s="100"/>
      <c r="BC23" s="100"/>
      <c r="BD23" s="100"/>
    </row>
    <row r="24" spans="2:57" ht="13.5" thickBot="1" x14ac:dyDescent="0.45">
      <c r="B24" s="99" t="str">
        <f t="shared" si="0"/>
        <v xml:space="preserve"> </v>
      </c>
      <c r="C24" s="82"/>
      <c r="D24" s="82"/>
      <c r="E24" s="100"/>
      <c r="F24" s="100"/>
      <c r="G24" s="101"/>
      <c r="H24" s="101"/>
      <c r="I24" s="84" t="str">
        <f>IF(ISBLANK(Tableau1[[#This Row],[Name]]),"",((Tableau1[[#This Row],[Testdatum]]-Tableau1[[#This Row],[Geburtsdatum]])/365))</f>
        <v/>
      </c>
      <c r="J24" s="102" t="str">
        <f t="shared" si="1"/>
        <v xml:space="preserve"> </v>
      </c>
      <c r="K24" s="103"/>
      <c r="L24" s="103"/>
      <c r="M24" s="104" t="str">
        <f>IF(ISTEXT(D24),IF(L24="","",IF(HLOOKUP(INT($I24),'1. Eingabemaske'!$I$12:$V$21,2,FALSE)&lt;&gt;0,HLOOKUP(INT($I24),'1. Eingabemaske'!$I$12:$V$21,2,FALSE),"")),"")</f>
        <v/>
      </c>
      <c r="N24" s="105" t="str">
        <f>IF(ISTEXT($D24),IF(F24="M",IF(L24="","",IF($K24="Frühentwickler",VLOOKUP(INT($I24),'1. Eingabemaske'!$Z$12:$AF$28,5,FALSE),IF($K24="Normalentwickler",VLOOKUP(INT($I24),'1. Eingabemaske'!$Z$12:$AF$23,6,FALSE),IF($K24="Spätentwickler",VLOOKUP(INT($I24),'1. Eingabemaske'!$Z$12:$AF$23,7,FALSE),0)))+((VLOOKUP(INT($I24),'1. Eingabemaske'!$Z$12:$AF$23,2,FALSE))*(($G24-DATE(YEAR($G24),1,1)+1)/365))),IF(F24="W",(IF($K24="Frühentwickler",VLOOKUP(INT($I24),'1. Eingabemaske'!$AH$12:$AN$28,5,FALSE),IF($K24="Normalentwickler",VLOOKUP(INT($I24),'1. Eingabemaske'!$AH$12:$AN$23,6,FALSE),IF($K24="Spätentwickler",VLOOKUP(INT($I24),'1. Eingabemaske'!$AH$12:$AN$23,7,FALSE),0)))+((VLOOKUP(INT($I24),'1. Eingabemaske'!$AH$12:$AN$23,2,FALSE))*(($G24-DATE(YEAR($G24),1,1)+1)/365))),"Geschlecht fehlt!")),"")</f>
        <v/>
      </c>
      <c r="O24" s="89" t="str">
        <f>IF(ISTEXT(D24),IF(M24="","",IF('1. Eingabemaske'!$F$13="",0,(IF('1. Eingabemaske'!$F$13=0,(L24/'1. Eingabemaske'!$G$13),(L24-1)/('1. Eingabemaske'!$G$13-1))*M24*N24))),"")</f>
        <v/>
      </c>
      <c r="P24" s="103"/>
      <c r="Q24" s="103"/>
      <c r="R24" s="104" t="str">
        <f t="shared" si="2"/>
        <v/>
      </c>
      <c r="S24" s="104" t="str">
        <f>IF(AND(ISTEXT($D24),ISNUMBER(R24)),IF(HLOOKUP(INT($I24),'1. Eingabemaske'!$I$12:$V$21,3,FALSE)&lt;&gt;0,HLOOKUP(INT($I24),'1. Eingabemaske'!$I$12:$V$21,3,FALSE),""),"")</f>
        <v/>
      </c>
      <c r="T24" s="106" t="str">
        <f>IF(ISTEXT($D24),IF($S24="","",IF($R24="","",IF('1. Eingabemaske'!$F$14="",0,(IF('1. Eingabemaske'!$F$14=0,(R24/'1. Eingabemaske'!$G$14),(R24-1)/('1. Eingabemaske'!$G$14-1))*$S24)))),"")</f>
        <v/>
      </c>
      <c r="U24" s="107"/>
      <c r="V24" s="103"/>
      <c r="W24" s="104" t="str">
        <f t="shared" si="3"/>
        <v/>
      </c>
      <c r="X24" s="104" t="str">
        <f>IF(AND(ISTEXT($D24),ISNUMBER(W24)),IF(HLOOKUP(INT($I24),'1. Eingabemaske'!$I$12:$V$21,4,FALSE)&lt;&gt;0,HLOOKUP(INT($I24),'1. Eingabemaske'!$I$12:$V$21,4,FALSE),""),"")</f>
        <v/>
      </c>
      <c r="Y24" s="108" t="str">
        <f>IF(ISTEXT($D24),IF($W24="","",IF($X24="","",IF('1. Eingabemaske'!$F$15="","",(IF('1. Eingabemaske'!$F$15=0,($W24/'1. Eingabemaske'!$G$15),($W24-1)/('1. Eingabemaske'!$G$15-1))*$X24)))),"")</f>
        <v/>
      </c>
      <c r="Z24" s="103"/>
      <c r="AA24" s="103"/>
      <c r="AB24" s="104" t="str">
        <f t="shared" si="4"/>
        <v/>
      </c>
      <c r="AC24" s="104" t="str">
        <f>IF(AND(ISTEXT($D24),ISNUMBER($AB24)),IF(HLOOKUP(INT($I24),'1. Eingabemaske'!$I$12:$V$21,5,FALSE)&lt;&gt;0,HLOOKUP(INT($I24),'1. Eingabemaske'!$I$12:$V$21,5,FALSE),""),"")</f>
        <v/>
      </c>
      <c r="AD24" s="91" t="str">
        <f>IF(ISTEXT($D24),IF($AC24="","",IF('1. Eingabemaske'!$F$16="","",(IF('1. Eingabemaske'!$F$16=0,($AB24/'1. Eingabemaske'!$G$16),($AB24-1)/('1. Eingabemaske'!$G$16-1))*$AC24))),"")</f>
        <v/>
      </c>
      <c r="AE24" s="92" t="str">
        <f>IF(ISTEXT($D24),IF(F24="M",IF(L24="","",IF($K24="Frühentwickler",VLOOKUP(INT($I24),'1. Eingabemaske'!$Z$12:$AF$28,5,FALSE),IF($K24="Normalentwickler",VLOOKUP(INT($I24),'1. Eingabemaske'!$Z$12:$AF$23,6,FALSE),IF($K24="Spätentwickler",VLOOKUP(INT($I24),'1. Eingabemaske'!$Z$12:$AF$23,7,FALSE),0)))+((VLOOKUP(INT($I24),'1. Eingabemaske'!$Z$12:$AF$23,2,FALSE))*(($G24-DATE(YEAR($G24),1,1)+1)/365))),IF(F24="W",(IF($K24="Frühentwickler",VLOOKUP(INT($I24),'1. Eingabemaske'!$AH$12:$AN$28,5,FALSE),IF($K24="Normalentwickler",VLOOKUP(INT($I24),'1. Eingabemaske'!$AH$12:$AN$23,6,FALSE),IF($K24="Spätentwickler",VLOOKUP(INT($I24),'1. Eingabemaske'!$AH$12:$AN$23,7,FALSE),0)))+((VLOOKUP(INT($I24),'1. Eingabemaske'!$AH$12:$AN$23,2,FALSE))*(($G24-DATE(YEAR($G24),1,1)+1)/365))),"Geschlecht fehlt!")),"")</f>
        <v/>
      </c>
      <c r="AF24" s="93" t="str">
        <f t="shared" si="5"/>
        <v/>
      </c>
      <c r="AG24" s="86"/>
      <c r="AH24" s="94" t="str">
        <f>IF(AND(ISTEXT($D24),ISNUMBER($AG24)),IF(HLOOKUP(INT($I24),'1. Eingabemaske'!$I$12:$V$21,6,FALSE)&lt;&gt;0,HLOOKUP(INT($I24),'1. Eingabemaske'!$I$12:$V$21,6,FALSE),""),"")</f>
        <v/>
      </c>
      <c r="AI24" s="91" t="str">
        <f>IF(ISTEXT($D24),IF($AH24="","",IF('1. Eingabemaske'!$F$17="","",(IF('1. Eingabemaske'!$F$17=0,($AG24/'1. Eingabemaske'!$G$17),($AG24-1)/('1. Eingabemaske'!$G$17-1))*$AH24))),"")</f>
        <v/>
      </c>
      <c r="AJ24" s="86"/>
      <c r="AK24" s="94" t="str">
        <f>IF(AND(ISTEXT($D24),ISNUMBER($AJ24)),IF(HLOOKUP(INT($I24),'1. Eingabemaske'!$I$12:$V$21,7,FALSE)&lt;&gt;0,HLOOKUP(INT($I24),'1. Eingabemaske'!$I$12:$V$21,7,FALSE),""),"")</f>
        <v/>
      </c>
      <c r="AL24" s="91" t="str">
        <f>IF(ISTEXT($D24),IF(AJ24=0,0,IF($AK24="","",IF('1. Eingabemaske'!$F$18="","",(IF('1. Eingabemaske'!$F$18=0,($AJ24/'1. Eingabemaske'!$G$18),($AJ24-1)/('1. Eingabemaske'!$G$18-1))*$AK24)))),"")</f>
        <v/>
      </c>
      <c r="AM24" s="86"/>
      <c r="AN24" s="94" t="str">
        <f>IF(AND(ISTEXT($D24),ISNUMBER($AM24)),IF(HLOOKUP(INT($I24),'1. Eingabemaske'!$I$12:$V$21,8,FALSE)&lt;&gt;0,HLOOKUP(INT($I24),'1. Eingabemaske'!$I$12:$V$21,8,FALSE),""),"")</f>
        <v/>
      </c>
      <c r="AO24" s="89" t="str">
        <f>IF(ISTEXT($D24),IF($AN24="","",IF('1. Eingabemaske'!#REF!="","",(IF('1. Eingabemaske'!#REF!=0,($AM24/'1. Eingabemaske'!#REF!),($AM24-1)/('1. Eingabemaske'!#REF!-1))*$AN24))),"")</f>
        <v/>
      </c>
      <c r="AP24" s="109"/>
      <c r="AQ24" s="94" t="str">
        <f>IF(AND(ISTEXT($D24),ISNUMBER($AP24)),IF(HLOOKUP(INT($I24),'1. Eingabemaske'!$I$12:$V$21,9,FALSE)&lt;&gt;0,HLOOKUP(INT($I24),'1. Eingabemaske'!$I$12:$V$21,9,FALSE),""),"")</f>
        <v/>
      </c>
      <c r="AR24" s="86"/>
      <c r="AS24" s="94" t="str">
        <f>IF(AND(ISTEXT($D24),ISNUMBER($AR24)),IF(HLOOKUP(INT($I24),'1. Eingabemaske'!$I$12:$V$21,10,FALSE)&lt;&gt;0,HLOOKUP(INT($I24),'1. Eingabemaske'!$I$12:$V$21,10,FALSE),""),"")</f>
        <v/>
      </c>
      <c r="AT24" s="95" t="str">
        <f>IF(ISTEXT($D24),(IF($AQ24="",0,IF('1. Eingabemaske'!$F$19="","",(IF('1. Eingabemaske'!$F$19=0,($AP24/'1. Eingabemaske'!$G$19),($AP24-1)/('1. Eingabemaske'!$G$19-1))*$AQ24)))+IF($AS24="",0,IF('1. Eingabemaske'!$F$20="","",(IF('1. Eingabemaske'!$F$20=0,($AR24/'1. Eingabemaske'!$G$20),($AR24-1)/('1. Eingabemaske'!$G$20-1))*$AS24)))),"")</f>
        <v/>
      </c>
      <c r="AU24" s="90"/>
      <c r="AV24" s="94" t="str">
        <f>IF(AND(ISTEXT($D24),ISNUMBER($AU24)),IF(HLOOKUP(INT($I24),'1. Eingabemaske'!$I$12:$V$21,11,FALSE)&lt;&gt;0,HLOOKUP(INT($I24),'1. Eingabemaske'!$I$12:$V$21,11,FALSE),""),"")</f>
        <v/>
      </c>
      <c r="AW24" s="103"/>
      <c r="AX24" s="94" t="str">
        <f>IF(AND(ISTEXT($D24),ISNUMBER($AW24)),IF(HLOOKUP(INT($I24),'1. Eingabemaske'!$I$12:$V$21,12,FALSE)&lt;&gt;0,HLOOKUP(INT($I24),'1. Eingabemaske'!$I$12:$V$21,12,FALSE),""),"")</f>
        <v/>
      </c>
      <c r="AY24" s="95" t="str">
        <f>IF(ISTEXT($D24),SUM(IF($AV24="",0,IF('1. Eingabemaske'!$F$21="","",(IF('1. Eingabemaske'!$F$21=0,($AU24/'1. Eingabemaske'!$G$21),($AU24-1)/('1. Eingabemaske'!$G$21-1)))*$AV24)),IF($AX24="",0,IF('1. Eingabemaske'!#REF!="","",(IF('1. Eingabemaske'!#REF!=0,($AW24/'1. Eingabemaske'!#REF!),($AW24-1)/('1. Eingabemaske'!#REF!-1)))*$AX24))),"")</f>
        <v/>
      </c>
      <c r="AZ24" s="84" t="str">
        <f t="shared" si="6"/>
        <v>Bitte BES einfügen</v>
      </c>
      <c r="BA24" s="96" t="str">
        <f t="shared" si="7"/>
        <v/>
      </c>
      <c r="BB24" s="100"/>
      <c r="BC24" s="100"/>
      <c r="BD24" s="100"/>
    </row>
    <row r="25" spans="2:57" ht="13.5" thickBot="1" x14ac:dyDescent="0.45">
      <c r="B25" s="99" t="str">
        <f t="shared" si="0"/>
        <v xml:space="preserve"> </v>
      </c>
      <c r="C25" s="82"/>
      <c r="D25" s="82"/>
      <c r="E25" s="100"/>
      <c r="F25" s="100"/>
      <c r="G25" s="101"/>
      <c r="H25" s="101"/>
      <c r="I25" s="84" t="str">
        <f>IF(ISBLANK(Tableau1[[#This Row],[Name]]),"",((Tableau1[[#This Row],[Testdatum]]-Tableau1[[#This Row],[Geburtsdatum]])/365))</f>
        <v/>
      </c>
      <c r="J25" s="102" t="str">
        <f t="shared" si="1"/>
        <v xml:space="preserve"> </v>
      </c>
      <c r="K25" s="103"/>
      <c r="L25" s="103"/>
      <c r="M25" s="104" t="str">
        <f>IF(ISTEXT(D25),IF(L25="","",IF(HLOOKUP(INT($I25),'1. Eingabemaske'!$I$12:$V$21,2,FALSE)&lt;&gt;0,HLOOKUP(INT($I25),'1. Eingabemaske'!$I$12:$V$21,2,FALSE),"")),"")</f>
        <v/>
      </c>
      <c r="N25" s="105" t="str">
        <f>IF(ISTEXT($D25),IF(F25="M",IF(L25="","",IF($K25="Frühentwickler",VLOOKUP(INT($I25),'1. Eingabemaske'!$Z$12:$AF$28,5,FALSE),IF($K25="Normalentwickler",VLOOKUP(INT($I25),'1. Eingabemaske'!$Z$12:$AF$23,6,FALSE),IF($K25="Spätentwickler",VLOOKUP(INT($I25),'1. Eingabemaske'!$Z$12:$AF$23,7,FALSE),0)))+((VLOOKUP(INT($I25),'1. Eingabemaske'!$Z$12:$AF$23,2,FALSE))*(($G25-DATE(YEAR($G25),1,1)+1)/365))),IF(F25="W",(IF($K25="Frühentwickler",VLOOKUP(INT($I25),'1. Eingabemaske'!$AH$12:$AN$28,5,FALSE),IF($K25="Normalentwickler",VLOOKUP(INT($I25),'1. Eingabemaske'!$AH$12:$AN$23,6,FALSE),IF($K25="Spätentwickler",VLOOKUP(INT($I25),'1. Eingabemaske'!$AH$12:$AN$23,7,FALSE),0)))+((VLOOKUP(INT($I25),'1. Eingabemaske'!$AH$12:$AN$23,2,FALSE))*(($G25-DATE(YEAR($G25),1,1)+1)/365))),"Geschlecht fehlt!")),"")</f>
        <v/>
      </c>
      <c r="O25" s="89" t="str">
        <f>IF(ISTEXT(D25),IF(M25="","",IF('1. Eingabemaske'!$F$13="",0,(IF('1. Eingabemaske'!$F$13=0,(L25/'1. Eingabemaske'!$G$13),(L25-1)/('1. Eingabemaske'!$G$13-1))*M25*N25))),"")</f>
        <v/>
      </c>
      <c r="P25" s="103"/>
      <c r="Q25" s="103"/>
      <c r="R25" s="104" t="str">
        <f t="shared" si="2"/>
        <v/>
      </c>
      <c r="S25" s="104" t="str">
        <f>IF(AND(ISTEXT($D25),ISNUMBER(R25)),IF(HLOOKUP(INT($I25),'1. Eingabemaske'!$I$12:$V$21,3,FALSE)&lt;&gt;0,HLOOKUP(INT($I25),'1. Eingabemaske'!$I$12:$V$21,3,FALSE),""),"")</f>
        <v/>
      </c>
      <c r="T25" s="106" t="str">
        <f>IF(ISTEXT($D25),IF($S25="","",IF($R25="","",IF('1. Eingabemaske'!$F$14="",0,(IF('1. Eingabemaske'!$F$14=0,(R25/'1. Eingabemaske'!$G$14),(R25-1)/('1. Eingabemaske'!$G$14-1))*$S25)))),"")</f>
        <v/>
      </c>
      <c r="U25" s="107"/>
      <c r="V25" s="103"/>
      <c r="W25" s="104" t="str">
        <f t="shared" si="3"/>
        <v/>
      </c>
      <c r="X25" s="104" t="str">
        <f>IF(AND(ISTEXT($D25),ISNUMBER(W25)),IF(HLOOKUP(INT($I25),'1. Eingabemaske'!$I$12:$V$21,4,FALSE)&lt;&gt;0,HLOOKUP(INT($I25),'1. Eingabemaske'!$I$12:$V$21,4,FALSE),""),"")</f>
        <v/>
      </c>
      <c r="Y25" s="108" t="str">
        <f>IF(ISTEXT($D25),IF($W25="","",IF($X25="","",IF('1. Eingabemaske'!$F$15="","",(IF('1. Eingabemaske'!$F$15=0,($W25/'1. Eingabemaske'!$G$15),($W25-1)/('1. Eingabemaske'!$G$15-1))*$X25)))),"")</f>
        <v/>
      </c>
      <c r="Z25" s="103"/>
      <c r="AA25" s="103"/>
      <c r="AB25" s="104" t="str">
        <f t="shared" si="4"/>
        <v/>
      </c>
      <c r="AC25" s="104" t="str">
        <f>IF(AND(ISTEXT($D25),ISNUMBER($AB25)),IF(HLOOKUP(INT($I25),'1. Eingabemaske'!$I$12:$V$21,5,FALSE)&lt;&gt;0,HLOOKUP(INT($I25),'1. Eingabemaske'!$I$12:$V$21,5,FALSE),""),"")</f>
        <v/>
      </c>
      <c r="AD25" s="91" t="str">
        <f>IF(ISTEXT($D25),IF($AC25="","",IF('1. Eingabemaske'!$F$16="","",(IF('1. Eingabemaske'!$F$16=0,($AB25/'1. Eingabemaske'!$G$16),($AB25-1)/('1. Eingabemaske'!$G$16-1))*$AC25))),"")</f>
        <v/>
      </c>
      <c r="AE25" s="92" t="str">
        <f>IF(ISTEXT($D25),IF(F25="M",IF(L25="","",IF($K25="Frühentwickler",VLOOKUP(INT($I25),'1. Eingabemaske'!$Z$12:$AF$28,5,FALSE),IF($K25="Normalentwickler",VLOOKUP(INT($I25),'1. Eingabemaske'!$Z$12:$AF$23,6,FALSE),IF($K25="Spätentwickler",VLOOKUP(INT($I25),'1. Eingabemaske'!$Z$12:$AF$23,7,FALSE),0)))+((VLOOKUP(INT($I25),'1. Eingabemaske'!$Z$12:$AF$23,2,FALSE))*(($G25-DATE(YEAR($G25),1,1)+1)/365))),IF(F25="W",(IF($K25="Frühentwickler",VLOOKUP(INT($I25),'1. Eingabemaske'!$AH$12:$AN$28,5,FALSE),IF($K25="Normalentwickler",VLOOKUP(INT($I25),'1. Eingabemaske'!$AH$12:$AN$23,6,FALSE),IF($K25="Spätentwickler",VLOOKUP(INT($I25),'1. Eingabemaske'!$AH$12:$AN$23,7,FALSE),0)))+((VLOOKUP(INT($I25),'1. Eingabemaske'!$AH$12:$AN$23,2,FALSE))*(($G25-DATE(YEAR($G25),1,1)+1)/365))),"Geschlecht fehlt!")),"")</f>
        <v/>
      </c>
      <c r="AF25" s="93" t="str">
        <f t="shared" si="5"/>
        <v/>
      </c>
      <c r="AG25" s="86"/>
      <c r="AH25" s="94" t="str">
        <f>IF(AND(ISTEXT($D25),ISNUMBER($AG25)),IF(HLOOKUP(INT($I25),'1. Eingabemaske'!$I$12:$V$21,6,FALSE)&lt;&gt;0,HLOOKUP(INT($I25),'1. Eingabemaske'!$I$12:$V$21,6,FALSE),""),"")</f>
        <v/>
      </c>
      <c r="AI25" s="91" t="str">
        <f>IF(ISTEXT($D25),IF($AH25="","",IF('1. Eingabemaske'!$F$17="","",(IF('1. Eingabemaske'!$F$17=0,($AG25/'1. Eingabemaske'!$G$17),($AG25-1)/('1. Eingabemaske'!$G$17-1))*$AH25))),"")</f>
        <v/>
      </c>
      <c r="AJ25" s="86"/>
      <c r="AK25" s="94" t="str">
        <f>IF(AND(ISTEXT($D25),ISNUMBER($AJ25)),IF(HLOOKUP(INT($I25),'1. Eingabemaske'!$I$12:$V$21,7,FALSE)&lt;&gt;0,HLOOKUP(INT($I25),'1. Eingabemaske'!$I$12:$V$21,7,FALSE),""),"")</f>
        <v/>
      </c>
      <c r="AL25" s="91" t="str">
        <f>IF(ISTEXT($D25),IF(AJ25=0,0,IF($AK25="","",IF('1. Eingabemaske'!$F$18="","",(IF('1. Eingabemaske'!$F$18=0,($AJ25/'1. Eingabemaske'!$G$18),($AJ25-1)/('1. Eingabemaske'!$G$18-1))*$AK25)))),"")</f>
        <v/>
      </c>
      <c r="AM25" s="86"/>
      <c r="AN25" s="94" t="str">
        <f>IF(AND(ISTEXT($D25),ISNUMBER($AM25)),IF(HLOOKUP(INT($I25),'1. Eingabemaske'!$I$12:$V$21,8,FALSE)&lt;&gt;0,HLOOKUP(INT($I25),'1. Eingabemaske'!$I$12:$V$21,8,FALSE),""),"")</f>
        <v/>
      </c>
      <c r="AO25" s="89" t="str">
        <f>IF(ISTEXT($D25),IF($AN25="","",IF('1. Eingabemaske'!#REF!="","",(IF('1. Eingabemaske'!#REF!=0,($AM25/'1. Eingabemaske'!#REF!),($AM25-1)/('1. Eingabemaske'!#REF!-1))*$AN25))),"")</f>
        <v/>
      </c>
      <c r="AP25" s="109"/>
      <c r="AQ25" s="94" t="str">
        <f>IF(AND(ISTEXT($D25),ISNUMBER($AP25)),IF(HLOOKUP(INT($I25),'1. Eingabemaske'!$I$12:$V$21,9,FALSE)&lt;&gt;0,HLOOKUP(INT($I25),'1. Eingabemaske'!$I$12:$V$21,9,FALSE),""),"")</f>
        <v/>
      </c>
      <c r="AR25" s="86"/>
      <c r="AS25" s="94" t="str">
        <f>IF(AND(ISTEXT($D25),ISNUMBER($AR25)),IF(HLOOKUP(INT($I25),'1. Eingabemaske'!$I$12:$V$21,10,FALSE)&lt;&gt;0,HLOOKUP(INT($I25),'1. Eingabemaske'!$I$12:$V$21,10,FALSE),""),"")</f>
        <v/>
      </c>
      <c r="AT25" s="95" t="str">
        <f>IF(ISTEXT($D25),(IF($AQ25="",0,IF('1. Eingabemaske'!$F$19="","",(IF('1. Eingabemaske'!$F$19=0,($AP25/'1. Eingabemaske'!$G$19),($AP25-1)/('1. Eingabemaske'!$G$19-1))*$AQ25)))+IF($AS25="",0,IF('1. Eingabemaske'!$F$20="","",(IF('1. Eingabemaske'!$F$20=0,($AR25/'1. Eingabemaske'!$G$20),($AR25-1)/('1. Eingabemaske'!$G$20-1))*$AS25)))),"")</f>
        <v/>
      </c>
      <c r="AU25" s="90"/>
      <c r="AV25" s="94" t="str">
        <f>IF(AND(ISTEXT($D25),ISNUMBER($AU25)),IF(HLOOKUP(INT($I25),'1. Eingabemaske'!$I$12:$V$21,11,FALSE)&lt;&gt;0,HLOOKUP(INT($I25),'1. Eingabemaske'!$I$12:$V$21,11,FALSE),""),"")</f>
        <v/>
      </c>
      <c r="AW25" s="103"/>
      <c r="AX25" s="94" t="str">
        <f>IF(AND(ISTEXT($D25),ISNUMBER($AW25)),IF(HLOOKUP(INT($I25),'1. Eingabemaske'!$I$12:$V$21,12,FALSE)&lt;&gt;0,HLOOKUP(INT($I25),'1. Eingabemaske'!$I$12:$V$21,12,FALSE),""),"")</f>
        <v/>
      </c>
      <c r="AY25" s="95" t="str">
        <f>IF(ISTEXT($D25),SUM(IF($AV25="",0,IF('1. Eingabemaske'!$F$21="","",(IF('1. Eingabemaske'!$F$21=0,($AU25/'1. Eingabemaske'!$G$21),($AU25-1)/('1. Eingabemaske'!$G$21-1)))*$AV25)),IF($AX25="",0,IF('1. Eingabemaske'!#REF!="","",(IF('1. Eingabemaske'!#REF!=0,($AW25/'1. Eingabemaske'!#REF!),($AW25-1)/('1. Eingabemaske'!#REF!-1)))*$AX25))),"")</f>
        <v/>
      </c>
      <c r="AZ25" s="84" t="str">
        <f t="shared" si="6"/>
        <v>Bitte BES einfügen</v>
      </c>
      <c r="BA25" s="96" t="str">
        <f t="shared" si="7"/>
        <v/>
      </c>
      <c r="BB25" s="100"/>
      <c r="BC25" s="100"/>
      <c r="BD25" s="100"/>
    </row>
    <row r="26" spans="2:57" ht="13.5" thickBot="1" x14ac:dyDescent="0.45">
      <c r="B26" s="99" t="str">
        <f t="shared" si="0"/>
        <v xml:space="preserve"> </v>
      </c>
      <c r="C26" s="100"/>
      <c r="D26" s="100"/>
      <c r="E26" s="100"/>
      <c r="F26" s="100"/>
      <c r="G26" s="101"/>
      <c r="H26" s="101"/>
      <c r="I26" s="84" t="str">
        <f>IF(ISBLANK(Tableau1[[#This Row],[Name]]),"",((Tableau1[[#This Row],[Testdatum]]-Tableau1[[#This Row],[Geburtsdatum]])/365))</f>
        <v/>
      </c>
      <c r="J26" s="102" t="str">
        <f t="shared" si="1"/>
        <v xml:space="preserve"> </v>
      </c>
      <c r="K26" s="103"/>
      <c r="L26" s="103"/>
      <c r="M26" s="104" t="str">
        <f>IF(ISTEXT(D26),IF(L26="","",IF(HLOOKUP(INT($I26),'1. Eingabemaske'!$I$12:$V$21,2,FALSE)&lt;&gt;0,HLOOKUP(INT($I26),'1. Eingabemaske'!$I$12:$V$21,2,FALSE),"")),"")</f>
        <v/>
      </c>
      <c r="N26" s="105" t="str">
        <f>IF(ISTEXT($D26),IF(F26="M",IF(L26="","",IF($K26="Frühentwickler",VLOOKUP(INT($I26),'1. Eingabemaske'!$Z$12:$AF$28,5,FALSE),IF($K26="Normalentwickler",VLOOKUP(INT($I26),'1. Eingabemaske'!$Z$12:$AF$23,6,FALSE),IF($K26="Spätentwickler",VLOOKUP(INT($I26),'1. Eingabemaske'!$Z$12:$AF$23,7,FALSE),0)))+((VLOOKUP(INT($I26),'1. Eingabemaske'!$Z$12:$AF$23,2,FALSE))*(($G26-DATE(YEAR($G26),1,1)+1)/365))),IF(F26="W",(IF($K26="Frühentwickler",VLOOKUP(INT($I26),'1. Eingabemaske'!$AH$12:$AN$28,5,FALSE),IF($K26="Normalentwickler",VLOOKUP(INT($I26),'1. Eingabemaske'!$AH$12:$AN$23,6,FALSE),IF($K26="Spätentwickler",VLOOKUP(INT($I26),'1. Eingabemaske'!$AH$12:$AN$23,7,FALSE),0)))+((VLOOKUP(INT($I26),'1. Eingabemaske'!$AH$12:$AN$23,2,FALSE))*(($G26-DATE(YEAR($G26),1,1)+1)/365))),"Geschlecht fehlt!")),"")</f>
        <v/>
      </c>
      <c r="O26" s="89" t="str">
        <f>IF(ISTEXT(D26),IF(M26="","",IF('1. Eingabemaske'!$F$13="",0,(IF('1. Eingabemaske'!$F$13=0,(L26/'1. Eingabemaske'!$G$13),(L26-1)/('1. Eingabemaske'!$G$13-1))*M26*N26))),"")</f>
        <v/>
      </c>
      <c r="P26" s="103"/>
      <c r="Q26" s="103"/>
      <c r="R26" s="104" t="str">
        <f t="shared" si="2"/>
        <v/>
      </c>
      <c r="S26" s="104" t="str">
        <f>IF(AND(ISTEXT($D26),ISNUMBER(R26)),IF(HLOOKUP(INT($I26),'1. Eingabemaske'!$I$12:$V$21,3,FALSE)&lt;&gt;0,HLOOKUP(INT($I26),'1. Eingabemaske'!$I$12:$V$21,3,FALSE),""),"")</f>
        <v/>
      </c>
      <c r="T26" s="106" t="str">
        <f>IF(ISTEXT($D26),IF($S26="","",IF($R26="","",IF('1. Eingabemaske'!$F$14="",0,(IF('1. Eingabemaske'!$F$14=0,(R26/'1. Eingabemaske'!$G$14),(R26-1)/('1. Eingabemaske'!$G$14-1))*$S26)))),"")</f>
        <v/>
      </c>
      <c r="U26" s="103"/>
      <c r="V26" s="103"/>
      <c r="W26" s="104" t="str">
        <f t="shared" si="3"/>
        <v/>
      </c>
      <c r="X26" s="104" t="str">
        <f>IF(AND(ISTEXT($D26),ISNUMBER(W26)),IF(HLOOKUP(INT($I26),'1. Eingabemaske'!$I$12:$V$21,4,FALSE)&lt;&gt;0,HLOOKUP(INT($I26),'1. Eingabemaske'!$I$12:$V$21,4,FALSE),""),"")</f>
        <v/>
      </c>
      <c r="Y26" s="108" t="str">
        <f>IF(ISTEXT($D26),IF($W26="","",IF($X26="","",IF('1. Eingabemaske'!$F$15="","",(IF('1. Eingabemaske'!$F$15=0,($W26/'1. Eingabemaske'!$G$15),($W26-1)/('1. Eingabemaske'!$G$15-1))*$X26)))),"")</f>
        <v/>
      </c>
      <c r="Z26" s="103"/>
      <c r="AA26" s="103"/>
      <c r="AB26" s="104" t="str">
        <f t="shared" si="4"/>
        <v/>
      </c>
      <c r="AC26" s="104" t="str">
        <f>IF(AND(ISTEXT($D26),ISNUMBER($AB26)),IF(HLOOKUP(INT($I26),'1. Eingabemaske'!$I$12:$V$21,5,FALSE)&lt;&gt;0,HLOOKUP(INT($I26),'1. Eingabemaske'!$I$12:$V$21,5,FALSE),""),"")</f>
        <v/>
      </c>
      <c r="AD26" s="91" t="str">
        <f>IF(ISTEXT($D26),IF($AC26="","",IF('1. Eingabemaske'!$F$16="","",(IF('1. Eingabemaske'!$F$16=0,($AB26/'1. Eingabemaske'!$G$16),($AB26-1)/('1. Eingabemaske'!$G$16-1))*$AC26))),"")</f>
        <v/>
      </c>
      <c r="AE26" s="92" t="str">
        <f>IF(ISTEXT($D26),IF(F26="M",IF(L26="","",IF($K26="Frühentwickler",VLOOKUP(INT($I26),'1. Eingabemaske'!$Z$12:$AF$28,5,FALSE),IF($K26="Normalentwickler",VLOOKUP(INT($I26),'1. Eingabemaske'!$Z$12:$AF$23,6,FALSE),IF($K26="Spätentwickler",VLOOKUP(INT($I26),'1. Eingabemaske'!$Z$12:$AF$23,7,FALSE),0)))+((VLOOKUP(INT($I26),'1. Eingabemaske'!$Z$12:$AF$23,2,FALSE))*(($G26-DATE(YEAR($G26),1,1)+1)/365))),IF(F26="W",(IF($K26="Frühentwickler",VLOOKUP(INT($I26),'1. Eingabemaske'!$AH$12:$AN$28,5,FALSE),IF($K26="Normalentwickler",VLOOKUP(INT($I26),'1. Eingabemaske'!$AH$12:$AN$23,6,FALSE),IF($K26="Spätentwickler",VLOOKUP(INT($I26),'1. Eingabemaske'!$AH$12:$AN$23,7,FALSE),0)))+((VLOOKUP(INT($I26),'1. Eingabemaske'!$AH$12:$AN$23,2,FALSE))*(($G26-DATE(YEAR($G26),1,1)+1)/365))),"Geschlecht fehlt!")),"")</f>
        <v/>
      </c>
      <c r="AF26" s="93" t="str">
        <f t="shared" si="5"/>
        <v/>
      </c>
      <c r="AG26" s="86"/>
      <c r="AH26" s="94" t="str">
        <f>IF(AND(ISTEXT($D26),ISNUMBER($AG26)),IF(HLOOKUP(INT($I26),'1. Eingabemaske'!$I$12:$V$21,6,FALSE)&lt;&gt;0,HLOOKUP(INT($I26),'1. Eingabemaske'!$I$12:$V$21,6,FALSE),""),"")</f>
        <v/>
      </c>
      <c r="AI26" s="91" t="str">
        <f>IF(ISTEXT($D26),IF($AH26="","",IF('1. Eingabemaske'!$F$17="","",(IF('1. Eingabemaske'!$F$17=0,($AG26/'1. Eingabemaske'!$G$17),($AG26-1)/('1. Eingabemaske'!$G$17-1))*$AH26))),"")</f>
        <v/>
      </c>
      <c r="AJ26" s="86"/>
      <c r="AK26" s="94" t="str">
        <f>IF(AND(ISTEXT($D26),ISNUMBER($AJ26)),IF(HLOOKUP(INT($I26),'1. Eingabemaske'!$I$12:$V$21,7,FALSE)&lt;&gt;0,HLOOKUP(INT($I26),'1. Eingabemaske'!$I$12:$V$21,7,FALSE),""),"")</f>
        <v/>
      </c>
      <c r="AL26" s="91" t="str">
        <f>IF(ISTEXT($D26),IF(AJ26=0,0,IF($AK26="","",IF('1. Eingabemaske'!$F$18="","",(IF('1. Eingabemaske'!$F$18=0,($AJ26/'1. Eingabemaske'!$G$18),($AJ26-1)/('1. Eingabemaske'!$G$18-1))*$AK26)))),"")</f>
        <v/>
      </c>
      <c r="AM26" s="86"/>
      <c r="AN26" s="94" t="str">
        <f>IF(AND(ISTEXT($D26),ISNUMBER($AM26)),IF(HLOOKUP(INT($I26),'1. Eingabemaske'!$I$12:$V$21,8,FALSE)&lt;&gt;0,HLOOKUP(INT($I26),'1. Eingabemaske'!$I$12:$V$21,8,FALSE),""),"")</f>
        <v/>
      </c>
      <c r="AO26" s="89" t="str">
        <f>IF(ISTEXT($D26),IF($AN26="","",IF('1. Eingabemaske'!#REF!="","",(IF('1. Eingabemaske'!#REF!=0,($AM26/'1. Eingabemaske'!#REF!),($AM26-1)/('1. Eingabemaske'!#REF!-1))*$AN26))),"")</f>
        <v/>
      </c>
      <c r="AP26" s="109"/>
      <c r="AQ26" s="94" t="str">
        <f>IF(AND(ISTEXT($D26),ISNUMBER($AP26)),IF(HLOOKUP(INT($I26),'1. Eingabemaske'!$I$12:$V$21,9,FALSE)&lt;&gt;0,HLOOKUP(INT($I26),'1. Eingabemaske'!$I$12:$V$21,9,FALSE),""),"")</f>
        <v/>
      </c>
      <c r="AR26" s="86"/>
      <c r="AS26" s="94" t="str">
        <f>IF(AND(ISTEXT($D26),ISNUMBER($AR26)),IF(HLOOKUP(INT($I26),'1. Eingabemaske'!$I$12:$V$21,10,FALSE)&lt;&gt;0,HLOOKUP(INT($I26),'1. Eingabemaske'!$I$12:$V$21,10,FALSE),""),"")</f>
        <v/>
      </c>
      <c r="AT26" s="95" t="str">
        <f>IF(ISTEXT($D26),(IF($AQ26="",0,IF('1. Eingabemaske'!$F$19="","",(IF('1. Eingabemaske'!$F$19=0,($AP26/'1. Eingabemaske'!$G$19),($AP26-1)/('1. Eingabemaske'!$G$19-1))*$AQ26)))+IF($AS26="",0,IF('1. Eingabemaske'!$F$20="","",(IF('1. Eingabemaske'!$F$20=0,($AR26/'1. Eingabemaske'!$G$20),($AR26-1)/('1. Eingabemaske'!$G$20-1))*$AS26)))),"")</f>
        <v/>
      </c>
      <c r="AU26" s="103"/>
      <c r="AV26" s="94" t="str">
        <f>IF(AND(ISTEXT($D26),ISNUMBER($AU26)),IF(HLOOKUP(INT($I26),'1. Eingabemaske'!$I$12:$V$21,11,FALSE)&lt;&gt;0,HLOOKUP(INT($I26),'1. Eingabemaske'!$I$12:$V$21,11,FALSE),""),"")</f>
        <v/>
      </c>
      <c r="AW26" s="103"/>
      <c r="AX26" s="94" t="str">
        <f>IF(AND(ISTEXT($D26),ISNUMBER($AW26)),IF(HLOOKUP(INT($I26),'1. Eingabemaske'!$I$12:$V$21,12,FALSE)&lt;&gt;0,HLOOKUP(INT($I26),'1. Eingabemaske'!$I$12:$V$21,12,FALSE),""),"")</f>
        <v/>
      </c>
      <c r="AY26" s="95" t="str">
        <f>IF(ISTEXT($D26),SUM(IF($AV26="",0,IF('1. Eingabemaske'!$F$21="","",(IF('1. Eingabemaske'!$F$21=0,($AU26/'1. Eingabemaske'!$G$21),($AU26-1)/('1. Eingabemaske'!$G$21-1)))*$AV26)),IF($AX26="",0,IF('1. Eingabemaske'!#REF!="","",(IF('1. Eingabemaske'!#REF!=0,($AW26/'1. Eingabemaske'!#REF!),($AW26-1)/('1. Eingabemaske'!#REF!-1)))*$AX26))),"")</f>
        <v/>
      </c>
      <c r="AZ26" s="84" t="str">
        <f t="shared" si="6"/>
        <v>Bitte BES einfügen</v>
      </c>
      <c r="BA26" s="96" t="str">
        <f t="shared" si="7"/>
        <v/>
      </c>
      <c r="BB26" s="100"/>
      <c r="BC26" s="100"/>
      <c r="BD26" s="100"/>
    </row>
    <row r="27" spans="2:57" ht="13.5" thickBot="1" x14ac:dyDescent="0.45">
      <c r="B27" s="99" t="str">
        <f t="shared" si="0"/>
        <v xml:space="preserve"> </v>
      </c>
      <c r="C27" s="100"/>
      <c r="D27" s="100"/>
      <c r="E27" s="100"/>
      <c r="F27" s="100"/>
      <c r="G27" s="101"/>
      <c r="H27" s="101"/>
      <c r="I27" s="84" t="str">
        <f>IF(ISBLANK(Tableau1[[#This Row],[Name]]),"",((Tableau1[[#This Row],[Testdatum]]-Tableau1[[#This Row],[Geburtsdatum]])/365))</f>
        <v/>
      </c>
      <c r="J27" s="102" t="str">
        <f t="shared" si="1"/>
        <v xml:space="preserve"> </v>
      </c>
      <c r="K27" s="103"/>
      <c r="L27" s="103"/>
      <c r="M27" s="104" t="str">
        <f>IF(ISTEXT(D27),IF(L27="","",IF(HLOOKUP(INT($I27),'1. Eingabemaske'!$I$12:$V$21,2,FALSE)&lt;&gt;0,HLOOKUP(INT($I27),'1. Eingabemaske'!$I$12:$V$21,2,FALSE),"")),"")</f>
        <v/>
      </c>
      <c r="N27" s="105" t="str">
        <f>IF(ISTEXT($D27),IF(F27="M",IF(L27="","",IF($K27="Frühentwickler",VLOOKUP(INT($I27),'1. Eingabemaske'!$Z$12:$AF$28,5,FALSE),IF($K27="Normalentwickler",VLOOKUP(INT($I27),'1. Eingabemaske'!$Z$12:$AF$23,6,FALSE),IF($K27="Spätentwickler",VLOOKUP(INT($I27),'1. Eingabemaske'!$Z$12:$AF$23,7,FALSE),0)))+((VLOOKUP(INT($I27),'1. Eingabemaske'!$Z$12:$AF$23,2,FALSE))*(($G27-DATE(YEAR($G27),1,1)+1)/365))),IF(F27="W",(IF($K27="Frühentwickler",VLOOKUP(INT($I27),'1. Eingabemaske'!$AH$12:$AN$28,5,FALSE),IF($K27="Normalentwickler",VLOOKUP(INT($I27),'1. Eingabemaske'!$AH$12:$AN$23,6,FALSE),IF($K27="Spätentwickler",VLOOKUP(INT($I27),'1. Eingabemaske'!$AH$12:$AN$23,7,FALSE),0)))+((VLOOKUP(INT($I27),'1. Eingabemaske'!$AH$12:$AN$23,2,FALSE))*(($G27-DATE(YEAR($G27),1,1)+1)/365))),"Geschlecht fehlt!")),"")</f>
        <v/>
      </c>
      <c r="O27" s="89" t="str">
        <f>IF(ISTEXT(D27),IF(M27="","",IF('1. Eingabemaske'!$F$13="",0,(IF('1. Eingabemaske'!$F$13=0,(L27/'1. Eingabemaske'!$G$13),(L27-1)/('1. Eingabemaske'!$G$13-1))*M27*N27))),"")</f>
        <v/>
      </c>
      <c r="P27" s="103"/>
      <c r="Q27" s="103"/>
      <c r="R27" s="104" t="str">
        <f t="shared" si="2"/>
        <v/>
      </c>
      <c r="S27" s="104" t="str">
        <f>IF(AND(ISTEXT($D27),ISNUMBER(R27)),IF(HLOOKUP(INT($I27),'1. Eingabemaske'!$I$12:$V$21,3,FALSE)&lt;&gt;0,HLOOKUP(INT($I27),'1. Eingabemaske'!$I$12:$V$21,3,FALSE),""),"")</f>
        <v/>
      </c>
      <c r="T27" s="106" t="str">
        <f>IF(ISTEXT($D27),IF($S27="","",IF($R27="","",IF('1. Eingabemaske'!$F$14="",0,(IF('1. Eingabemaske'!$F$14=0,(R27/'1. Eingabemaske'!$G$14),(R27-1)/('1. Eingabemaske'!$G$14-1))*$S27)))),"")</f>
        <v/>
      </c>
      <c r="U27" s="103"/>
      <c r="V27" s="103"/>
      <c r="W27" s="104" t="str">
        <f t="shared" si="3"/>
        <v/>
      </c>
      <c r="X27" s="104" t="str">
        <f>IF(AND(ISTEXT($D27),ISNUMBER(W27)),IF(HLOOKUP(INT($I27),'1. Eingabemaske'!$I$12:$V$21,4,FALSE)&lt;&gt;0,HLOOKUP(INT($I27),'1. Eingabemaske'!$I$12:$V$21,4,FALSE),""),"")</f>
        <v/>
      </c>
      <c r="Y27" s="108" t="str">
        <f>IF(ISTEXT($D27),IF($W27="","",IF($X27="","",IF('1. Eingabemaske'!$F$15="","",(IF('1. Eingabemaske'!$F$15=0,($W27/'1. Eingabemaske'!$G$15),($W27-1)/('1. Eingabemaske'!$G$15-1))*$X27)))),"")</f>
        <v/>
      </c>
      <c r="Z27" s="103"/>
      <c r="AA27" s="103"/>
      <c r="AB27" s="104" t="str">
        <f t="shared" si="4"/>
        <v/>
      </c>
      <c r="AC27" s="104" t="str">
        <f>IF(AND(ISTEXT($D27),ISNUMBER($AB27)),IF(HLOOKUP(INT($I27),'1. Eingabemaske'!$I$12:$V$21,5,FALSE)&lt;&gt;0,HLOOKUP(INT($I27),'1. Eingabemaske'!$I$12:$V$21,5,FALSE),""),"")</f>
        <v/>
      </c>
      <c r="AD27" s="91" t="str">
        <f>IF(ISTEXT($D27),IF($AC27="","",IF('1. Eingabemaske'!$F$16="","",(IF('1. Eingabemaske'!$F$16=0,($AB27/'1. Eingabemaske'!$G$16),($AB27-1)/('1. Eingabemaske'!$G$16-1))*$AC27))),"")</f>
        <v/>
      </c>
      <c r="AE27" s="92" t="str">
        <f>IF(ISTEXT($D27),IF(F27="M",IF(L27="","",IF($K27="Frühentwickler",VLOOKUP(INT($I27),'1. Eingabemaske'!$Z$12:$AF$28,5,FALSE),IF($K27="Normalentwickler",VLOOKUP(INT($I27),'1. Eingabemaske'!$Z$12:$AF$23,6,FALSE),IF($K27="Spätentwickler",VLOOKUP(INT($I27),'1. Eingabemaske'!$Z$12:$AF$23,7,FALSE),0)))+((VLOOKUP(INT($I27),'1. Eingabemaske'!$Z$12:$AF$23,2,FALSE))*(($G27-DATE(YEAR($G27),1,1)+1)/365))),IF(F27="W",(IF($K27="Frühentwickler",VLOOKUP(INT($I27),'1. Eingabemaske'!$AH$12:$AN$28,5,FALSE),IF($K27="Normalentwickler",VLOOKUP(INT($I27),'1. Eingabemaske'!$AH$12:$AN$23,6,FALSE),IF($K27="Spätentwickler",VLOOKUP(INT($I27),'1. Eingabemaske'!$AH$12:$AN$23,7,FALSE),0)))+((VLOOKUP(INT($I27),'1. Eingabemaske'!$AH$12:$AN$23,2,FALSE))*(($G27-DATE(YEAR($G27),1,1)+1)/365))),"Geschlecht fehlt!")),"")</f>
        <v/>
      </c>
      <c r="AF27" s="93" t="str">
        <f t="shared" si="5"/>
        <v/>
      </c>
      <c r="AG27" s="86"/>
      <c r="AH27" s="94" t="str">
        <f>IF(AND(ISTEXT($D27),ISNUMBER($AG27)),IF(HLOOKUP(INT($I27),'1. Eingabemaske'!$I$12:$V$21,6,FALSE)&lt;&gt;0,HLOOKUP(INT($I27),'1. Eingabemaske'!$I$12:$V$21,6,FALSE),""),"")</f>
        <v/>
      </c>
      <c r="AI27" s="91" t="str">
        <f>IF(ISTEXT($D27),IF($AH27="","",IF('1. Eingabemaske'!$F$17="","",(IF('1. Eingabemaske'!$F$17=0,($AG27/'1. Eingabemaske'!$G$17),($AG27-1)/('1. Eingabemaske'!$G$17-1))*$AH27))),"")</f>
        <v/>
      </c>
      <c r="AJ27" s="86"/>
      <c r="AK27" s="94" t="str">
        <f>IF(AND(ISTEXT($D27),ISNUMBER($AJ27)),IF(HLOOKUP(INT($I27),'1. Eingabemaske'!$I$12:$V$21,7,FALSE)&lt;&gt;0,HLOOKUP(INT($I27),'1. Eingabemaske'!$I$12:$V$21,7,FALSE),""),"")</f>
        <v/>
      </c>
      <c r="AL27" s="91" t="str">
        <f>IF(ISTEXT($D27),IF(AJ27=0,0,IF($AK27="","",IF('1. Eingabemaske'!$F$18="","",(IF('1. Eingabemaske'!$F$18=0,($AJ27/'1. Eingabemaske'!$G$18),($AJ27-1)/('1. Eingabemaske'!$G$18-1))*$AK27)))),"")</f>
        <v/>
      </c>
      <c r="AM27" s="86"/>
      <c r="AN27" s="94" t="str">
        <f>IF(AND(ISTEXT($D27),ISNUMBER($AM27)),IF(HLOOKUP(INT($I27),'1. Eingabemaske'!$I$12:$V$21,8,FALSE)&lt;&gt;0,HLOOKUP(INT($I27),'1. Eingabemaske'!$I$12:$V$21,8,FALSE),""),"")</f>
        <v/>
      </c>
      <c r="AO27" s="89" t="str">
        <f>IF(ISTEXT($D27),IF($AN27="","",IF('1. Eingabemaske'!#REF!="","",(IF('1. Eingabemaske'!#REF!=0,($AM27/'1. Eingabemaske'!#REF!),($AM27-1)/('1. Eingabemaske'!#REF!-1))*$AN27))),"")</f>
        <v/>
      </c>
      <c r="AP27" s="109"/>
      <c r="AQ27" s="94" t="str">
        <f>IF(AND(ISTEXT($D27),ISNUMBER($AP27)),IF(HLOOKUP(INT($I27),'1. Eingabemaske'!$I$12:$V$21,9,FALSE)&lt;&gt;0,HLOOKUP(INT($I27),'1. Eingabemaske'!$I$12:$V$21,9,FALSE),""),"")</f>
        <v/>
      </c>
      <c r="AR27" s="86"/>
      <c r="AS27" s="94" t="str">
        <f>IF(AND(ISTEXT($D27),ISNUMBER($AR27)),IF(HLOOKUP(INT($I27),'1. Eingabemaske'!$I$12:$V$21,10,FALSE)&lt;&gt;0,HLOOKUP(INT($I27),'1. Eingabemaske'!$I$12:$V$21,10,FALSE),""),"")</f>
        <v/>
      </c>
      <c r="AT27" s="95" t="str">
        <f>IF(ISTEXT($D27),(IF($AQ27="",0,IF('1. Eingabemaske'!$F$19="","",(IF('1. Eingabemaske'!$F$19=0,($AP27/'1. Eingabemaske'!$G$19),($AP27-1)/('1. Eingabemaske'!$G$19-1))*$AQ27)))+IF($AS27="",0,IF('1. Eingabemaske'!$F$20="","",(IF('1. Eingabemaske'!$F$20=0,($AR27/'1. Eingabemaske'!$G$20),($AR27-1)/('1. Eingabemaske'!$G$20-1))*$AS27)))),"")</f>
        <v/>
      </c>
      <c r="AU27" s="103"/>
      <c r="AV27" s="94" t="str">
        <f>IF(AND(ISTEXT($D27),ISNUMBER($AU27)),IF(HLOOKUP(INT($I27),'1. Eingabemaske'!$I$12:$V$21,11,FALSE)&lt;&gt;0,HLOOKUP(INT($I27),'1. Eingabemaske'!$I$12:$V$21,11,FALSE),""),"")</f>
        <v/>
      </c>
      <c r="AW27" s="103"/>
      <c r="AX27" s="94" t="str">
        <f>IF(AND(ISTEXT($D27),ISNUMBER($AW27)),IF(HLOOKUP(INT($I27),'1. Eingabemaske'!$I$12:$V$21,12,FALSE)&lt;&gt;0,HLOOKUP(INT($I27),'1. Eingabemaske'!$I$12:$V$21,12,FALSE),""),"")</f>
        <v/>
      </c>
      <c r="AY27" s="95" t="str">
        <f>IF(ISTEXT($D27),SUM(IF($AV27="",0,IF('1. Eingabemaske'!$F$21="","",(IF('1. Eingabemaske'!$F$21=0,($AU27/'1. Eingabemaske'!$G$21),($AU27-1)/('1. Eingabemaske'!$G$21-1)))*$AV27)),IF($AX27="",0,IF('1. Eingabemaske'!#REF!="","",(IF('1. Eingabemaske'!#REF!=0,($AW27/'1. Eingabemaske'!#REF!),($AW27-1)/('1. Eingabemaske'!#REF!-1)))*$AX27))),"")</f>
        <v/>
      </c>
      <c r="AZ27" s="84" t="str">
        <f t="shared" si="6"/>
        <v>Bitte BES einfügen</v>
      </c>
      <c r="BA27" s="96" t="str">
        <f t="shared" si="7"/>
        <v/>
      </c>
      <c r="BB27" s="100"/>
      <c r="BC27" s="100"/>
      <c r="BD27" s="100"/>
    </row>
    <row r="28" spans="2:57" ht="13.5" thickBot="1" x14ac:dyDescent="0.45">
      <c r="B28" s="99" t="str">
        <f t="shared" si="0"/>
        <v xml:space="preserve"> </v>
      </c>
      <c r="C28" s="100"/>
      <c r="D28" s="100"/>
      <c r="E28" s="100"/>
      <c r="F28" s="100"/>
      <c r="G28" s="101"/>
      <c r="H28" s="101"/>
      <c r="I28" s="84" t="str">
        <f>IF(ISBLANK(Tableau1[[#This Row],[Name]]),"",((Tableau1[[#This Row],[Testdatum]]-Tableau1[[#This Row],[Geburtsdatum]])/365))</f>
        <v/>
      </c>
      <c r="J28" s="102" t="str">
        <f t="shared" si="1"/>
        <v xml:space="preserve"> </v>
      </c>
      <c r="K28" s="103"/>
      <c r="L28" s="103"/>
      <c r="M28" s="104" t="str">
        <f>IF(ISTEXT(D28),IF(L28="","",IF(HLOOKUP(INT($I28),'1. Eingabemaske'!$I$12:$V$21,2,FALSE)&lt;&gt;0,HLOOKUP(INT($I28),'1. Eingabemaske'!$I$12:$V$21,2,FALSE),"")),"")</f>
        <v/>
      </c>
      <c r="N28" s="105" t="str">
        <f>IF(ISTEXT($D28),IF(F28="M",IF(L28="","",IF($K28="Frühentwickler",VLOOKUP(INT($I28),'1. Eingabemaske'!$Z$12:$AF$28,5,FALSE),IF($K28="Normalentwickler",VLOOKUP(INT($I28),'1. Eingabemaske'!$Z$12:$AF$23,6,FALSE),IF($K28="Spätentwickler",VLOOKUP(INT($I28),'1. Eingabemaske'!$Z$12:$AF$23,7,FALSE),0)))+((VLOOKUP(INT($I28),'1. Eingabemaske'!$Z$12:$AF$23,2,FALSE))*(($G28-DATE(YEAR($G28),1,1)+1)/365))),IF(F28="W",(IF($K28="Frühentwickler",VLOOKUP(INT($I28),'1. Eingabemaske'!$AH$12:$AN$28,5,FALSE),IF($K28="Normalentwickler",VLOOKUP(INT($I28),'1. Eingabemaske'!$AH$12:$AN$23,6,FALSE),IF($K28="Spätentwickler",VLOOKUP(INT($I28),'1. Eingabemaske'!$AH$12:$AN$23,7,FALSE),0)))+((VLOOKUP(INT($I28),'1. Eingabemaske'!$AH$12:$AN$23,2,FALSE))*(($G28-DATE(YEAR($G28),1,1)+1)/365))),"Geschlecht fehlt!")),"")</f>
        <v/>
      </c>
      <c r="O28" s="89" t="str">
        <f>IF(ISTEXT(D28),IF(M28="","",IF('1. Eingabemaske'!$F$13="",0,(IF('1. Eingabemaske'!$F$13=0,(L28/'1. Eingabemaske'!$G$13),(L28-1)/('1. Eingabemaske'!$G$13-1))*M28*N28))),"")</f>
        <v/>
      </c>
      <c r="P28" s="103"/>
      <c r="Q28" s="103"/>
      <c r="R28" s="104" t="str">
        <f t="shared" si="2"/>
        <v/>
      </c>
      <c r="S28" s="104" t="str">
        <f>IF(AND(ISTEXT($D28),ISNUMBER(R28)),IF(HLOOKUP(INT($I28),'1. Eingabemaske'!$I$12:$V$21,3,FALSE)&lt;&gt;0,HLOOKUP(INT($I28),'1. Eingabemaske'!$I$12:$V$21,3,FALSE),""),"")</f>
        <v/>
      </c>
      <c r="T28" s="106" t="str">
        <f>IF(ISTEXT($D28),IF($S28="","",IF($R28="","",IF('1. Eingabemaske'!$F$14="",0,(IF('1. Eingabemaske'!$F$14=0,(R28/'1. Eingabemaske'!$G$14),(R28-1)/('1. Eingabemaske'!$G$14-1))*$S28)))),"")</f>
        <v/>
      </c>
      <c r="U28" s="103"/>
      <c r="V28" s="103"/>
      <c r="W28" s="104" t="str">
        <f t="shared" si="3"/>
        <v/>
      </c>
      <c r="X28" s="104" t="str">
        <f>IF(AND(ISTEXT($D28),ISNUMBER(W28)),IF(HLOOKUP(INT($I28),'1. Eingabemaske'!$I$12:$V$21,4,FALSE)&lt;&gt;0,HLOOKUP(INT($I28),'1. Eingabemaske'!$I$12:$V$21,4,FALSE),""),"")</f>
        <v/>
      </c>
      <c r="Y28" s="108" t="str">
        <f>IF(ISTEXT($D28),IF($W28="","",IF($X28="","",IF('1. Eingabemaske'!$F$15="","",(IF('1. Eingabemaske'!$F$15=0,($W28/'1. Eingabemaske'!$G$15),($W28-1)/('1. Eingabemaske'!$G$15-1))*$X28)))),"")</f>
        <v/>
      </c>
      <c r="Z28" s="103"/>
      <c r="AA28" s="103"/>
      <c r="AB28" s="104" t="str">
        <f t="shared" si="4"/>
        <v/>
      </c>
      <c r="AC28" s="104" t="str">
        <f>IF(AND(ISTEXT($D28),ISNUMBER($AB28)),IF(HLOOKUP(INT($I28),'1. Eingabemaske'!$I$12:$V$21,5,FALSE)&lt;&gt;0,HLOOKUP(INT($I28),'1. Eingabemaske'!$I$12:$V$21,5,FALSE),""),"")</f>
        <v/>
      </c>
      <c r="AD28" s="91" t="str">
        <f>IF(ISTEXT($D28),IF($AC28="","",IF('1. Eingabemaske'!$F$16="","",(IF('1. Eingabemaske'!$F$16=0,($AB28/'1. Eingabemaske'!$G$16),($AB28-1)/('1. Eingabemaske'!$G$16-1))*$AC28))),"")</f>
        <v/>
      </c>
      <c r="AE28" s="92" t="str">
        <f>IF(ISTEXT($D28),IF(F28="M",IF(L28="","",IF($K28="Frühentwickler",VLOOKUP(INT($I28),'1. Eingabemaske'!$Z$12:$AF$28,5,FALSE),IF($K28="Normalentwickler",VLOOKUP(INT($I28),'1. Eingabemaske'!$Z$12:$AF$23,6,FALSE),IF($K28="Spätentwickler",VLOOKUP(INT($I28),'1. Eingabemaske'!$Z$12:$AF$23,7,FALSE),0)))+((VLOOKUP(INT($I28),'1. Eingabemaske'!$Z$12:$AF$23,2,FALSE))*(($G28-DATE(YEAR($G28),1,1)+1)/365))),IF(F28="W",(IF($K28="Frühentwickler",VLOOKUP(INT($I28),'1. Eingabemaske'!$AH$12:$AN$28,5,FALSE),IF($K28="Normalentwickler",VLOOKUP(INT($I28),'1. Eingabemaske'!$AH$12:$AN$23,6,FALSE),IF($K28="Spätentwickler",VLOOKUP(INT($I28),'1. Eingabemaske'!$AH$12:$AN$23,7,FALSE),0)))+((VLOOKUP(INT($I28),'1. Eingabemaske'!$AH$12:$AN$23,2,FALSE))*(($G28-DATE(YEAR($G28),1,1)+1)/365))),"Geschlecht fehlt!")),"")</f>
        <v/>
      </c>
      <c r="AF28" s="93" t="str">
        <f t="shared" si="5"/>
        <v/>
      </c>
      <c r="AG28" s="86"/>
      <c r="AH28" s="94" t="str">
        <f>IF(AND(ISTEXT($D28),ISNUMBER($AG28)),IF(HLOOKUP(INT($I28),'1. Eingabemaske'!$I$12:$V$21,6,FALSE)&lt;&gt;0,HLOOKUP(INT($I28),'1. Eingabemaske'!$I$12:$V$21,6,FALSE),""),"")</f>
        <v/>
      </c>
      <c r="AI28" s="91" t="str">
        <f>IF(ISTEXT($D28),IF($AH28="","",IF('1. Eingabemaske'!$F$17="","",(IF('1. Eingabemaske'!$F$17=0,($AG28/'1. Eingabemaske'!$G$17),($AG28-1)/('1. Eingabemaske'!$G$17-1))*$AH28))),"")</f>
        <v/>
      </c>
      <c r="AJ28" s="86"/>
      <c r="AK28" s="94" t="str">
        <f>IF(AND(ISTEXT($D28),ISNUMBER($AJ28)),IF(HLOOKUP(INT($I28),'1. Eingabemaske'!$I$12:$V$21,7,FALSE)&lt;&gt;0,HLOOKUP(INT($I28),'1. Eingabemaske'!$I$12:$V$21,7,FALSE),""),"")</f>
        <v/>
      </c>
      <c r="AL28" s="91" t="str">
        <f>IF(ISTEXT($D28),IF(AJ28=0,0,IF($AK28="","",IF('1. Eingabemaske'!$F$18="","",(IF('1. Eingabemaske'!$F$18=0,($AJ28/'1. Eingabemaske'!$G$18),($AJ28-1)/('1. Eingabemaske'!$G$18-1))*$AK28)))),"")</f>
        <v/>
      </c>
      <c r="AM28" s="86"/>
      <c r="AN28" s="94" t="str">
        <f>IF(AND(ISTEXT($D28),ISNUMBER($AM28)),IF(HLOOKUP(INT($I28),'1. Eingabemaske'!$I$12:$V$21,8,FALSE)&lt;&gt;0,HLOOKUP(INT($I28),'1. Eingabemaske'!$I$12:$V$21,8,FALSE),""),"")</f>
        <v/>
      </c>
      <c r="AO28" s="89" t="str">
        <f>IF(ISTEXT($D28),IF($AN28="","",IF('1. Eingabemaske'!#REF!="","",(IF('1. Eingabemaske'!#REF!=0,($AM28/'1. Eingabemaske'!#REF!),($AM28-1)/('1. Eingabemaske'!#REF!-1))*$AN28))),"")</f>
        <v/>
      </c>
      <c r="AP28" s="109"/>
      <c r="AQ28" s="94" t="str">
        <f>IF(AND(ISTEXT($D28),ISNUMBER($AP28)),IF(HLOOKUP(INT($I28),'1. Eingabemaske'!$I$12:$V$21,9,FALSE)&lt;&gt;0,HLOOKUP(INT($I28),'1. Eingabemaske'!$I$12:$V$21,9,FALSE),""),"")</f>
        <v/>
      </c>
      <c r="AR28" s="86"/>
      <c r="AS28" s="94" t="str">
        <f>IF(AND(ISTEXT($D28),ISNUMBER($AR28)),IF(HLOOKUP(INT($I28),'1. Eingabemaske'!$I$12:$V$21,10,FALSE)&lt;&gt;0,HLOOKUP(INT($I28),'1. Eingabemaske'!$I$12:$V$21,10,FALSE),""),"")</f>
        <v/>
      </c>
      <c r="AT28" s="95" t="str">
        <f>IF(ISTEXT($D28),(IF($AQ28="",0,IF('1. Eingabemaske'!$F$19="","",(IF('1. Eingabemaske'!$F$19=0,($AP28/'1. Eingabemaske'!$G$19),($AP28-1)/('1. Eingabemaske'!$G$19-1))*$AQ28)))+IF($AS28="",0,IF('1. Eingabemaske'!$F$20="","",(IF('1. Eingabemaske'!$F$20=0,($AR28/'1. Eingabemaske'!$G$20),($AR28-1)/('1. Eingabemaske'!$G$20-1))*$AS28)))),"")</f>
        <v/>
      </c>
      <c r="AU28" s="103"/>
      <c r="AV28" s="94" t="str">
        <f>IF(AND(ISTEXT($D28),ISNUMBER($AU28)),IF(HLOOKUP(INT($I28),'1. Eingabemaske'!$I$12:$V$21,11,FALSE)&lt;&gt;0,HLOOKUP(INT($I28),'1. Eingabemaske'!$I$12:$V$21,11,FALSE),""),"")</f>
        <v/>
      </c>
      <c r="AW28" s="103"/>
      <c r="AX28" s="94" t="str">
        <f>IF(AND(ISTEXT($D28),ISNUMBER($AW28)),IF(HLOOKUP(INT($I28),'1. Eingabemaske'!$I$12:$V$21,12,FALSE)&lt;&gt;0,HLOOKUP(INT($I28),'1. Eingabemaske'!$I$12:$V$21,12,FALSE),""),"")</f>
        <v/>
      </c>
      <c r="AY28" s="95" t="str">
        <f>IF(ISTEXT($D28),SUM(IF($AV28="",0,IF('1. Eingabemaske'!$F$21="","",(IF('1. Eingabemaske'!$F$21=0,($AU28/'1. Eingabemaske'!$G$21),($AU28-1)/('1. Eingabemaske'!$G$21-1)))*$AV28)),IF($AX28="",0,IF('1. Eingabemaske'!#REF!="","",(IF('1. Eingabemaske'!#REF!=0,($AW28/'1. Eingabemaske'!#REF!),($AW28-1)/('1. Eingabemaske'!#REF!-1)))*$AX28))),"")</f>
        <v/>
      </c>
      <c r="AZ28" s="84" t="str">
        <f t="shared" si="6"/>
        <v>Bitte BES einfügen</v>
      </c>
      <c r="BA28" s="96" t="str">
        <f t="shared" si="7"/>
        <v/>
      </c>
      <c r="BB28" s="100"/>
      <c r="BC28" s="100"/>
      <c r="BD28" s="100"/>
    </row>
    <row r="29" spans="2:57" ht="13.5" thickBot="1" x14ac:dyDescent="0.45">
      <c r="B29" s="99" t="str">
        <f t="shared" si="0"/>
        <v xml:space="preserve"> </v>
      </c>
      <c r="C29" s="100"/>
      <c r="D29" s="100"/>
      <c r="E29" s="100"/>
      <c r="F29" s="100"/>
      <c r="G29" s="101"/>
      <c r="H29" s="101"/>
      <c r="I29" s="84" t="str">
        <f>IF(ISBLANK(Tableau1[[#This Row],[Name]]),"",((Tableau1[[#This Row],[Testdatum]]-Tableau1[[#This Row],[Geburtsdatum]])/365))</f>
        <v/>
      </c>
      <c r="J29" s="102" t="str">
        <f t="shared" si="1"/>
        <v xml:space="preserve"> </v>
      </c>
      <c r="K29" s="103"/>
      <c r="L29" s="103"/>
      <c r="M29" s="104" t="str">
        <f>IF(ISTEXT(D29),IF(L29="","",IF(HLOOKUP(INT($I29),'1. Eingabemaske'!$I$12:$V$21,2,FALSE)&lt;&gt;0,HLOOKUP(INT($I29),'1. Eingabemaske'!$I$12:$V$21,2,FALSE),"")),"")</f>
        <v/>
      </c>
      <c r="N29" s="105" t="str">
        <f>IF(ISTEXT($D29),IF(F29="M",IF(L29="","",IF($K29="Frühentwickler",VLOOKUP(INT($I29),'1. Eingabemaske'!$Z$12:$AF$28,5,FALSE),IF($K29="Normalentwickler",VLOOKUP(INT($I29),'1. Eingabemaske'!$Z$12:$AF$23,6,FALSE),IF($K29="Spätentwickler",VLOOKUP(INT($I29),'1. Eingabemaske'!$Z$12:$AF$23,7,FALSE),0)))+((VLOOKUP(INT($I29),'1. Eingabemaske'!$Z$12:$AF$23,2,FALSE))*(($G29-DATE(YEAR($G29),1,1)+1)/365))),IF(F29="W",(IF($K29="Frühentwickler",VLOOKUP(INT($I29),'1. Eingabemaske'!$AH$12:$AN$28,5,FALSE),IF($K29="Normalentwickler",VLOOKUP(INT($I29),'1. Eingabemaske'!$AH$12:$AN$23,6,FALSE),IF($K29="Spätentwickler",VLOOKUP(INT($I29),'1. Eingabemaske'!$AH$12:$AN$23,7,FALSE),0)))+((VLOOKUP(INT($I29),'1. Eingabemaske'!$AH$12:$AN$23,2,FALSE))*(($G29-DATE(YEAR($G29),1,1)+1)/365))),"Geschlecht fehlt!")),"")</f>
        <v/>
      </c>
      <c r="O29" s="89" t="str">
        <f>IF(ISTEXT(D29),IF(M29="","",IF('1. Eingabemaske'!$F$13="",0,(IF('1. Eingabemaske'!$F$13=0,(L29/'1. Eingabemaske'!$G$13),(L29-1)/('1. Eingabemaske'!$G$13-1))*M29*N29))),"")</f>
        <v/>
      </c>
      <c r="P29" s="103"/>
      <c r="Q29" s="103"/>
      <c r="R29" s="104" t="str">
        <f t="shared" si="2"/>
        <v/>
      </c>
      <c r="S29" s="104" t="str">
        <f>IF(AND(ISTEXT($D29),ISNUMBER(R29)),IF(HLOOKUP(INT($I29),'1. Eingabemaske'!$I$12:$V$21,3,FALSE)&lt;&gt;0,HLOOKUP(INT($I29),'1. Eingabemaske'!$I$12:$V$21,3,FALSE),""),"")</f>
        <v/>
      </c>
      <c r="T29" s="106" t="str">
        <f>IF(ISTEXT($D29),IF($S29="","",IF($R29="","",IF('1. Eingabemaske'!$F$14="",0,(IF('1. Eingabemaske'!$F$14=0,(R29/'1. Eingabemaske'!$G$14),(R29-1)/('1. Eingabemaske'!$G$14-1))*$S29)))),"")</f>
        <v/>
      </c>
      <c r="U29" s="103"/>
      <c r="V29" s="103"/>
      <c r="W29" s="104" t="str">
        <f t="shared" si="3"/>
        <v/>
      </c>
      <c r="X29" s="104" t="str">
        <f>IF(AND(ISTEXT($D29),ISNUMBER(W29)),IF(HLOOKUP(INT($I29),'1. Eingabemaske'!$I$12:$V$21,4,FALSE)&lt;&gt;0,HLOOKUP(INT($I29),'1. Eingabemaske'!$I$12:$V$21,4,FALSE),""),"")</f>
        <v/>
      </c>
      <c r="Y29" s="108" t="str">
        <f>IF(ISTEXT($D29),IF($W29="","",IF($X29="","",IF('1. Eingabemaske'!$F$15="","",(IF('1. Eingabemaske'!$F$15=0,($W29/'1. Eingabemaske'!$G$15),($W29-1)/('1. Eingabemaske'!$G$15-1))*$X29)))),"")</f>
        <v/>
      </c>
      <c r="Z29" s="103"/>
      <c r="AA29" s="103"/>
      <c r="AB29" s="104" t="str">
        <f t="shared" si="4"/>
        <v/>
      </c>
      <c r="AC29" s="104" t="str">
        <f>IF(AND(ISTEXT($D29),ISNUMBER($AB29)),IF(HLOOKUP(INT($I29),'1. Eingabemaske'!$I$12:$V$21,5,FALSE)&lt;&gt;0,HLOOKUP(INT($I29),'1. Eingabemaske'!$I$12:$V$21,5,FALSE),""),"")</f>
        <v/>
      </c>
      <c r="AD29" s="91" t="str">
        <f>IF(ISTEXT($D29),IF($AC29="","",IF('1. Eingabemaske'!$F$16="","",(IF('1. Eingabemaske'!$F$16=0,($AB29/'1. Eingabemaske'!$G$16),($AB29-1)/('1. Eingabemaske'!$G$16-1))*$AC29))),"")</f>
        <v/>
      </c>
      <c r="AE29" s="92" t="str">
        <f>IF(ISTEXT($D29),IF(F29="M",IF(L29="","",IF($K29="Frühentwickler",VLOOKUP(INT($I29),'1. Eingabemaske'!$Z$12:$AF$28,5,FALSE),IF($K29="Normalentwickler",VLOOKUP(INT($I29),'1. Eingabemaske'!$Z$12:$AF$23,6,FALSE),IF($K29="Spätentwickler",VLOOKUP(INT($I29),'1. Eingabemaske'!$Z$12:$AF$23,7,FALSE),0)))+((VLOOKUP(INT($I29),'1. Eingabemaske'!$Z$12:$AF$23,2,FALSE))*(($G29-DATE(YEAR($G29),1,1)+1)/365))),IF(F29="W",(IF($K29="Frühentwickler",VLOOKUP(INT($I29),'1. Eingabemaske'!$AH$12:$AN$28,5,FALSE),IF($K29="Normalentwickler",VLOOKUP(INT($I29),'1. Eingabemaske'!$AH$12:$AN$23,6,FALSE),IF($K29="Spätentwickler",VLOOKUP(INT($I29),'1. Eingabemaske'!$AH$12:$AN$23,7,FALSE),0)))+((VLOOKUP(INT($I29),'1. Eingabemaske'!$AH$12:$AN$23,2,FALSE))*(($G29-DATE(YEAR($G29),1,1)+1)/365))),"Geschlecht fehlt!")),"")</f>
        <v/>
      </c>
      <c r="AF29" s="93" t="str">
        <f t="shared" si="5"/>
        <v/>
      </c>
      <c r="AG29" s="86"/>
      <c r="AH29" s="94" t="str">
        <f>IF(AND(ISTEXT($D29),ISNUMBER($AG29)),IF(HLOOKUP(INT($I29),'1. Eingabemaske'!$I$12:$V$21,6,FALSE)&lt;&gt;0,HLOOKUP(INT($I29),'1. Eingabemaske'!$I$12:$V$21,6,FALSE),""),"")</f>
        <v/>
      </c>
      <c r="AI29" s="91" t="str">
        <f>IF(ISTEXT($D29),IF($AH29="","",IF('1. Eingabemaske'!$F$17="","",(IF('1. Eingabemaske'!$F$17=0,($AG29/'1. Eingabemaske'!$G$17),($AG29-1)/('1. Eingabemaske'!$G$17-1))*$AH29))),"")</f>
        <v/>
      </c>
      <c r="AJ29" s="86"/>
      <c r="AK29" s="94" t="str">
        <f>IF(AND(ISTEXT($D29),ISNUMBER($AJ29)),IF(HLOOKUP(INT($I29),'1. Eingabemaske'!$I$12:$V$21,7,FALSE)&lt;&gt;0,HLOOKUP(INT($I29),'1. Eingabemaske'!$I$12:$V$21,7,FALSE),""),"")</f>
        <v/>
      </c>
      <c r="AL29" s="91" t="str">
        <f>IF(ISTEXT($D29),IF(AJ29=0,0,IF($AK29="","",IF('1. Eingabemaske'!$F$18="","",(IF('1. Eingabemaske'!$F$18=0,($AJ29/'1. Eingabemaske'!$G$18),($AJ29-1)/('1. Eingabemaske'!$G$18-1))*$AK29)))),"")</f>
        <v/>
      </c>
      <c r="AM29" s="86"/>
      <c r="AN29" s="94" t="str">
        <f>IF(AND(ISTEXT($D29),ISNUMBER($AM29)),IF(HLOOKUP(INT($I29),'1. Eingabemaske'!$I$12:$V$21,8,FALSE)&lt;&gt;0,HLOOKUP(INT($I29),'1. Eingabemaske'!$I$12:$V$21,8,FALSE),""),"")</f>
        <v/>
      </c>
      <c r="AO29" s="89" t="str">
        <f>IF(ISTEXT($D29),IF($AN29="","",IF('1. Eingabemaske'!#REF!="","",(IF('1. Eingabemaske'!#REF!=0,($AM29/'1. Eingabemaske'!#REF!),($AM29-1)/('1. Eingabemaske'!#REF!-1))*$AN29))),"")</f>
        <v/>
      </c>
      <c r="AP29" s="109"/>
      <c r="AQ29" s="94" t="str">
        <f>IF(AND(ISTEXT($D29),ISNUMBER($AP29)),IF(HLOOKUP(INT($I29),'1. Eingabemaske'!$I$12:$V$21,9,FALSE)&lt;&gt;0,HLOOKUP(INT($I29),'1. Eingabemaske'!$I$12:$V$21,9,FALSE),""),"")</f>
        <v/>
      </c>
      <c r="AR29" s="86"/>
      <c r="AS29" s="94" t="str">
        <f>IF(AND(ISTEXT($D29),ISNUMBER($AR29)),IF(HLOOKUP(INT($I29),'1. Eingabemaske'!$I$12:$V$21,10,FALSE)&lt;&gt;0,HLOOKUP(INT($I29),'1. Eingabemaske'!$I$12:$V$21,10,FALSE),""),"")</f>
        <v/>
      </c>
      <c r="AT29" s="95" t="str">
        <f>IF(ISTEXT($D29),(IF($AQ29="",0,IF('1. Eingabemaske'!$F$19="","",(IF('1. Eingabemaske'!$F$19=0,($AP29/'1. Eingabemaske'!$G$19),($AP29-1)/('1. Eingabemaske'!$G$19-1))*$AQ29)))+IF($AS29="",0,IF('1. Eingabemaske'!$F$20="","",(IF('1. Eingabemaske'!$F$20=0,($AR29/'1. Eingabemaske'!$G$20),($AR29-1)/('1. Eingabemaske'!$G$20-1))*$AS29)))),"")</f>
        <v/>
      </c>
      <c r="AU29" s="103"/>
      <c r="AV29" s="94" t="str">
        <f>IF(AND(ISTEXT($D29),ISNUMBER($AU29)),IF(HLOOKUP(INT($I29),'1. Eingabemaske'!$I$12:$V$21,11,FALSE)&lt;&gt;0,HLOOKUP(INT($I29),'1. Eingabemaske'!$I$12:$V$21,11,FALSE),""),"")</f>
        <v/>
      </c>
      <c r="AW29" s="103"/>
      <c r="AX29" s="94" t="str">
        <f>IF(AND(ISTEXT($D29),ISNUMBER($AW29)),IF(HLOOKUP(INT($I29),'1. Eingabemaske'!$I$12:$V$21,12,FALSE)&lt;&gt;0,HLOOKUP(INT($I29),'1. Eingabemaske'!$I$12:$V$21,12,FALSE),""),"")</f>
        <v/>
      </c>
      <c r="AY29" s="95" t="str">
        <f>IF(ISTEXT($D29),SUM(IF($AV29="",0,IF('1. Eingabemaske'!$F$21="","",(IF('1. Eingabemaske'!$F$21=0,($AU29/'1. Eingabemaske'!$G$21),($AU29-1)/('1. Eingabemaske'!$G$21-1)))*$AV29)),IF($AX29="",0,IF('1. Eingabemaske'!#REF!="","",(IF('1. Eingabemaske'!#REF!=0,($AW29/'1. Eingabemaske'!#REF!),($AW29-1)/('1. Eingabemaske'!#REF!-1)))*$AX29))),"")</f>
        <v/>
      </c>
      <c r="AZ29" s="84" t="str">
        <f t="shared" si="6"/>
        <v>Bitte BES einfügen</v>
      </c>
      <c r="BA29" s="96" t="str">
        <f t="shared" si="7"/>
        <v/>
      </c>
      <c r="BB29" s="100"/>
      <c r="BC29" s="100"/>
      <c r="BD29" s="100"/>
    </row>
    <row r="30" spans="2:57" ht="13.5" thickBot="1" x14ac:dyDescent="0.45">
      <c r="B30" s="99" t="str">
        <f t="shared" si="0"/>
        <v xml:space="preserve"> </v>
      </c>
      <c r="C30" s="100"/>
      <c r="D30" s="100"/>
      <c r="E30" s="100"/>
      <c r="F30" s="100"/>
      <c r="G30" s="101"/>
      <c r="H30" s="101"/>
      <c r="I30" s="84" t="str">
        <f>IF(ISBLANK(Tableau1[[#This Row],[Name]]),"",((Tableau1[[#This Row],[Testdatum]]-Tableau1[[#This Row],[Geburtsdatum]])/365))</f>
        <v/>
      </c>
      <c r="J30" s="102" t="str">
        <f t="shared" si="1"/>
        <v xml:space="preserve"> </v>
      </c>
      <c r="K30" s="103"/>
      <c r="L30" s="103"/>
      <c r="M30" s="104" t="str">
        <f>IF(ISTEXT(D30),IF(L30="","",IF(HLOOKUP(INT($I30),'1. Eingabemaske'!$I$12:$V$21,2,FALSE)&lt;&gt;0,HLOOKUP(INT($I30),'1. Eingabemaske'!$I$12:$V$21,2,FALSE),"")),"")</f>
        <v/>
      </c>
      <c r="N30" s="105" t="str">
        <f>IF(ISTEXT($D30),IF(F30="M",IF(L30="","",IF($K30="Frühentwickler",VLOOKUP(INT($I30),'1. Eingabemaske'!$Z$12:$AF$28,5,FALSE),IF($K30="Normalentwickler",VLOOKUP(INT($I30),'1. Eingabemaske'!$Z$12:$AF$23,6,FALSE),IF($K30="Spätentwickler",VLOOKUP(INT($I30),'1. Eingabemaske'!$Z$12:$AF$23,7,FALSE),0)))+((VLOOKUP(INT($I30),'1. Eingabemaske'!$Z$12:$AF$23,2,FALSE))*(($G30-DATE(YEAR($G30),1,1)+1)/365))),IF(F30="W",(IF($K30="Frühentwickler",VLOOKUP(INT($I30),'1. Eingabemaske'!$AH$12:$AN$28,5,FALSE),IF($K30="Normalentwickler",VLOOKUP(INT($I30),'1. Eingabemaske'!$AH$12:$AN$23,6,FALSE),IF($K30="Spätentwickler",VLOOKUP(INT($I30),'1. Eingabemaske'!$AH$12:$AN$23,7,FALSE),0)))+((VLOOKUP(INT($I30),'1. Eingabemaske'!$AH$12:$AN$23,2,FALSE))*(($G30-DATE(YEAR($G30),1,1)+1)/365))),"Geschlecht fehlt!")),"")</f>
        <v/>
      </c>
      <c r="O30" s="89" t="str">
        <f>IF(ISTEXT(D30),IF(M30="","",IF('1. Eingabemaske'!$F$13="",0,(IF('1. Eingabemaske'!$F$13=0,(L30/'1. Eingabemaske'!$G$13),(L30-1)/('1. Eingabemaske'!$G$13-1))*M30*N30))),"")</f>
        <v/>
      </c>
      <c r="P30" s="103"/>
      <c r="Q30" s="103"/>
      <c r="R30" s="104" t="str">
        <f t="shared" si="2"/>
        <v/>
      </c>
      <c r="S30" s="104" t="str">
        <f>IF(AND(ISTEXT($D30),ISNUMBER(R30)),IF(HLOOKUP(INT($I30),'1. Eingabemaske'!$I$12:$V$21,3,FALSE)&lt;&gt;0,HLOOKUP(INT($I30),'1. Eingabemaske'!$I$12:$V$21,3,FALSE),""),"")</f>
        <v/>
      </c>
      <c r="T30" s="106" t="str">
        <f>IF(ISTEXT($D30),IF($S30="","",IF($R30="","",IF('1. Eingabemaske'!$F$14="",0,(IF('1. Eingabemaske'!$F$14=0,(R30/'1. Eingabemaske'!$G$14),(R30-1)/('1. Eingabemaske'!$G$14-1))*$S30)))),"")</f>
        <v/>
      </c>
      <c r="U30" s="103"/>
      <c r="V30" s="103"/>
      <c r="W30" s="104" t="str">
        <f t="shared" si="3"/>
        <v/>
      </c>
      <c r="X30" s="104" t="str">
        <f>IF(AND(ISTEXT($D30),ISNUMBER(W30)),IF(HLOOKUP(INT($I30),'1. Eingabemaske'!$I$12:$V$21,4,FALSE)&lt;&gt;0,HLOOKUP(INT($I30),'1. Eingabemaske'!$I$12:$V$21,4,FALSE),""),"")</f>
        <v/>
      </c>
      <c r="Y30" s="108" t="str">
        <f>IF(ISTEXT($D30),IF($W30="","",IF($X30="","",IF('1. Eingabemaske'!$F$15="","",(IF('1. Eingabemaske'!$F$15=0,($W30/'1. Eingabemaske'!$G$15),($W30-1)/('1. Eingabemaske'!$G$15-1))*$X30)))),"")</f>
        <v/>
      </c>
      <c r="Z30" s="103"/>
      <c r="AA30" s="103"/>
      <c r="AB30" s="104" t="str">
        <f t="shared" si="4"/>
        <v/>
      </c>
      <c r="AC30" s="104" t="str">
        <f>IF(AND(ISTEXT($D30),ISNUMBER($AB30)),IF(HLOOKUP(INT($I30),'1. Eingabemaske'!$I$12:$V$21,5,FALSE)&lt;&gt;0,HLOOKUP(INT($I30),'1. Eingabemaske'!$I$12:$V$21,5,FALSE),""),"")</f>
        <v/>
      </c>
      <c r="AD30" s="91" t="str">
        <f>IF(ISTEXT($D30),IF($AC30="","",IF('1. Eingabemaske'!$F$16="","",(IF('1. Eingabemaske'!$F$16=0,($AB30/'1. Eingabemaske'!$G$16),($AB30-1)/('1. Eingabemaske'!$G$16-1))*$AC30))),"")</f>
        <v/>
      </c>
      <c r="AE30" s="92" t="str">
        <f>IF(ISTEXT($D30),IF(F30="M",IF(L30="","",IF($K30="Frühentwickler",VLOOKUP(INT($I30),'1. Eingabemaske'!$Z$12:$AF$28,5,FALSE),IF($K30="Normalentwickler",VLOOKUP(INT($I30),'1. Eingabemaske'!$Z$12:$AF$23,6,FALSE),IF($K30="Spätentwickler",VLOOKUP(INT($I30),'1. Eingabemaske'!$Z$12:$AF$23,7,FALSE),0)))+((VLOOKUP(INT($I30),'1. Eingabemaske'!$Z$12:$AF$23,2,FALSE))*(($G30-DATE(YEAR($G30),1,1)+1)/365))),IF(F30="W",(IF($K30="Frühentwickler",VLOOKUP(INT($I30),'1. Eingabemaske'!$AH$12:$AN$28,5,FALSE),IF($K30="Normalentwickler",VLOOKUP(INT($I30),'1. Eingabemaske'!$AH$12:$AN$23,6,FALSE),IF($K30="Spätentwickler",VLOOKUP(INT($I30),'1. Eingabemaske'!$AH$12:$AN$23,7,FALSE),0)))+((VLOOKUP(INT($I30),'1. Eingabemaske'!$AH$12:$AN$23,2,FALSE))*(($G30-DATE(YEAR($G30),1,1)+1)/365))),"Geschlecht fehlt!")),"")</f>
        <v/>
      </c>
      <c r="AF30" s="93" t="str">
        <f t="shared" si="5"/>
        <v/>
      </c>
      <c r="AG30" s="86"/>
      <c r="AH30" s="94" t="str">
        <f>IF(AND(ISTEXT($D30),ISNUMBER($AG30)),IF(HLOOKUP(INT($I30),'1. Eingabemaske'!$I$12:$V$21,6,FALSE)&lt;&gt;0,HLOOKUP(INT($I30),'1. Eingabemaske'!$I$12:$V$21,6,FALSE),""),"")</f>
        <v/>
      </c>
      <c r="AI30" s="91" t="str">
        <f>IF(ISTEXT($D30),IF($AH30="","",IF('1. Eingabemaske'!$F$17="","",(IF('1. Eingabemaske'!$F$17=0,($AG30/'1. Eingabemaske'!$G$17),($AG30-1)/('1. Eingabemaske'!$G$17-1))*$AH30))),"")</f>
        <v/>
      </c>
      <c r="AJ30" s="86"/>
      <c r="AK30" s="94" t="str">
        <f>IF(AND(ISTEXT($D30),ISNUMBER($AJ30)),IF(HLOOKUP(INT($I30),'1. Eingabemaske'!$I$12:$V$21,7,FALSE)&lt;&gt;0,HLOOKUP(INT($I30),'1. Eingabemaske'!$I$12:$V$21,7,FALSE),""),"")</f>
        <v/>
      </c>
      <c r="AL30" s="91" t="str">
        <f>IF(ISTEXT($D30),IF(AJ30=0,0,IF($AK30="","",IF('1. Eingabemaske'!$F$18="","",(IF('1. Eingabemaske'!$F$18=0,($AJ30/'1. Eingabemaske'!$G$18),($AJ30-1)/('1. Eingabemaske'!$G$18-1))*$AK30)))),"")</f>
        <v/>
      </c>
      <c r="AM30" s="86"/>
      <c r="AN30" s="94" t="str">
        <f>IF(AND(ISTEXT($D30),ISNUMBER($AM30)),IF(HLOOKUP(INT($I30),'1. Eingabemaske'!$I$12:$V$21,8,FALSE)&lt;&gt;0,HLOOKUP(INT($I30),'1. Eingabemaske'!$I$12:$V$21,8,FALSE),""),"")</f>
        <v/>
      </c>
      <c r="AO30" s="89" t="str">
        <f>IF(ISTEXT($D30),IF($AN30="","",IF('1. Eingabemaske'!#REF!="","",(IF('1. Eingabemaske'!#REF!=0,($AM30/'1. Eingabemaske'!#REF!),($AM30-1)/('1. Eingabemaske'!#REF!-1))*$AN30))),"")</f>
        <v/>
      </c>
      <c r="AP30" s="109"/>
      <c r="AQ30" s="94" t="str">
        <f>IF(AND(ISTEXT($D30),ISNUMBER($AP30)),IF(HLOOKUP(INT($I30),'1. Eingabemaske'!$I$12:$V$21,9,FALSE)&lt;&gt;0,HLOOKUP(INT($I30),'1. Eingabemaske'!$I$12:$V$21,9,FALSE),""),"")</f>
        <v/>
      </c>
      <c r="AR30" s="86"/>
      <c r="AS30" s="94" t="str">
        <f>IF(AND(ISTEXT($D30),ISNUMBER($AR30)),IF(HLOOKUP(INT($I30),'1. Eingabemaske'!$I$12:$V$21,10,FALSE)&lt;&gt;0,HLOOKUP(INT($I30),'1. Eingabemaske'!$I$12:$V$21,10,FALSE),""),"")</f>
        <v/>
      </c>
      <c r="AT30" s="95" t="str">
        <f>IF(ISTEXT($D30),(IF($AQ30="",0,IF('1. Eingabemaske'!$F$19="","",(IF('1. Eingabemaske'!$F$19=0,($AP30/'1. Eingabemaske'!$G$19),($AP30-1)/('1. Eingabemaske'!$G$19-1))*$AQ30)))+IF($AS30="",0,IF('1. Eingabemaske'!$F$20="","",(IF('1. Eingabemaske'!$F$20=0,($AR30/'1. Eingabemaske'!$G$20),($AR30-1)/('1. Eingabemaske'!$G$20-1))*$AS30)))),"")</f>
        <v/>
      </c>
      <c r="AU30" s="103"/>
      <c r="AV30" s="94" t="str">
        <f>IF(AND(ISTEXT($D30),ISNUMBER($AU30)),IF(HLOOKUP(INT($I30),'1. Eingabemaske'!$I$12:$V$21,11,FALSE)&lt;&gt;0,HLOOKUP(INT($I30),'1. Eingabemaske'!$I$12:$V$21,11,FALSE),""),"")</f>
        <v/>
      </c>
      <c r="AW30" s="103"/>
      <c r="AX30" s="94" t="str">
        <f>IF(AND(ISTEXT($D30),ISNUMBER($AW30)),IF(HLOOKUP(INT($I30),'1. Eingabemaske'!$I$12:$V$21,12,FALSE)&lt;&gt;0,HLOOKUP(INT($I30),'1. Eingabemaske'!$I$12:$V$21,12,FALSE),""),"")</f>
        <v/>
      </c>
      <c r="AY30" s="95" t="str">
        <f>IF(ISTEXT($D30),SUM(IF($AV30="",0,IF('1. Eingabemaske'!$F$21="","",(IF('1. Eingabemaske'!$F$21=0,($AU30/'1. Eingabemaske'!$G$21),($AU30-1)/('1. Eingabemaske'!$G$21-1)))*$AV30)),IF($AX30="",0,IF('1. Eingabemaske'!#REF!="","",(IF('1. Eingabemaske'!#REF!=0,($AW30/'1. Eingabemaske'!#REF!),($AW30-1)/('1. Eingabemaske'!#REF!-1)))*$AX30))),"")</f>
        <v/>
      </c>
      <c r="AZ30" s="84" t="str">
        <f t="shared" si="6"/>
        <v>Bitte BES einfügen</v>
      </c>
      <c r="BA30" s="96" t="str">
        <f t="shared" si="7"/>
        <v/>
      </c>
      <c r="BB30" s="100"/>
      <c r="BC30" s="100"/>
      <c r="BD30" s="100"/>
    </row>
    <row r="31" spans="2:57" ht="13.5" thickBot="1" x14ac:dyDescent="0.45">
      <c r="B31" s="99" t="str">
        <f t="shared" si="0"/>
        <v xml:space="preserve"> </v>
      </c>
      <c r="C31" s="100"/>
      <c r="D31" s="100"/>
      <c r="E31" s="100"/>
      <c r="F31" s="100"/>
      <c r="G31" s="103"/>
      <c r="H31" s="101"/>
      <c r="I31" s="84" t="str">
        <f>IF(ISBLANK(Tableau1[[#This Row],[Name]]),"",((Tableau1[[#This Row],[Testdatum]]-Tableau1[[#This Row],[Geburtsdatum]])/365))</f>
        <v/>
      </c>
      <c r="J31" s="102" t="str">
        <f t="shared" si="1"/>
        <v xml:space="preserve"> </v>
      </c>
      <c r="K31" s="103"/>
      <c r="L31" s="103"/>
      <c r="M31" s="104" t="str">
        <f>IF(ISTEXT(D31),IF(L31="","",IF(HLOOKUP(INT($I31),'1. Eingabemaske'!$I$12:$V$21,2,FALSE)&lt;&gt;0,HLOOKUP(INT($I31),'1. Eingabemaske'!$I$12:$V$21,2,FALSE),"")),"")</f>
        <v/>
      </c>
      <c r="N31" s="105" t="str">
        <f>IF(ISTEXT($D31),IF(F31="M",IF(L31="","",IF($K31="Frühentwickler",VLOOKUP(INT($I31),'1. Eingabemaske'!$Z$12:$AF$28,5,FALSE),IF($K31="Normalentwickler",VLOOKUP(INT($I31),'1. Eingabemaske'!$Z$12:$AF$23,6,FALSE),IF($K31="Spätentwickler",VLOOKUP(INT($I31),'1. Eingabemaske'!$Z$12:$AF$23,7,FALSE),0)))+((VLOOKUP(INT($I31),'1. Eingabemaske'!$Z$12:$AF$23,2,FALSE))*(($G31-DATE(YEAR($G31),1,1)+1)/365))),IF(F31="W",(IF($K31="Frühentwickler",VLOOKUP(INT($I31),'1. Eingabemaske'!$AH$12:$AN$28,5,FALSE),IF($K31="Normalentwickler",VLOOKUP(INT($I31),'1. Eingabemaske'!$AH$12:$AN$23,6,FALSE),IF($K31="Spätentwickler",VLOOKUP(INT($I31),'1. Eingabemaske'!$AH$12:$AN$23,7,FALSE),0)))+((VLOOKUP(INT($I31),'1. Eingabemaske'!$AH$12:$AN$23,2,FALSE))*(($G31-DATE(YEAR($G31),1,1)+1)/365))),"Geschlecht fehlt!")),"")</f>
        <v/>
      </c>
      <c r="O31" s="106" t="str">
        <f>IF(ISTEXT(D31),IF(M31="","",IF('1. Eingabemaske'!$F$13="",0,(IF('1. Eingabemaske'!$F$13=0,(L31/'1. Eingabemaske'!$G$13),(L31-1)/('1. Eingabemaske'!$G$13-1))*M31*N31))),"")</f>
        <v/>
      </c>
      <c r="P31" s="103"/>
      <c r="Q31" s="103"/>
      <c r="R31" s="104" t="str">
        <f t="shared" si="2"/>
        <v/>
      </c>
      <c r="S31" s="104" t="str">
        <f>IF(AND(ISTEXT($D31),ISNUMBER(R31)),IF(HLOOKUP(INT($I31),'1. Eingabemaske'!$I$12:$V$21,3,FALSE)&lt;&gt;0,HLOOKUP(INT($I31),'1. Eingabemaske'!$I$12:$V$21,3,FALSE),""),"")</f>
        <v/>
      </c>
      <c r="T31" s="106" t="str">
        <f>IF(ISTEXT($D31),IF($S31="","",IF($R31="","",IF('1. Eingabemaske'!$F$14="",0,(IF('1. Eingabemaske'!$F$14=0,(R31/'1. Eingabemaske'!$G$14),(R31-1)/('1. Eingabemaske'!$G$14-1))*$S31)))),"")</f>
        <v/>
      </c>
      <c r="U31" s="103"/>
      <c r="V31" s="103"/>
      <c r="W31" s="104" t="str">
        <f t="shared" si="3"/>
        <v/>
      </c>
      <c r="X31" s="104" t="str">
        <f>IF(AND(ISTEXT($D31),ISNUMBER(W31)),IF(HLOOKUP(INT($I31),'1. Eingabemaske'!$I$12:$V$21,4,FALSE)&lt;&gt;0,HLOOKUP(INT($I31),'1. Eingabemaske'!$I$12:$V$21,4,FALSE),""),"")</f>
        <v/>
      </c>
      <c r="Y31" s="108" t="str">
        <f>IF(ISTEXT($D31),IF($W31="","",IF($X31="","",IF('1. Eingabemaske'!$F$15="","",(IF('1. Eingabemaske'!$F$15=0,($W31/'1. Eingabemaske'!$G$15),($W31-1)/('1. Eingabemaske'!$G$15-1))*$X31)))),"")</f>
        <v/>
      </c>
      <c r="Z31" s="103"/>
      <c r="AA31" s="103"/>
      <c r="AB31" s="104" t="str">
        <f t="shared" si="4"/>
        <v/>
      </c>
      <c r="AC31" s="104" t="str">
        <f>IF(AND(ISTEXT($D31),ISNUMBER($AB31)),IF(HLOOKUP(INT($I31),'1. Eingabemaske'!$I$12:$V$21,5,FALSE)&lt;&gt;0,HLOOKUP(INT($I31),'1. Eingabemaske'!$I$12:$V$21,5,FALSE),""),"")</f>
        <v/>
      </c>
      <c r="AD31" s="91" t="str">
        <f>IF(ISTEXT($D31),IF($AC31="","",IF('1. Eingabemaske'!$F$16="","",(IF('1. Eingabemaske'!$F$16=0,($AB31/'1. Eingabemaske'!$G$16),($AB31-1)/('1. Eingabemaske'!$G$16-1))*$AC31))),"")</f>
        <v/>
      </c>
      <c r="AE31" s="92" t="str">
        <f>IF(ISTEXT($D31),IF(F31="M",IF(L31="","",IF($K31="Frühentwickler",VLOOKUP(INT($I31),'1. Eingabemaske'!$Z$12:$AF$28,5,FALSE),IF($K31="Normalentwickler",VLOOKUP(INT($I31),'1. Eingabemaske'!$Z$12:$AF$23,6,FALSE),IF($K31="Spätentwickler",VLOOKUP(INT($I31),'1. Eingabemaske'!$Z$12:$AF$23,7,FALSE),0)))+((VLOOKUP(INT($I31),'1. Eingabemaske'!$Z$12:$AF$23,2,FALSE))*(($G31-DATE(YEAR($G31),1,1)+1)/365))),IF(F31="W",(IF($K31="Frühentwickler",VLOOKUP(INT($I31),'1. Eingabemaske'!$AH$12:$AN$28,5,FALSE),IF($K31="Normalentwickler",VLOOKUP(INT($I31),'1. Eingabemaske'!$AH$12:$AN$23,6,FALSE),IF($K31="Spätentwickler",VLOOKUP(INT($I31),'1. Eingabemaske'!$AH$12:$AN$23,7,FALSE),0)))+((VLOOKUP(INT($I31),'1. Eingabemaske'!$AH$12:$AN$23,2,FALSE))*(($G31-DATE(YEAR($G31),1,1)+1)/365))),"Geschlecht fehlt!")),"")</f>
        <v/>
      </c>
      <c r="AF31" s="93" t="str">
        <f t="shared" si="5"/>
        <v/>
      </c>
      <c r="AG31" s="86"/>
      <c r="AH31" s="94" t="str">
        <f>IF(AND(ISTEXT($D31),ISNUMBER($AG31)),IF(HLOOKUP(INT($I31),'1. Eingabemaske'!$I$12:$V$21,6,FALSE)&lt;&gt;0,HLOOKUP(INT($I31),'1. Eingabemaske'!$I$12:$V$21,6,FALSE),""),"")</f>
        <v/>
      </c>
      <c r="AI31" s="91" t="str">
        <f>IF(ISTEXT($D31),IF($AH31="","",IF('1. Eingabemaske'!$F$17="","",(IF('1. Eingabemaske'!$F$17=0,($AG31/'1. Eingabemaske'!$G$17),($AG31-1)/('1. Eingabemaske'!$G$17-1))*$AH31))),"")</f>
        <v/>
      </c>
      <c r="AJ31" s="86"/>
      <c r="AK31" s="94" t="str">
        <f>IF(AND(ISTEXT($D31),ISNUMBER($AJ31)),IF(HLOOKUP(INT($I31),'1. Eingabemaske'!$I$12:$V$21,7,FALSE)&lt;&gt;0,HLOOKUP(INT($I31),'1. Eingabemaske'!$I$12:$V$21,7,FALSE),""),"")</f>
        <v/>
      </c>
      <c r="AL31" s="91" t="str">
        <f>IF(ISTEXT($D31),IF(AJ31=0,0,IF($AK31="","",IF('1. Eingabemaske'!$F$18="","",(IF('1. Eingabemaske'!$F$18=0,($AJ31/'1. Eingabemaske'!$G$18),($AJ31-1)/('1. Eingabemaske'!$G$18-1))*$AK31)))),"")</f>
        <v/>
      </c>
      <c r="AM31" s="86"/>
      <c r="AN31" s="94" t="str">
        <f>IF(AND(ISTEXT($D31),ISNUMBER($AM31)),IF(HLOOKUP(INT($I31),'1. Eingabemaske'!$I$12:$V$21,8,FALSE)&lt;&gt;0,HLOOKUP(INT($I31),'1. Eingabemaske'!$I$12:$V$21,8,FALSE),""),"")</f>
        <v/>
      </c>
      <c r="AO31" s="89" t="str">
        <f>IF(ISTEXT($D31),IF($AN31="","",IF('1. Eingabemaske'!#REF!="","",(IF('1. Eingabemaske'!#REF!=0,($AM31/'1. Eingabemaske'!#REF!),($AM31-1)/('1. Eingabemaske'!#REF!-1))*$AN31))),"")</f>
        <v/>
      </c>
      <c r="AP31" s="109"/>
      <c r="AQ31" s="94" t="str">
        <f>IF(AND(ISTEXT($D31),ISNUMBER($AP31)),IF(HLOOKUP(INT($I31),'1. Eingabemaske'!$I$12:$V$21,9,FALSE)&lt;&gt;0,HLOOKUP(INT($I31),'1. Eingabemaske'!$I$12:$V$21,9,FALSE),""),"")</f>
        <v/>
      </c>
      <c r="AR31" s="86"/>
      <c r="AS31" s="94" t="str">
        <f>IF(AND(ISTEXT($D31),ISNUMBER($AR31)),IF(HLOOKUP(INT($I31),'1. Eingabemaske'!$I$12:$V$21,10,FALSE)&lt;&gt;0,HLOOKUP(INT($I31),'1. Eingabemaske'!$I$12:$V$21,10,FALSE),""),"")</f>
        <v/>
      </c>
      <c r="AT31" s="95" t="str">
        <f>IF(ISTEXT($D31),(IF($AQ31="",0,IF('1. Eingabemaske'!$F$19="","",(IF('1. Eingabemaske'!$F$19=0,($AP31/'1. Eingabemaske'!$G$19),($AP31-1)/('1. Eingabemaske'!$G$19-1))*$AQ31)))+IF($AS31="",0,IF('1. Eingabemaske'!$F$20="","",(IF('1. Eingabemaske'!$F$20=0,($AR31/'1. Eingabemaske'!$G$20),($AR31-1)/('1. Eingabemaske'!$G$20-1))*$AS31)))),"")</f>
        <v/>
      </c>
      <c r="AU31" s="103"/>
      <c r="AV31" s="94" t="str">
        <f>IF(AND(ISTEXT($D31),ISNUMBER($AU31)),IF(HLOOKUP(INT($I31),'1. Eingabemaske'!$I$12:$V$21,11,FALSE)&lt;&gt;0,HLOOKUP(INT($I31),'1. Eingabemaske'!$I$12:$V$21,11,FALSE),""),"")</f>
        <v/>
      </c>
      <c r="AW31" s="103"/>
      <c r="AX31" s="94" t="str">
        <f>IF(AND(ISTEXT($D31),ISNUMBER($AW31)),IF(HLOOKUP(INT($I31),'1. Eingabemaske'!$I$12:$V$21,12,FALSE)&lt;&gt;0,HLOOKUP(INT($I31),'1. Eingabemaske'!$I$12:$V$21,12,FALSE),""),"")</f>
        <v/>
      </c>
      <c r="AY31" s="95" t="str">
        <f>IF(ISTEXT($D31),SUM(IF($AV31="",0,IF('1. Eingabemaske'!$F$21="","",(IF('1. Eingabemaske'!$F$21=0,($AU31/'1. Eingabemaske'!$G$21),($AU31-1)/('1. Eingabemaske'!$G$21-1)))*$AV31)),IF($AX31="",0,IF('1. Eingabemaske'!#REF!="","",(IF('1. Eingabemaske'!#REF!=0,($AW31/'1. Eingabemaske'!#REF!),($AW31-1)/('1. Eingabemaske'!#REF!-1)))*$AX31))),"")</f>
        <v/>
      </c>
      <c r="AZ31" s="84" t="str">
        <f t="shared" si="6"/>
        <v>Bitte BES einfügen</v>
      </c>
      <c r="BA31" s="96" t="str">
        <f t="shared" si="7"/>
        <v/>
      </c>
      <c r="BB31" s="100"/>
      <c r="BC31" s="100"/>
      <c r="BD31" s="100"/>
    </row>
    <row r="32" spans="2:57" ht="13.5" thickBot="1" x14ac:dyDescent="0.45">
      <c r="B32" s="99" t="str">
        <f t="shared" si="0"/>
        <v xml:space="preserve"> </v>
      </c>
      <c r="C32" s="100"/>
      <c r="D32" s="100"/>
      <c r="E32" s="100"/>
      <c r="F32" s="100"/>
      <c r="G32" s="101"/>
      <c r="H32" s="101"/>
      <c r="I32" s="84" t="str">
        <f>IF(ISBLANK(Tableau1[[#This Row],[Name]]),"",((Tableau1[[#This Row],[Testdatum]]-Tableau1[[#This Row],[Geburtsdatum]])/365))</f>
        <v/>
      </c>
      <c r="J32" s="102" t="str">
        <f t="shared" si="1"/>
        <v xml:space="preserve"> </v>
      </c>
      <c r="K32" s="103"/>
      <c r="L32" s="103"/>
      <c r="M32" s="104" t="str">
        <f>IF(ISTEXT(D32),IF(L32="","",IF(HLOOKUP(INT($I32),'1. Eingabemaske'!$I$12:$V$21,2,FALSE)&lt;&gt;0,HLOOKUP(INT($I32),'1. Eingabemaske'!$I$12:$V$21,2,FALSE),"")),"")</f>
        <v/>
      </c>
      <c r="N32" s="105" t="str">
        <f>IF(ISTEXT($D32),IF(F32="M",IF(L32="","",IF($K32="Frühentwickler",VLOOKUP(INT($I32),'1. Eingabemaske'!$Z$12:$AF$28,5,FALSE),IF($K32="Normalentwickler",VLOOKUP(INT($I32),'1. Eingabemaske'!$Z$12:$AF$23,6,FALSE),IF($K32="Spätentwickler",VLOOKUP(INT($I32),'1. Eingabemaske'!$Z$12:$AF$23,7,FALSE),0)))+((VLOOKUP(INT($I32),'1. Eingabemaske'!$Z$12:$AF$23,2,FALSE))*(($G32-DATE(YEAR($G32),1,1)+1)/365))),IF(F32="W",(IF($K32="Frühentwickler",VLOOKUP(INT($I32),'1. Eingabemaske'!$AH$12:$AN$28,5,FALSE),IF($K32="Normalentwickler",VLOOKUP(INT($I32),'1. Eingabemaske'!$AH$12:$AN$23,6,FALSE),IF($K32="Spätentwickler",VLOOKUP(INT($I32),'1. Eingabemaske'!$AH$12:$AN$23,7,FALSE),0)))+((VLOOKUP(INT($I32),'1. Eingabemaske'!$AH$12:$AN$23,2,FALSE))*(($G32-DATE(YEAR($G32),1,1)+1)/365))),"Geschlecht fehlt!")),"")</f>
        <v/>
      </c>
      <c r="O32" s="106" t="str">
        <f>IF(ISTEXT(D32),IF(M32="","",IF('1. Eingabemaske'!$F$13="",0,(IF('1. Eingabemaske'!$F$13=0,(L32/'1. Eingabemaske'!$G$13),(L32-1)/('1. Eingabemaske'!$G$13-1))*M32*N32))),"")</f>
        <v/>
      </c>
      <c r="P32" s="103"/>
      <c r="Q32" s="103"/>
      <c r="R32" s="104" t="str">
        <f t="shared" si="2"/>
        <v/>
      </c>
      <c r="S32" s="104" t="str">
        <f>IF(AND(ISTEXT($D32),ISNUMBER(R32)),IF(HLOOKUP(INT($I32),'1. Eingabemaske'!$I$12:$V$21,3,FALSE)&lt;&gt;0,HLOOKUP(INT($I32),'1. Eingabemaske'!$I$12:$V$21,3,FALSE),""),"")</f>
        <v/>
      </c>
      <c r="T32" s="106" t="str">
        <f>IF(ISTEXT($D32),IF($S32="","",IF($R32="","",IF('1. Eingabemaske'!$F$14="",0,(IF('1. Eingabemaske'!$F$14=0,(R32/'1. Eingabemaske'!$G$14),(R32-1)/('1. Eingabemaske'!$G$14-1))*$S32)))),"")</f>
        <v/>
      </c>
      <c r="U32" s="103"/>
      <c r="V32" s="103"/>
      <c r="W32" s="104" t="str">
        <f t="shared" si="3"/>
        <v/>
      </c>
      <c r="X32" s="104" t="str">
        <f>IF(AND(ISTEXT($D32),ISNUMBER(W32)),IF(HLOOKUP(INT($I32),'1. Eingabemaske'!$I$12:$V$21,4,FALSE)&lt;&gt;0,HLOOKUP(INT($I32),'1. Eingabemaske'!$I$12:$V$21,4,FALSE),""),"")</f>
        <v/>
      </c>
      <c r="Y32" s="108" t="str">
        <f>IF(ISTEXT($D32),IF($W32="","",IF($X32="","",IF('1. Eingabemaske'!$F$15="","",(IF('1. Eingabemaske'!$F$15=0,($W32/'1. Eingabemaske'!$G$15),($W32-1)/('1. Eingabemaske'!$G$15-1))*$X32)))),"")</f>
        <v/>
      </c>
      <c r="Z32" s="103"/>
      <c r="AA32" s="103"/>
      <c r="AB32" s="104" t="str">
        <f t="shared" si="4"/>
        <v/>
      </c>
      <c r="AC32" s="104" t="str">
        <f>IF(AND(ISTEXT($D32),ISNUMBER($AB32)),IF(HLOOKUP(INT($I32),'1. Eingabemaske'!$I$12:$V$21,5,FALSE)&lt;&gt;0,HLOOKUP(INT($I32),'1. Eingabemaske'!$I$12:$V$21,5,FALSE),""),"")</f>
        <v/>
      </c>
      <c r="AD32" s="91" t="str">
        <f>IF(ISTEXT($D32),IF($AC32="","",IF('1. Eingabemaske'!$F$16="","",(IF('1. Eingabemaske'!$F$16=0,($AB32/'1. Eingabemaske'!$G$16),($AB32-1)/('1. Eingabemaske'!$G$16-1))*$AC32))),"")</f>
        <v/>
      </c>
      <c r="AE32" s="92" t="str">
        <f>IF(ISTEXT($D32),IF(F32="M",IF(L32="","",IF($K32="Frühentwickler",VLOOKUP(INT($I32),'1. Eingabemaske'!$Z$12:$AF$28,5,FALSE),IF($K32="Normalentwickler",VLOOKUP(INT($I32),'1. Eingabemaske'!$Z$12:$AF$23,6,FALSE),IF($K32="Spätentwickler",VLOOKUP(INT($I32),'1. Eingabemaske'!$Z$12:$AF$23,7,FALSE),0)))+((VLOOKUP(INT($I32),'1. Eingabemaske'!$Z$12:$AF$23,2,FALSE))*(($G32-DATE(YEAR($G32),1,1)+1)/365))),IF(F32="W",(IF($K32="Frühentwickler",VLOOKUP(INT($I32),'1. Eingabemaske'!$AH$12:$AN$28,5,FALSE),IF($K32="Normalentwickler",VLOOKUP(INT($I32),'1. Eingabemaske'!$AH$12:$AN$23,6,FALSE),IF($K32="Spätentwickler",VLOOKUP(INT($I32),'1. Eingabemaske'!$AH$12:$AN$23,7,FALSE),0)))+((VLOOKUP(INT($I32),'1. Eingabemaske'!$AH$12:$AN$23,2,FALSE))*(($G32-DATE(YEAR($G32),1,1)+1)/365))),"Geschlecht fehlt!")),"")</f>
        <v/>
      </c>
      <c r="AF32" s="93" t="str">
        <f t="shared" si="5"/>
        <v/>
      </c>
      <c r="AG32" s="86"/>
      <c r="AH32" s="94" t="str">
        <f>IF(AND(ISTEXT($D32),ISNUMBER($AG32)),IF(HLOOKUP(INT($I32),'1. Eingabemaske'!$I$12:$V$21,6,FALSE)&lt;&gt;0,HLOOKUP(INT($I32),'1. Eingabemaske'!$I$12:$V$21,6,FALSE),""),"")</f>
        <v/>
      </c>
      <c r="AI32" s="91" t="str">
        <f>IF(ISTEXT($D32),IF($AH32="","",IF('1. Eingabemaske'!$F$17="","",(IF('1. Eingabemaske'!$F$17=0,($AG32/'1. Eingabemaske'!$G$17),($AG32-1)/('1. Eingabemaske'!$G$17-1))*$AH32))),"")</f>
        <v/>
      </c>
      <c r="AJ32" s="86"/>
      <c r="AK32" s="94" t="str">
        <f>IF(AND(ISTEXT($D32),ISNUMBER($AJ32)),IF(HLOOKUP(INT($I32),'1. Eingabemaske'!$I$12:$V$21,7,FALSE)&lt;&gt;0,HLOOKUP(INT($I32),'1. Eingabemaske'!$I$12:$V$21,7,FALSE),""),"")</f>
        <v/>
      </c>
      <c r="AL32" s="91" t="str">
        <f>IF(ISTEXT($D32),IF(AJ32=0,0,IF($AK32="","",IF('1. Eingabemaske'!$F$18="","",(IF('1. Eingabemaske'!$F$18=0,($AJ32/'1. Eingabemaske'!$G$18),($AJ32-1)/('1. Eingabemaske'!$G$18-1))*$AK32)))),"")</f>
        <v/>
      </c>
      <c r="AM32" s="86"/>
      <c r="AN32" s="94" t="str">
        <f>IF(AND(ISTEXT($D32),ISNUMBER($AM32)),IF(HLOOKUP(INT($I32),'1. Eingabemaske'!$I$12:$V$21,8,FALSE)&lt;&gt;0,HLOOKUP(INT($I32),'1. Eingabemaske'!$I$12:$V$21,8,FALSE),""),"")</f>
        <v/>
      </c>
      <c r="AO32" s="89" t="str">
        <f>IF(ISTEXT($D32),IF($AN32="","",IF('1. Eingabemaske'!#REF!="","",(IF('1. Eingabemaske'!#REF!=0,($AM32/'1. Eingabemaske'!#REF!),($AM32-1)/('1. Eingabemaske'!#REF!-1))*$AN32))),"")</f>
        <v/>
      </c>
      <c r="AP32" s="109"/>
      <c r="AQ32" s="94" t="str">
        <f>IF(AND(ISTEXT($D32),ISNUMBER($AP32)),IF(HLOOKUP(INT($I32),'1. Eingabemaske'!$I$12:$V$21,9,FALSE)&lt;&gt;0,HLOOKUP(INT($I32),'1. Eingabemaske'!$I$12:$V$21,9,FALSE),""),"")</f>
        <v/>
      </c>
      <c r="AR32" s="86"/>
      <c r="AS32" s="94" t="str">
        <f>IF(AND(ISTEXT($D32),ISNUMBER($AR32)),IF(HLOOKUP(INT($I32),'1. Eingabemaske'!$I$12:$V$21,10,FALSE)&lt;&gt;0,HLOOKUP(INT($I32),'1. Eingabemaske'!$I$12:$V$21,10,FALSE),""),"")</f>
        <v/>
      </c>
      <c r="AT32" s="95" t="str">
        <f>IF(ISTEXT($D32),(IF($AQ32="",0,IF('1. Eingabemaske'!$F$19="","",(IF('1. Eingabemaske'!$F$19=0,($AP32/'1. Eingabemaske'!$G$19),($AP32-1)/('1. Eingabemaske'!$G$19-1))*$AQ32)))+IF($AS32="",0,IF('1. Eingabemaske'!$F$20="","",(IF('1. Eingabemaske'!$F$20=0,($AR32/'1. Eingabemaske'!$G$20),($AR32-1)/('1. Eingabemaske'!$G$20-1))*$AS32)))),"")</f>
        <v/>
      </c>
      <c r="AU32" s="103"/>
      <c r="AV32" s="94" t="str">
        <f>IF(AND(ISTEXT($D32),ISNUMBER($AU32)),IF(HLOOKUP(INT($I32),'1. Eingabemaske'!$I$12:$V$21,11,FALSE)&lt;&gt;0,HLOOKUP(INT($I32),'1. Eingabemaske'!$I$12:$V$21,11,FALSE),""),"")</f>
        <v/>
      </c>
      <c r="AW32" s="103"/>
      <c r="AX32" s="94" t="str">
        <f>IF(AND(ISTEXT($D32),ISNUMBER($AW32)),IF(HLOOKUP(INT($I32),'1. Eingabemaske'!$I$12:$V$21,12,FALSE)&lt;&gt;0,HLOOKUP(INT($I32),'1. Eingabemaske'!$I$12:$V$21,12,FALSE),""),"")</f>
        <v/>
      </c>
      <c r="AY32" s="95" t="str">
        <f>IF(ISTEXT($D32),SUM(IF($AV32="",0,IF('1. Eingabemaske'!$F$21="","",(IF('1. Eingabemaske'!$F$21=0,($AU32/'1. Eingabemaske'!$G$21),($AU32-1)/('1. Eingabemaske'!$G$21-1)))*$AV32)),IF($AX32="",0,IF('1. Eingabemaske'!#REF!="","",(IF('1. Eingabemaske'!#REF!=0,($AW32/'1. Eingabemaske'!#REF!),($AW32-1)/('1. Eingabemaske'!#REF!-1)))*$AX32))),"")</f>
        <v/>
      </c>
      <c r="AZ32" s="84" t="str">
        <f t="shared" si="6"/>
        <v>Bitte BES einfügen</v>
      </c>
      <c r="BA32" s="96" t="str">
        <f t="shared" si="7"/>
        <v/>
      </c>
      <c r="BB32" s="100"/>
      <c r="BC32" s="100"/>
      <c r="BD32" s="100"/>
    </row>
    <row r="33" spans="2:56" ht="13.5" thickBot="1" x14ac:dyDescent="0.45">
      <c r="B33" s="99" t="str">
        <f t="shared" si="0"/>
        <v xml:space="preserve"> </v>
      </c>
      <c r="C33" s="100"/>
      <c r="D33" s="100"/>
      <c r="E33" s="100"/>
      <c r="F33" s="100"/>
      <c r="G33" s="101"/>
      <c r="H33" s="101"/>
      <c r="I33" s="84" t="str">
        <f>IF(ISBLANK(Tableau1[[#This Row],[Name]]),"",((Tableau1[[#This Row],[Testdatum]]-Tableau1[[#This Row],[Geburtsdatum]])/365))</f>
        <v/>
      </c>
      <c r="J33" s="102" t="str">
        <f t="shared" si="1"/>
        <v xml:space="preserve"> </v>
      </c>
      <c r="K33" s="103"/>
      <c r="L33" s="103"/>
      <c r="M33" s="104" t="str">
        <f>IF(ISTEXT(D33),IF(L33="","",IF(HLOOKUP(INT($I33),'1. Eingabemaske'!$I$12:$V$21,2,FALSE)&lt;&gt;0,HLOOKUP(INT($I33),'1. Eingabemaske'!$I$12:$V$21,2,FALSE),"")),"")</f>
        <v/>
      </c>
      <c r="N33" s="105" t="str">
        <f>IF(ISTEXT($D33),IF(F33="M",IF(L33="","",IF($K33="Frühentwickler",VLOOKUP(INT($I33),'1. Eingabemaske'!$Z$12:$AF$28,5,FALSE),IF($K33="Normalentwickler",VLOOKUP(INT($I33),'1. Eingabemaske'!$Z$12:$AF$23,6,FALSE),IF($K33="Spätentwickler",VLOOKUP(INT($I33),'1. Eingabemaske'!$Z$12:$AF$23,7,FALSE),0)))+((VLOOKUP(INT($I33),'1. Eingabemaske'!$Z$12:$AF$23,2,FALSE))*(($G33-DATE(YEAR($G33),1,1)+1)/365))),IF(F33="W",(IF($K33="Frühentwickler",VLOOKUP(INT($I33),'1. Eingabemaske'!$AH$12:$AN$28,5,FALSE),IF($K33="Normalentwickler",VLOOKUP(INT($I33),'1. Eingabemaske'!$AH$12:$AN$23,6,FALSE),IF($K33="Spätentwickler",VLOOKUP(INT($I33),'1. Eingabemaske'!$AH$12:$AN$23,7,FALSE),0)))+((VLOOKUP(INT($I33),'1. Eingabemaske'!$AH$12:$AN$23,2,FALSE))*(($G33-DATE(YEAR($G33),1,1)+1)/365))),"Geschlecht fehlt!")),"")</f>
        <v/>
      </c>
      <c r="O33" s="106" t="str">
        <f>IF(ISTEXT(D33),IF(M33="","",IF('1. Eingabemaske'!$F$13="",0,(IF('1. Eingabemaske'!$F$13=0,(L33/'1. Eingabemaske'!$G$13),(L33-1)/('1. Eingabemaske'!$G$13-1))*M33*N33))),"")</f>
        <v/>
      </c>
      <c r="P33" s="103"/>
      <c r="Q33" s="103"/>
      <c r="R33" s="104" t="str">
        <f t="shared" si="2"/>
        <v/>
      </c>
      <c r="S33" s="104" t="str">
        <f>IF(AND(ISTEXT($D33),ISNUMBER(R33)),IF(HLOOKUP(INT($I33),'1. Eingabemaske'!$I$12:$V$21,3,FALSE)&lt;&gt;0,HLOOKUP(INT($I33),'1. Eingabemaske'!$I$12:$V$21,3,FALSE),""),"")</f>
        <v/>
      </c>
      <c r="T33" s="106" t="str">
        <f>IF(ISTEXT($D33),IF($S33="","",IF($R33="","",IF('1. Eingabemaske'!$F$14="",0,(IF('1. Eingabemaske'!$F$14=0,(R33/'1. Eingabemaske'!$G$14),(R33-1)/('1. Eingabemaske'!$G$14-1))*$S33)))),"")</f>
        <v/>
      </c>
      <c r="U33" s="103"/>
      <c r="V33" s="103"/>
      <c r="W33" s="104" t="str">
        <f t="shared" si="3"/>
        <v/>
      </c>
      <c r="X33" s="104" t="str">
        <f>IF(AND(ISTEXT($D33),ISNUMBER(W33)),IF(HLOOKUP(INT($I33),'1. Eingabemaske'!$I$12:$V$21,4,FALSE)&lt;&gt;0,HLOOKUP(INT($I33),'1. Eingabemaske'!$I$12:$V$21,4,FALSE),""),"")</f>
        <v/>
      </c>
      <c r="Y33" s="108" t="str">
        <f>IF(ISTEXT($D33),IF($W33="","",IF($X33="","",IF('1. Eingabemaske'!$F$15="","",(IF('1. Eingabemaske'!$F$15=0,($W33/'1. Eingabemaske'!$G$15),($W33-1)/('1. Eingabemaske'!$G$15-1))*$X33)))),"")</f>
        <v/>
      </c>
      <c r="Z33" s="103"/>
      <c r="AA33" s="103"/>
      <c r="AB33" s="104" t="str">
        <f t="shared" si="4"/>
        <v/>
      </c>
      <c r="AC33" s="104" t="str">
        <f>IF(AND(ISTEXT($D33),ISNUMBER($AB33)),IF(HLOOKUP(INT($I33),'1. Eingabemaske'!$I$12:$V$21,5,FALSE)&lt;&gt;0,HLOOKUP(INT($I33),'1. Eingabemaske'!$I$12:$V$21,5,FALSE),""),"")</f>
        <v/>
      </c>
      <c r="AD33" s="91" t="str">
        <f>IF(ISTEXT($D33),IF($AC33="","",IF('1. Eingabemaske'!$F$16="","",(IF('1. Eingabemaske'!$F$16=0,($AB33/'1. Eingabemaske'!$G$16),($AB33-1)/('1. Eingabemaske'!$G$16-1))*$AC33))),"")</f>
        <v/>
      </c>
      <c r="AE33" s="92" t="str">
        <f>IF(ISTEXT($D33),IF(F33="M",IF(L33="","",IF($K33="Frühentwickler",VLOOKUP(INT($I33),'1. Eingabemaske'!$Z$12:$AF$28,5,FALSE),IF($K33="Normalentwickler",VLOOKUP(INT($I33),'1. Eingabemaske'!$Z$12:$AF$23,6,FALSE),IF($K33="Spätentwickler",VLOOKUP(INT($I33),'1. Eingabemaske'!$Z$12:$AF$23,7,FALSE),0)))+((VLOOKUP(INT($I33),'1. Eingabemaske'!$Z$12:$AF$23,2,FALSE))*(($G33-DATE(YEAR($G33),1,1)+1)/365))),IF(F33="W",(IF($K33="Frühentwickler",VLOOKUP(INT($I33),'1. Eingabemaske'!$AH$12:$AN$28,5,FALSE),IF($K33="Normalentwickler",VLOOKUP(INT($I33),'1. Eingabemaske'!$AH$12:$AN$23,6,FALSE),IF($K33="Spätentwickler",VLOOKUP(INT($I33),'1. Eingabemaske'!$AH$12:$AN$23,7,FALSE),0)))+((VLOOKUP(INT($I33),'1. Eingabemaske'!$AH$12:$AN$23,2,FALSE))*(($G33-DATE(YEAR($G33),1,1)+1)/365))),"Geschlecht fehlt!")),"")</f>
        <v/>
      </c>
      <c r="AF33" s="93" t="str">
        <f t="shared" si="5"/>
        <v/>
      </c>
      <c r="AG33" s="86"/>
      <c r="AH33" s="94" t="str">
        <f>IF(AND(ISTEXT($D33),ISNUMBER($AG33)),IF(HLOOKUP(INT($I33),'1. Eingabemaske'!$I$12:$V$21,6,FALSE)&lt;&gt;0,HLOOKUP(INT($I33),'1. Eingabemaske'!$I$12:$V$21,6,FALSE),""),"")</f>
        <v/>
      </c>
      <c r="AI33" s="91" t="str">
        <f>IF(ISTEXT($D33),IF($AH33="","",IF('1. Eingabemaske'!$F$17="","",(IF('1. Eingabemaske'!$F$17=0,($AG33/'1. Eingabemaske'!$G$17),($AG33-1)/('1. Eingabemaske'!$G$17-1))*$AH33))),"")</f>
        <v/>
      </c>
      <c r="AJ33" s="86"/>
      <c r="AK33" s="94" t="str">
        <f>IF(AND(ISTEXT($D33),ISNUMBER($AJ33)),IF(HLOOKUP(INT($I33),'1. Eingabemaske'!$I$12:$V$21,7,FALSE)&lt;&gt;0,HLOOKUP(INT($I33),'1. Eingabemaske'!$I$12:$V$21,7,FALSE),""),"")</f>
        <v/>
      </c>
      <c r="AL33" s="91" t="str">
        <f>IF(ISTEXT($D33),IF(AJ33=0,0,IF($AK33="","",IF('1. Eingabemaske'!$F$18="","",(IF('1. Eingabemaske'!$F$18=0,($AJ33/'1. Eingabemaske'!$G$18),($AJ33-1)/('1. Eingabemaske'!$G$18-1))*$AK33)))),"")</f>
        <v/>
      </c>
      <c r="AM33" s="86"/>
      <c r="AN33" s="94" t="str">
        <f>IF(AND(ISTEXT($D33),ISNUMBER($AM33)),IF(HLOOKUP(INT($I33),'1. Eingabemaske'!$I$12:$V$21,8,FALSE)&lt;&gt;0,HLOOKUP(INT($I33),'1. Eingabemaske'!$I$12:$V$21,8,FALSE),""),"")</f>
        <v/>
      </c>
      <c r="AO33" s="89" t="str">
        <f>IF(ISTEXT($D33),IF($AN33="","",IF('1. Eingabemaske'!#REF!="","",(IF('1. Eingabemaske'!#REF!=0,($AM33/'1. Eingabemaske'!#REF!),($AM33-1)/('1. Eingabemaske'!#REF!-1))*$AN33))),"")</f>
        <v/>
      </c>
      <c r="AP33" s="109"/>
      <c r="AQ33" s="94" t="str">
        <f>IF(AND(ISTEXT($D33),ISNUMBER($AP33)),IF(HLOOKUP(INT($I33),'1. Eingabemaske'!$I$12:$V$21,9,FALSE)&lt;&gt;0,HLOOKUP(INT($I33),'1. Eingabemaske'!$I$12:$V$21,9,FALSE),""),"")</f>
        <v/>
      </c>
      <c r="AR33" s="86"/>
      <c r="AS33" s="94" t="str">
        <f>IF(AND(ISTEXT($D33),ISNUMBER($AR33)),IF(HLOOKUP(INT($I33),'1. Eingabemaske'!$I$12:$V$21,10,FALSE)&lt;&gt;0,HLOOKUP(INT($I33),'1. Eingabemaske'!$I$12:$V$21,10,FALSE),""),"")</f>
        <v/>
      </c>
      <c r="AT33" s="95" t="str">
        <f>IF(ISTEXT($D33),(IF($AQ33="",0,IF('1. Eingabemaske'!$F$19="","",(IF('1. Eingabemaske'!$F$19=0,($AP33/'1. Eingabemaske'!$G$19),($AP33-1)/('1. Eingabemaske'!$G$19-1))*$AQ33)))+IF($AS33="",0,IF('1. Eingabemaske'!$F$20="","",(IF('1. Eingabemaske'!$F$20=0,($AR33/'1. Eingabemaske'!$G$20),($AR33-1)/('1. Eingabemaske'!$G$20-1))*$AS33)))),"")</f>
        <v/>
      </c>
      <c r="AU33" s="103"/>
      <c r="AV33" s="94" t="str">
        <f>IF(AND(ISTEXT($D33),ISNUMBER($AU33)),IF(HLOOKUP(INT($I33),'1. Eingabemaske'!$I$12:$V$21,11,FALSE)&lt;&gt;0,HLOOKUP(INT($I33),'1. Eingabemaske'!$I$12:$V$21,11,FALSE),""),"")</f>
        <v/>
      </c>
      <c r="AW33" s="103"/>
      <c r="AX33" s="94" t="str">
        <f>IF(AND(ISTEXT($D33),ISNUMBER($AW33)),IF(HLOOKUP(INT($I33),'1. Eingabemaske'!$I$12:$V$21,12,FALSE)&lt;&gt;0,HLOOKUP(INT($I33),'1. Eingabemaske'!$I$12:$V$21,12,FALSE),""),"")</f>
        <v/>
      </c>
      <c r="AY33" s="95" t="str">
        <f>IF(ISTEXT($D33),SUM(IF($AV33="",0,IF('1. Eingabemaske'!$F$21="","",(IF('1. Eingabemaske'!$F$21=0,($AU33/'1. Eingabemaske'!$G$21),($AU33-1)/('1. Eingabemaske'!$G$21-1)))*$AV33)),IF($AX33="",0,IF('1. Eingabemaske'!#REF!="","",(IF('1. Eingabemaske'!#REF!=0,($AW33/'1. Eingabemaske'!#REF!),($AW33-1)/('1. Eingabemaske'!#REF!-1)))*$AX33))),"")</f>
        <v/>
      </c>
      <c r="AZ33" s="84" t="str">
        <f t="shared" si="6"/>
        <v>Bitte BES einfügen</v>
      </c>
      <c r="BA33" s="96" t="str">
        <f t="shared" si="7"/>
        <v/>
      </c>
      <c r="BB33" s="100"/>
      <c r="BC33" s="100"/>
      <c r="BD33" s="100"/>
    </row>
    <row r="34" spans="2:56" ht="13.5" thickBot="1" x14ac:dyDescent="0.45">
      <c r="B34" s="99" t="str">
        <f t="shared" si="0"/>
        <v xml:space="preserve"> </v>
      </c>
      <c r="C34" s="100"/>
      <c r="D34" s="100"/>
      <c r="E34" s="100"/>
      <c r="F34" s="100"/>
      <c r="G34" s="101"/>
      <c r="H34" s="101"/>
      <c r="I34" s="84" t="str">
        <f>IF(ISBLANK(Tableau1[[#This Row],[Name]]),"",((Tableau1[[#This Row],[Testdatum]]-Tableau1[[#This Row],[Geburtsdatum]])/365))</f>
        <v/>
      </c>
      <c r="J34" s="102" t="str">
        <f t="shared" si="1"/>
        <v xml:space="preserve"> </v>
      </c>
      <c r="K34" s="103"/>
      <c r="L34" s="103"/>
      <c r="M34" s="104" t="str">
        <f>IF(ISTEXT(D34),IF(L34="","",IF(HLOOKUP(INT($I34),'1. Eingabemaske'!$I$12:$V$21,2,FALSE)&lt;&gt;0,HLOOKUP(INT($I34),'1. Eingabemaske'!$I$12:$V$21,2,FALSE),"")),"")</f>
        <v/>
      </c>
      <c r="N34" s="105" t="str">
        <f>IF(ISTEXT($D34),IF(F34="M",IF(L34="","",IF($K34="Frühentwickler",VLOOKUP(INT($I34),'1. Eingabemaske'!$Z$12:$AF$28,5,FALSE),IF($K34="Normalentwickler",VLOOKUP(INT($I34),'1. Eingabemaske'!$Z$12:$AF$23,6,FALSE),IF($K34="Spätentwickler",VLOOKUP(INT($I34),'1. Eingabemaske'!$Z$12:$AF$23,7,FALSE),0)))+((VLOOKUP(INT($I34),'1. Eingabemaske'!$Z$12:$AF$23,2,FALSE))*(($G34-DATE(YEAR($G34),1,1)+1)/365))),IF(F34="W",(IF($K34="Frühentwickler",VLOOKUP(INT($I34),'1. Eingabemaske'!$AH$12:$AN$28,5,FALSE),IF($K34="Normalentwickler",VLOOKUP(INT($I34),'1. Eingabemaske'!$AH$12:$AN$23,6,FALSE),IF($K34="Spätentwickler",VLOOKUP(INT($I34),'1. Eingabemaske'!$AH$12:$AN$23,7,FALSE),0)))+((VLOOKUP(INT($I34),'1. Eingabemaske'!$AH$12:$AN$23,2,FALSE))*(($G34-DATE(YEAR($G34),1,1)+1)/365))),"Geschlecht fehlt!")),"")</f>
        <v/>
      </c>
      <c r="O34" s="106" t="str">
        <f>IF(ISTEXT(D34),IF(M34="","",IF('1. Eingabemaske'!$F$13="",0,(IF('1. Eingabemaske'!$F$13=0,(L34/'1. Eingabemaske'!$G$13),(L34-1)/('1. Eingabemaske'!$G$13-1))*M34*N34))),"")</f>
        <v/>
      </c>
      <c r="P34" s="103"/>
      <c r="Q34" s="103"/>
      <c r="R34" s="104" t="str">
        <f t="shared" si="2"/>
        <v/>
      </c>
      <c r="S34" s="104" t="str">
        <f>IF(AND(ISTEXT($D34),ISNUMBER(R34)),IF(HLOOKUP(INT($I34),'1. Eingabemaske'!$I$12:$V$21,3,FALSE)&lt;&gt;0,HLOOKUP(INT($I34),'1. Eingabemaske'!$I$12:$V$21,3,FALSE),""),"")</f>
        <v/>
      </c>
      <c r="T34" s="106" t="str">
        <f>IF(ISTEXT($D34),IF($S34="","",IF($R34="","",IF('1. Eingabemaske'!$F$14="",0,(IF('1. Eingabemaske'!$F$14=0,(R34/'1. Eingabemaske'!$G$14),(R34-1)/('1. Eingabemaske'!$G$14-1))*$S34)))),"")</f>
        <v/>
      </c>
      <c r="U34" s="103"/>
      <c r="V34" s="103"/>
      <c r="W34" s="104" t="str">
        <f t="shared" si="3"/>
        <v/>
      </c>
      <c r="X34" s="104" t="str">
        <f>IF(AND(ISTEXT($D34),ISNUMBER(W34)),IF(HLOOKUP(INT($I34),'1. Eingabemaske'!$I$12:$V$21,4,FALSE)&lt;&gt;0,HLOOKUP(INT($I34),'1. Eingabemaske'!$I$12:$V$21,4,FALSE),""),"")</f>
        <v/>
      </c>
      <c r="Y34" s="108" t="str">
        <f>IF(ISTEXT($D34),IF($W34="","",IF($X34="","",IF('1. Eingabemaske'!$F$15="","",(IF('1. Eingabemaske'!$F$15=0,($W34/'1. Eingabemaske'!$G$15),($W34-1)/('1. Eingabemaske'!$G$15-1))*$X34)))),"")</f>
        <v/>
      </c>
      <c r="Z34" s="103"/>
      <c r="AA34" s="103"/>
      <c r="AB34" s="104" t="str">
        <f t="shared" si="4"/>
        <v/>
      </c>
      <c r="AC34" s="104" t="str">
        <f>IF(AND(ISTEXT($D34),ISNUMBER($AB34)),IF(HLOOKUP(INT($I34),'1. Eingabemaske'!$I$12:$V$21,5,FALSE)&lt;&gt;0,HLOOKUP(INT($I34),'1. Eingabemaske'!$I$12:$V$21,5,FALSE),""),"")</f>
        <v/>
      </c>
      <c r="AD34" s="91" t="str">
        <f>IF(ISTEXT($D34),IF($AC34="","",IF('1. Eingabemaske'!$F$16="","",(IF('1. Eingabemaske'!$F$16=0,($AB34/'1. Eingabemaske'!$G$16),($AB34-1)/('1. Eingabemaske'!$G$16-1))*$AC34))),"")</f>
        <v/>
      </c>
      <c r="AE34" s="92" t="str">
        <f>IF(ISTEXT($D34),IF(F34="M",IF(L34="","",IF($K34="Frühentwickler",VLOOKUP(INT($I34),'1. Eingabemaske'!$Z$12:$AF$28,5,FALSE),IF($K34="Normalentwickler",VLOOKUP(INT($I34),'1. Eingabemaske'!$Z$12:$AF$23,6,FALSE),IF($K34="Spätentwickler",VLOOKUP(INT($I34),'1. Eingabemaske'!$Z$12:$AF$23,7,FALSE),0)))+((VLOOKUP(INT($I34),'1. Eingabemaske'!$Z$12:$AF$23,2,FALSE))*(($G34-DATE(YEAR($G34),1,1)+1)/365))),IF(F34="W",(IF($K34="Frühentwickler",VLOOKUP(INT($I34),'1. Eingabemaske'!$AH$12:$AN$28,5,FALSE),IF($K34="Normalentwickler",VLOOKUP(INT($I34),'1. Eingabemaske'!$AH$12:$AN$23,6,FALSE),IF($K34="Spätentwickler",VLOOKUP(INT($I34),'1. Eingabemaske'!$AH$12:$AN$23,7,FALSE),0)))+((VLOOKUP(INT($I34),'1. Eingabemaske'!$AH$12:$AN$23,2,FALSE))*(($G34-DATE(YEAR($G34),1,1)+1)/365))),"Geschlecht fehlt!")),"")</f>
        <v/>
      </c>
      <c r="AF34" s="93" t="str">
        <f t="shared" si="5"/>
        <v/>
      </c>
      <c r="AG34" s="86"/>
      <c r="AH34" s="94" t="str">
        <f>IF(AND(ISTEXT($D34),ISNUMBER($AG34)),IF(HLOOKUP(INT($I34),'1. Eingabemaske'!$I$12:$V$21,6,FALSE)&lt;&gt;0,HLOOKUP(INT($I34),'1. Eingabemaske'!$I$12:$V$21,6,FALSE),""),"")</f>
        <v/>
      </c>
      <c r="AI34" s="91" t="str">
        <f>IF(ISTEXT($D34),IF($AH34="","",IF('1. Eingabemaske'!$F$17="","",(IF('1. Eingabemaske'!$F$17=0,($AG34/'1. Eingabemaske'!$G$17),($AG34-1)/('1. Eingabemaske'!$G$17-1))*$AH34))),"")</f>
        <v/>
      </c>
      <c r="AJ34" s="86"/>
      <c r="AK34" s="94" t="str">
        <f>IF(AND(ISTEXT($D34),ISNUMBER($AJ34)),IF(HLOOKUP(INT($I34),'1. Eingabemaske'!$I$12:$V$21,7,FALSE)&lt;&gt;0,HLOOKUP(INT($I34),'1. Eingabemaske'!$I$12:$V$21,7,FALSE),""),"")</f>
        <v/>
      </c>
      <c r="AL34" s="91" t="str">
        <f>IF(ISTEXT($D34),IF(AJ34=0,0,IF($AK34="","",IF('1. Eingabemaske'!$F$18="","",(IF('1. Eingabemaske'!$F$18=0,($AJ34/'1. Eingabemaske'!$G$18),($AJ34-1)/('1. Eingabemaske'!$G$18-1))*$AK34)))),"")</f>
        <v/>
      </c>
      <c r="AM34" s="86"/>
      <c r="AN34" s="94" t="str">
        <f>IF(AND(ISTEXT($D34),ISNUMBER($AM34)),IF(HLOOKUP(INT($I34),'1. Eingabemaske'!$I$12:$V$21,8,FALSE)&lt;&gt;0,HLOOKUP(INT($I34),'1. Eingabemaske'!$I$12:$V$21,8,FALSE),""),"")</f>
        <v/>
      </c>
      <c r="AO34" s="89" t="str">
        <f>IF(ISTEXT($D34),IF($AN34="","",IF('1. Eingabemaske'!#REF!="","",(IF('1. Eingabemaske'!#REF!=0,($AM34/'1. Eingabemaske'!#REF!),($AM34-1)/('1. Eingabemaske'!#REF!-1))*$AN34))),"")</f>
        <v/>
      </c>
      <c r="AP34" s="109"/>
      <c r="AQ34" s="94" t="str">
        <f>IF(AND(ISTEXT($D34),ISNUMBER($AP34)),IF(HLOOKUP(INT($I34),'1. Eingabemaske'!$I$12:$V$21,9,FALSE)&lt;&gt;0,HLOOKUP(INT($I34),'1. Eingabemaske'!$I$12:$V$21,9,FALSE),""),"")</f>
        <v/>
      </c>
      <c r="AR34" s="86"/>
      <c r="AS34" s="94" t="str">
        <f>IF(AND(ISTEXT($D34),ISNUMBER($AR34)),IF(HLOOKUP(INT($I34),'1. Eingabemaske'!$I$12:$V$21,10,FALSE)&lt;&gt;0,HLOOKUP(INT($I34),'1. Eingabemaske'!$I$12:$V$21,10,FALSE),""),"")</f>
        <v/>
      </c>
      <c r="AT34" s="95" t="str">
        <f>IF(ISTEXT($D34),(IF($AQ34="",0,IF('1. Eingabemaske'!$F$19="","",(IF('1. Eingabemaske'!$F$19=0,($AP34/'1. Eingabemaske'!$G$19),($AP34-1)/('1. Eingabemaske'!$G$19-1))*$AQ34)))+IF($AS34="",0,IF('1. Eingabemaske'!$F$20="","",(IF('1. Eingabemaske'!$F$20=0,($AR34/'1. Eingabemaske'!$G$20),($AR34-1)/('1. Eingabemaske'!$G$20-1))*$AS34)))),"")</f>
        <v/>
      </c>
      <c r="AU34" s="103"/>
      <c r="AV34" s="94" t="str">
        <f>IF(AND(ISTEXT($D34),ISNUMBER($AU34)),IF(HLOOKUP(INT($I34),'1. Eingabemaske'!$I$12:$V$21,11,FALSE)&lt;&gt;0,HLOOKUP(INT($I34),'1. Eingabemaske'!$I$12:$V$21,11,FALSE),""),"")</f>
        <v/>
      </c>
      <c r="AW34" s="103"/>
      <c r="AX34" s="94" t="str">
        <f>IF(AND(ISTEXT($D34),ISNUMBER($AW34)),IF(HLOOKUP(INT($I34),'1. Eingabemaske'!$I$12:$V$21,12,FALSE)&lt;&gt;0,HLOOKUP(INT($I34),'1. Eingabemaske'!$I$12:$V$21,12,FALSE),""),"")</f>
        <v/>
      </c>
      <c r="AY34" s="95" t="str">
        <f>IF(ISTEXT($D34),SUM(IF($AV34="",0,IF('1. Eingabemaske'!$F$21="","",(IF('1. Eingabemaske'!$F$21=0,($AU34/'1. Eingabemaske'!$G$21),($AU34-1)/('1. Eingabemaske'!$G$21-1)))*$AV34)),IF($AX34="",0,IF('1. Eingabemaske'!#REF!="","",(IF('1. Eingabemaske'!#REF!=0,($AW34/'1. Eingabemaske'!#REF!),($AW34-1)/('1. Eingabemaske'!#REF!-1)))*$AX34))),"")</f>
        <v/>
      </c>
      <c r="AZ34" s="84" t="str">
        <f t="shared" si="6"/>
        <v>Bitte BES einfügen</v>
      </c>
      <c r="BA34" s="96" t="str">
        <f t="shared" si="7"/>
        <v/>
      </c>
      <c r="BB34" s="100"/>
      <c r="BC34" s="100"/>
      <c r="BD34" s="100"/>
    </row>
    <row r="35" spans="2:56" ht="13.5" thickBot="1" x14ac:dyDescent="0.45">
      <c r="B35" s="99" t="str">
        <f t="shared" si="0"/>
        <v xml:space="preserve"> </v>
      </c>
      <c r="C35" s="100"/>
      <c r="D35" s="100"/>
      <c r="E35" s="100"/>
      <c r="F35" s="100"/>
      <c r="G35" s="101"/>
      <c r="H35" s="101"/>
      <c r="I35" s="84" t="str">
        <f>IF(ISBLANK(Tableau1[[#This Row],[Name]]),"",((Tableau1[[#This Row],[Testdatum]]-Tableau1[[#This Row],[Geburtsdatum]])/365))</f>
        <v/>
      </c>
      <c r="J35" s="102" t="str">
        <f t="shared" si="1"/>
        <v xml:space="preserve"> </v>
      </c>
      <c r="K35" s="103"/>
      <c r="L35" s="103"/>
      <c r="M35" s="104" t="str">
        <f>IF(ISTEXT(D35),IF(L35="","",IF(HLOOKUP(INT($I35),'1. Eingabemaske'!$I$12:$V$21,2,FALSE)&lt;&gt;0,HLOOKUP(INT($I35),'1. Eingabemaske'!$I$12:$V$21,2,FALSE),"")),"")</f>
        <v/>
      </c>
      <c r="N35" s="105" t="str">
        <f>IF(ISTEXT($D35),IF(F35="M",IF(L35="","",IF($K35="Frühentwickler",VLOOKUP(INT($I35),'1. Eingabemaske'!$Z$12:$AF$28,5,FALSE),IF($K35="Normalentwickler",VLOOKUP(INT($I35),'1. Eingabemaske'!$Z$12:$AF$23,6,FALSE),IF($K35="Spätentwickler",VLOOKUP(INT($I35),'1. Eingabemaske'!$Z$12:$AF$23,7,FALSE),0)))+((VLOOKUP(INT($I35),'1. Eingabemaske'!$Z$12:$AF$23,2,FALSE))*(($G35-DATE(YEAR($G35),1,1)+1)/365))),IF(F35="W",(IF($K35="Frühentwickler",VLOOKUP(INT($I35),'1. Eingabemaske'!$AH$12:$AN$28,5,FALSE),IF($K35="Normalentwickler",VLOOKUP(INT($I35),'1. Eingabemaske'!$AH$12:$AN$23,6,FALSE),IF($K35="Spätentwickler",VLOOKUP(INT($I35),'1. Eingabemaske'!$AH$12:$AN$23,7,FALSE),0)))+((VLOOKUP(INT($I35),'1. Eingabemaske'!$AH$12:$AN$23,2,FALSE))*(($G35-DATE(YEAR($G35),1,1)+1)/365))),"Geschlecht fehlt!")),"")</f>
        <v/>
      </c>
      <c r="O35" s="106" t="str">
        <f>IF(ISTEXT(D35),IF(M35="","",IF('1. Eingabemaske'!$F$13="",0,(IF('1. Eingabemaske'!$F$13=0,(L35/'1. Eingabemaske'!$G$13),(L35-1)/('1. Eingabemaske'!$G$13-1))*M35*N35))),"")</f>
        <v/>
      </c>
      <c r="P35" s="103"/>
      <c r="Q35" s="103"/>
      <c r="R35" s="104" t="str">
        <f t="shared" si="2"/>
        <v/>
      </c>
      <c r="S35" s="104" t="str">
        <f>IF(AND(ISTEXT($D35),ISNUMBER(R35)),IF(HLOOKUP(INT($I35),'1. Eingabemaske'!$I$12:$V$21,3,FALSE)&lt;&gt;0,HLOOKUP(INT($I35),'1. Eingabemaske'!$I$12:$V$21,3,FALSE),""),"")</f>
        <v/>
      </c>
      <c r="T35" s="106" t="str">
        <f>IF(ISTEXT($D35),IF($S35="","",IF($R35="","",IF('1. Eingabemaske'!$F$14="",0,(IF('1. Eingabemaske'!$F$14=0,(R35/'1. Eingabemaske'!$G$14),(R35-1)/('1. Eingabemaske'!$G$14-1))*$S35)))),"")</f>
        <v/>
      </c>
      <c r="U35" s="103"/>
      <c r="V35" s="103"/>
      <c r="W35" s="104" t="str">
        <f t="shared" si="3"/>
        <v/>
      </c>
      <c r="X35" s="104" t="str">
        <f>IF(AND(ISTEXT($D35),ISNUMBER(W35)),IF(HLOOKUP(INT($I35),'1. Eingabemaske'!$I$12:$V$21,4,FALSE)&lt;&gt;0,HLOOKUP(INT($I35),'1. Eingabemaske'!$I$12:$V$21,4,FALSE),""),"")</f>
        <v/>
      </c>
      <c r="Y35" s="108" t="str">
        <f>IF(ISTEXT($D35),IF($W35="","",IF($X35="","",IF('1. Eingabemaske'!$F$15="","",(IF('1. Eingabemaske'!$F$15=0,($W35/'1. Eingabemaske'!$G$15),($W35-1)/('1. Eingabemaske'!$G$15-1))*$X35)))),"")</f>
        <v/>
      </c>
      <c r="Z35" s="103"/>
      <c r="AA35" s="103"/>
      <c r="AB35" s="104" t="str">
        <f t="shared" si="4"/>
        <v/>
      </c>
      <c r="AC35" s="104" t="str">
        <f>IF(AND(ISTEXT($D35),ISNUMBER($AB35)),IF(HLOOKUP(INT($I35),'1. Eingabemaske'!$I$12:$V$21,5,FALSE)&lt;&gt;0,HLOOKUP(INT($I35),'1. Eingabemaske'!$I$12:$V$21,5,FALSE),""),"")</f>
        <v/>
      </c>
      <c r="AD35" s="91" t="str">
        <f>IF(ISTEXT($D35),IF($AC35="","",IF('1. Eingabemaske'!$F$16="","",(IF('1. Eingabemaske'!$F$16=0,($AB35/'1. Eingabemaske'!$G$16),($AB35-1)/('1. Eingabemaske'!$G$16-1))*$AC35))),"")</f>
        <v/>
      </c>
      <c r="AE35" s="92" t="str">
        <f>IF(ISTEXT($D35),IF(F35="M",IF(L35="","",IF($K35="Frühentwickler",VLOOKUP(INT($I35),'1. Eingabemaske'!$Z$12:$AF$28,5,FALSE),IF($K35="Normalentwickler",VLOOKUP(INT($I35),'1. Eingabemaske'!$Z$12:$AF$23,6,FALSE),IF($K35="Spätentwickler",VLOOKUP(INT($I35),'1. Eingabemaske'!$Z$12:$AF$23,7,FALSE),0)))+((VLOOKUP(INT($I35),'1. Eingabemaske'!$Z$12:$AF$23,2,FALSE))*(($G35-DATE(YEAR($G35),1,1)+1)/365))),IF(F35="W",(IF($K35="Frühentwickler",VLOOKUP(INT($I35),'1. Eingabemaske'!$AH$12:$AN$28,5,FALSE),IF($K35="Normalentwickler",VLOOKUP(INT($I35),'1. Eingabemaske'!$AH$12:$AN$23,6,FALSE),IF($K35="Spätentwickler",VLOOKUP(INT($I35),'1. Eingabemaske'!$AH$12:$AN$23,7,FALSE),0)))+((VLOOKUP(INT($I35),'1. Eingabemaske'!$AH$12:$AN$23,2,FALSE))*(($G35-DATE(YEAR($G35),1,1)+1)/365))),"Geschlecht fehlt!")),"")</f>
        <v/>
      </c>
      <c r="AF35" s="93" t="str">
        <f t="shared" si="5"/>
        <v/>
      </c>
      <c r="AG35" s="103"/>
      <c r="AH35" s="94" t="str">
        <f>IF(AND(ISTEXT($D35),ISNUMBER($AG35)),IF(HLOOKUP(INT($I35),'1. Eingabemaske'!$I$12:$V$21,6,FALSE)&lt;&gt;0,HLOOKUP(INT($I35),'1. Eingabemaske'!$I$12:$V$21,6,FALSE),""),"")</f>
        <v/>
      </c>
      <c r="AI35" s="91" t="str">
        <f>IF(ISTEXT($D35),IF($AH35="","",IF('1. Eingabemaske'!$F$17="","",(IF('1. Eingabemaske'!$F$17=0,($AG35/'1. Eingabemaske'!$G$17),($AG35-1)/('1. Eingabemaske'!$G$17-1))*$AH35))),"")</f>
        <v/>
      </c>
      <c r="AJ35" s="103"/>
      <c r="AK35" s="94" t="str">
        <f>IF(AND(ISTEXT($D35),ISNUMBER($AJ35)),IF(HLOOKUP(INT($I35),'1. Eingabemaske'!$I$12:$V$21,7,FALSE)&lt;&gt;0,HLOOKUP(INT($I35),'1. Eingabemaske'!$I$12:$V$21,7,FALSE),""),"")</f>
        <v/>
      </c>
      <c r="AL35" s="91" t="str">
        <f>IF(ISTEXT($D35),IF(AJ35=0,0,IF($AK35="","",IF('1. Eingabemaske'!$F$18="","",(IF('1. Eingabemaske'!$F$18=0,($AJ35/'1. Eingabemaske'!$G$18),($AJ35-1)/('1. Eingabemaske'!$G$18-1))*$AK35)))),"")</f>
        <v/>
      </c>
      <c r="AM35" s="103"/>
      <c r="AN35" s="94" t="str">
        <f>IF(AND(ISTEXT($D35),ISNUMBER($AM35)),IF(HLOOKUP(INT($I35),'1. Eingabemaske'!$I$12:$V$21,8,FALSE)&lt;&gt;0,HLOOKUP(INT($I35),'1. Eingabemaske'!$I$12:$V$21,8,FALSE),""),"")</f>
        <v/>
      </c>
      <c r="AO35" s="89" t="str">
        <f>IF(ISTEXT($D35),IF($AN35="","",IF('1. Eingabemaske'!#REF!="","",(IF('1. Eingabemaske'!#REF!=0,($AM35/'1. Eingabemaske'!#REF!),($AM35-1)/('1. Eingabemaske'!#REF!-1))*$AN35))),"")</f>
        <v/>
      </c>
      <c r="AP35" s="110"/>
      <c r="AQ35" s="94" t="str">
        <f>IF(AND(ISTEXT($D35),ISNUMBER($AP35)),IF(HLOOKUP(INT($I35),'1. Eingabemaske'!$I$12:$V$21,9,FALSE)&lt;&gt;0,HLOOKUP(INT($I35),'1. Eingabemaske'!$I$12:$V$21,9,FALSE),""),"")</f>
        <v/>
      </c>
      <c r="AR35" s="103"/>
      <c r="AS35" s="94" t="str">
        <f>IF(AND(ISTEXT($D35),ISNUMBER($AR35)),IF(HLOOKUP(INT($I35),'1. Eingabemaske'!$I$12:$V$21,10,FALSE)&lt;&gt;0,HLOOKUP(INT($I35),'1. Eingabemaske'!$I$12:$V$21,10,FALSE),""),"")</f>
        <v/>
      </c>
      <c r="AT35" s="95" t="str">
        <f>IF(ISTEXT($D35),(IF($AQ35="",0,IF('1. Eingabemaske'!$F$19="","",(IF('1. Eingabemaske'!$F$19=0,($AP35/'1. Eingabemaske'!$G$19),($AP35-1)/('1. Eingabemaske'!$G$19-1))*$AQ35)))+IF($AS35="",0,IF('1. Eingabemaske'!$F$20="","",(IF('1. Eingabemaske'!$F$20=0,($AR35/'1. Eingabemaske'!$G$20),($AR35-1)/('1. Eingabemaske'!$G$20-1))*$AS35)))),"")</f>
        <v/>
      </c>
      <c r="AU35" s="103"/>
      <c r="AV35" s="94" t="str">
        <f>IF(AND(ISTEXT($D35),ISNUMBER($AU35)),IF(HLOOKUP(INT($I35),'1. Eingabemaske'!$I$12:$V$21,11,FALSE)&lt;&gt;0,HLOOKUP(INT($I35),'1. Eingabemaske'!$I$12:$V$21,11,FALSE),""),"")</f>
        <v/>
      </c>
      <c r="AW35" s="103"/>
      <c r="AX35" s="94" t="str">
        <f>IF(AND(ISTEXT($D35),ISNUMBER($AW35)),IF(HLOOKUP(INT($I35),'1. Eingabemaske'!$I$12:$V$21,12,FALSE)&lt;&gt;0,HLOOKUP(INT($I35),'1. Eingabemaske'!$I$12:$V$21,12,FALSE),""),"")</f>
        <v/>
      </c>
      <c r="AY35" s="95" t="str">
        <f>IF(ISTEXT($D35),SUM(IF($AV35="",0,IF('1. Eingabemaske'!$F$21="","",(IF('1. Eingabemaske'!$F$21=0,($AU35/'1. Eingabemaske'!$G$21),($AU35-1)/('1. Eingabemaske'!$G$21-1)))*$AV35)),IF($AX35="",0,IF('1. Eingabemaske'!#REF!="","",(IF('1. Eingabemaske'!#REF!=0,($AW35/'1. Eingabemaske'!#REF!),($AW35-1)/('1. Eingabemaske'!#REF!-1)))*$AX35))),"")</f>
        <v/>
      </c>
      <c r="AZ35" s="84" t="str">
        <f t="shared" si="6"/>
        <v>Bitte BES einfügen</v>
      </c>
      <c r="BA35" s="96" t="str">
        <f t="shared" si="7"/>
        <v/>
      </c>
      <c r="BB35" s="100"/>
      <c r="BC35" s="100"/>
      <c r="BD35" s="100"/>
    </row>
    <row r="36" spans="2:56" ht="13.5" thickBot="1" x14ac:dyDescent="0.45">
      <c r="B36" s="99" t="str">
        <f t="shared" si="0"/>
        <v xml:space="preserve"> </v>
      </c>
      <c r="C36" s="100"/>
      <c r="D36" s="100"/>
      <c r="E36" s="100"/>
      <c r="F36" s="100"/>
      <c r="G36" s="101"/>
      <c r="H36" s="101"/>
      <c r="I36" s="84" t="str">
        <f>IF(ISBLANK(Tableau1[[#This Row],[Name]]),"",((Tableau1[[#This Row],[Testdatum]]-Tableau1[[#This Row],[Geburtsdatum]])/365))</f>
        <v/>
      </c>
      <c r="J36" s="102" t="str">
        <f t="shared" si="1"/>
        <v xml:space="preserve"> </v>
      </c>
      <c r="K36" s="103"/>
      <c r="L36" s="103"/>
      <c r="M36" s="104" t="str">
        <f>IF(ISTEXT(D36),IF(L36="","",IF(HLOOKUP(INT($I36),'1. Eingabemaske'!$I$12:$V$21,2,FALSE)&lt;&gt;0,HLOOKUP(INT($I36),'1. Eingabemaske'!$I$12:$V$21,2,FALSE),"")),"")</f>
        <v/>
      </c>
      <c r="N36" s="105" t="str">
        <f>IF(ISTEXT($D36),IF(F36="M",IF(L36="","",IF($K36="Frühentwickler",VLOOKUP(INT($I36),'1. Eingabemaske'!$Z$12:$AF$28,5,FALSE),IF($K36="Normalentwickler",VLOOKUP(INT($I36),'1. Eingabemaske'!$Z$12:$AF$23,6,FALSE),IF($K36="Spätentwickler",VLOOKUP(INT($I36),'1. Eingabemaske'!$Z$12:$AF$23,7,FALSE),0)))+((VLOOKUP(INT($I36),'1. Eingabemaske'!$Z$12:$AF$23,2,FALSE))*(($G36-DATE(YEAR($G36),1,1)+1)/365))),IF(F36="W",(IF($K36="Frühentwickler",VLOOKUP(INT($I36),'1. Eingabemaske'!$AH$12:$AN$28,5,FALSE),IF($K36="Normalentwickler",VLOOKUP(INT($I36),'1. Eingabemaske'!$AH$12:$AN$23,6,FALSE),IF($K36="Spätentwickler",VLOOKUP(INT($I36),'1. Eingabemaske'!$AH$12:$AN$23,7,FALSE),0)))+((VLOOKUP(INT($I36),'1. Eingabemaske'!$AH$12:$AN$23,2,FALSE))*(($G36-DATE(YEAR($G36),1,1)+1)/365))),"Geschlecht fehlt!")),"")</f>
        <v/>
      </c>
      <c r="O36" s="106" t="str">
        <f>IF(ISTEXT(D36),IF(M36="","",IF('1. Eingabemaske'!$F$13="",0,(IF('1. Eingabemaske'!$F$13=0,(L36/'1. Eingabemaske'!$G$13),(L36-1)/('1. Eingabemaske'!$G$13-1))*M36*N36))),"")</f>
        <v/>
      </c>
      <c r="P36" s="103"/>
      <c r="Q36" s="103"/>
      <c r="R36" s="104" t="str">
        <f t="shared" si="2"/>
        <v/>
      </c>
      <c r="S36" s="104" t="str">
        <f>IF(AND(ISTEXT($D36),ISNUMBER(R36)),IF(HLOOKUP(INT($I36),'1. Eingabemaske'!$I$12:$V$21,3,FALSE)&lt;&gt;0,HLOOKUP(INT($I36),'1. Eingabemaske'!$I$12:$V$21,3,FALSE),""),"")</f>
        <v/>
      </c>
      <c r="T36" s="106" t="str">
        <f>IF(ISTEXT($D36),IF($S36="","",IF($R36="","",IF('1. Eingabemaske'!$F$14="",0,(IF('1. Eingabemaske'!$F$14=0,(R36/'1. Eingabemaske'!$G$14),(R36-1)/('1. Eingabemaske'!$G$14-1))*$S36)))),"")</f>
        <v/>
      </c>
      <c r="U36" s="103"/>
      <c r="V36" s="103"/>
      <c r="W36" s="104" t="str">
        <f t="shared" si="3"/>
        <v/>
      </c>
      <c r="X36" s="104" t="str">
        <f>IF(AND(ISTEXT($D36),ISNUMBER(W36)),IF(HLOOKUP(INT($I36),'1. Eingabemaske'!$I$12:$V$21,4,FALSE)&lt;&gt;0,HLOOKUP(INT($I36),'1. Eingabemaske'!$I$12:$V$21,4,FALSE),""),"")</f>
        <v/>
      </c>
      <c r="Y36" s="108" t="str">
        <f>IF(ISTEXT($D36),IF($W36="","",IF($X36="","",IF('1. Eingabemaske'!$F$15="","",(IF('1. Eingabemaske'!$F$15=0,($W36/'1. Eingabemaske'!$G$15),($W36-1)/('1. Eingabemaske'!$G$15-1))*$X36)))),"")</f>
        <v/>
      </c>
      <c r="Z36" s="103"/>
      <c r="AA36" s="103"/>
      <c r="AB36" s="104" t="str">
        <f t="shared" si="4"/>
        <v/>
      </c>
      <c r="AC36" s="104" t="str">
        <f>IF(AND(ISTEXT($D36),ISNUMBER($AB36)),IF(HLOOKUP(INT($I36),'1. Eingabemaske'!$I$12:$V$21,5,FALSE)&lt;&gt;0,HLOOKUP(INT($I36),'1. Eingabemaske'!$I$12:$V$21,5,FALSE),""),"")</f>
        <v/>
      </c>
      <c r="AD36" s="91" t="str">
        <f>IF(ISTEXT($D36),IF($AC36="","",IF('1. Eingabemaske'!$F$16="","",(IF('1. Eingabemaske'!$F$16=0,($AB36/'1. Eingabemaske'!$G$16),($AB36-1)/('1. Eingabemaske'!$G$16-1))*$AC36))),"")</f>
        <v/>
      </c>
      <c r="AE36" s="92" t="str">
        <f>IF(ISTEXT($D36),IF(F36="M",IF(L36="","",IF($K36="Frühentwickler",VLOOKUP(INT($I36),'1. Eingabemaske'!$Z$12:$AF$28,5,FALSE),IF($K36="Normalentwickler",VLOOKUP(INT($I36),'1. Eingabemaske'!$Z$12:$AF$23,6,FALSE),IF($K36="Spätentwickler",VLOOKUP(INT($I36),'1. Eingabemaske'!$Z$12:$AF$23,7,FALSE),0)))+((VLOOKUP(INT($I36),'1. Eingabemaske'!$Z$12:$AF$23,2,FALSE))*(($G36-DATE(YEAR($G36),1,1)+1)/365))),IF(F36="W",(IF($K36="Frühentwickler",VLOOKUP(INT($I36),'1. Eingabemaske'!$AH$12:$AN$28,5,FALSE),IF($K36="Normalentwickler",VLOOKUP(INT($I36),'1. Eingabemaske'!$AH$12:$AN$23,6,FALSE),IF($K36="Spätentwickler",VLOOKUP(INT($I36),'1. Eingabemaske'!$AH$12:$AN$23,7,FALSE),0)))+((VLOOKUP(INT($I36),'1. Eingabemaske'!$AH$12:$AN$23,2,FALSE))*(($G36-DATE(YEAR($G36),1,1)+1)/365))),"Geschlecht fehlt!")),"")</f>
        <v/>
      </c>
      <c r="AF36" s="93" t="str">
        <f t="shared" si="5"/>
        <v/>
      </c>
      <c r="AG36" s="103"/>
      <c r="AH36" s="94" t="str">
        <f>IF(AND(ISTEXT($D36),ISNUMBER($AG36)),IF(HLOOKUP(INT($I36),'1. Eingabemaske'!$I$12:$V$21,6,FALSE)&lt;&gt;0,HLOOKUP(INT($I36),'1. Eingabemaske'!$I$12:$V$21,6,FALSE),""),"")</f>
        <v/>
      </c>
      <c r="AI36" s="91" t="str">
        <f>IF(ISTEXT($D36),IF($AH36="","",IF('1. Eingabemaske'!$F$17="","",(IF('1. Eingabemaske'!$F$17=0,($AG36/'1. Eingabemaske'!$G$17),($AG36-1)/('1. Eingabemaske'!$G$17-1))*$AH36))),"")</f>
        <v/>
      </c>
      <c r="AJ36" s="103"/>
      <c r="AK36" s="94" t="str">
        <f>IF(AND(ISTEXT($D36),ISNUMBER($AJ36)),IF(HLOOKUP(INT($I36),'1. Eingabemaske'!$I$12:$V$21,7,FALSE)&lt;&gt;0,HLOOKUP(INT($I36),'1. Eingabemaske'!$I$12:$V$21,7,FALSE),""),"")</f>
        <v/>
      </c>
      <c r="AL36" s="91" t="str">
        <f>IF(ISTEXT($D36),IF(AJ36=0,0,IF($AK36="","",IF('1. Eingabemaske'!$F$18="","",(IF('1. Eingabemaske'!$F$18=0,($AJ36/'1. Eingabemaske'!$G$18),($AJ36-1)/('1. Eingabemaske'!$G$18-1))*$AK36)))),"")</f>
        <v/>
      </c>
      <c r="AM36" s="103"/>
      <c r="AN36" s="94" t="str">
        <f>IF(AND(ISTEXT($D36),ISNUMBER($AM36)),IF(HLOOKUP(INT($I36),'1. Eingabemaske'!$I$12:$V$21,8,FALSE)&lt;&gt;0,HLOOKUP(INT($I36),'1. Eingabemaske'!$I$12:$V$21,8,FALSE),""),"")</f>
        <v/>
      </c>
      <c r="AO36" s="89" t="str">
        <f>IF(ISTEXT($D36),IF($AN36="","",IF('1. Eingabemaske'!#REF!="","",(IF('1. Eingabemaske'!#REF!=0,($AM36/'1. Eingabemaske'!#REF!),($AM36-1)/('1. Eingabemaske'!#REF!-1))*$AN36))),"")</f>
        <v/>
      </c>
      <c r="AP36" s="110"/>
      <c r="AQ36" s="94" t="str">
        <f>IF(AND(ISTEXT($D36),ISNUMBER($AP36)),IF(HLOOKUP(INT($I36),'1. Eingabemaske'!$I$12:$V$21,9,FALSE)&lt;&gt;0,HLOOKUP(INT($I36),'1. Eingabemaske'!$I$12:$V$21,9,FALSE),""),"")</f>
        <v/>
      </c>
      <c r="AR36" s="103"/>
      <c r="AS36" s="94" t="str">
        <f>IF(AND(ISTEXT($D36),ISNUMBER($AR36)),IF(HLOOKUP(INT($I36),'1. Eingabemaske'!$I$12:$V$21,10,FALSE)&lt;&gt;0,HLOOKUP(INT($I36),'1. Eingabemaske'!$I$12:$V$21,10,FALSE),""),"")</f>
        <v/>
      </c>
      <c r="AT36" s="95" t="str">
        <f>IF(ISTEXT($D36),(IF($AQ36="",0,IF('1. Eingabemaske'!$F$19="","",(IF('1. Eingabemaske'!$F$19=0,($AP36/'1. Eingabemaske'!$G$19),($AP36-1)/('1. Eingabemaske'!$G$19-1))*$AQ36)))+IF($AS36="",0,IF('1. Eingabemaske'!$F$20="","",(IF('1. Eingabemaske'!$F$20=0,($AR36/'1. Eingabemaske'!$G$20),($AR36-1)/('1. Eingabemaske'!$G$20-1))*$AS36)))),"")</f>
        <v/>
      </c>
      <c r="AU36" s="103"/>
      <c r="AV36" s="94" t="str">
        <f>IF(AND(ISTEXT($D36),ISNUMBER($AU36)),IF(HLOOKUP(INT($I36),'1. Eingabemaske'!$I$12:$V$21,11,FALSE)&lt;&gt;0,HLOOKUP(INT($I36),'1. Eingabemaske'!$I$12:$V$21,11,FALSE),""),"")</f>
        <v/>
      </c>
      <c r="AW36" s="103"/>
      <c r="AX36" s="94" t="str">
        <f>IF(AND(ISTEXT($D36),ISNUMBER($AW36)),IF(HLOOKUP(INT($I36),'1. Eingabemaske'!$I$12:$V$21,12,FALSE)&lt;&gt;0,HLOOKUP(INT($I36),'1. Eingabemaske'!$I$12:$V$21,12,FALSE),""),"")</f>
        <v/>
      </c>
      <c r="AY36" s="95" t="str">
        <f>IF(ISTEXT($D36),SUM(IF($AV36="",0,IF('1. Eingabemaske'!$F$21="","",(IF('1. Eingabemaske'!$F$21=0,($AU36/'1. Eingabemaske'!$G$21),($AU36-1)/('1. Eingabemaske'!$G$21-1)))*$AV36)),IF($AX36="",0,IF('1. Eingabemaske'!#REF!="","",(IF('1. Eingabemaske'!#REF!=0,($AW36/'1. Eingabemaske'!#REF!),($AW36-1)/('1. Eingabemaske'!#REF!-1)))*$AX36))),"")</f>
        <v/>
      </c>
      <c r="AZ36" s="84" t="str">
        <f t="shared" si="6"/>
        <v>Bitte BES einfügen</v>
      </c>
      <c r="BA36" s="96" t="str">
        <f t="shared" si="7"/>
        <v/>
      </c>
      <c r="BB36" s="100"/>
      <c r="BC36" s="100"/>
      <c r="BD36" s="100"/>
    </row>
    <row r="37" spans="2:56" ht="13.5" thickBot="1" x14ac:dyDescent="0.45">
      <c r="B37" s="99" t="str">
        <f t="shared" si="0"/>
        <v xml:space="preserve"> </v>
      </c>
      <c r="C37" s="100"/>
      <c r="D37" s="100"/>
      <c r="E37" s="100"/>
      <c r="F37" s="100"/>
      <c r="G37" s="101"/>
      <c r="H37" s="101"/>
      <c r="I37" s="84" t="str">
        <f>IF(ISBLANK(Tableau1[[#This Row],[Name]]),"",((Tableau1[[#This Row],[Testdatum]]-Tableau1[[#This Row],[Geburtsdatum]])/365))</f>
        <v/>
      </c>
      <c r="J37" s="102" t="str">
        <f t="shared" si="1"/>
        <v xml:space="preserve"> </v>
      </c>
      <c r="K37" s="103"/>
      <c r="L37" s="103"/>
      <c r="M37" s="104" t="str">
        <f>IF(ISTEXT(D37),IF(L37="","",IF(HLOOKUP(INT($I37),'1. Eingabemaske'!$I$12:$V$21,2,FALSE)&lt;&gt;0,HLOOKUP(INT($I37),'1. Eingabemaske'!$I$12:$V$21,2,FALSE),"")),"")</f>
        <v/>
      </c>
      <c r="N37" s="105" t="str">
        <f>IF(ISTEXT($D37),IF(F37="M",IF(L37="","",IF($K37="Frühentwickler",VLOOKUP(INT($I37),'1. Eingabemaske'!$Z$12:$AF$28,5,FALSE),IF($K37="Normalentwickler",VLOOKUP(INT($I37),'1. Eingabemaske'!$Z$12:$AF$23,6,FALSE),IF($K37="Spätentwickler",VLOOKUP(INT($I37),'1. Eingabemaske'!$Z$12:$AF$23,7,FALSE),0)))+((VLOOKUP(INT($I37),'1. Eingabemaske'!$Z$12:$AF$23,2,FALSE))*(($G37-DATE(YEAR($G37),1,1)+1)/365))),IF(F37="W",(IF($K37="Frühentwickler",VLOOKUP(INT($I37),'1. Eingabemaske'!$AH$12:$AN$28,5,FALSE),IF($K37="Normalentwickler",VLOOKUP(INT($I37),'1. Eingabemaske'!$AH$12:$AN$23,6,FALSE),IF($K37="Spätentwickler",VLOOKUP(INT($I37),'1. Eingabemaske'!$AH$12:$AN$23,7,FALSE),0)))+((VLOOKUP(INT($I37),'1. Eingabemaske'!$AH$12:$AN$23,2,FALSE))*(($G37-DATE(YEAR($G37),1,1)+1)/365))),"Geschlecht fehlt!")),"")</f>
        <v/>
      </c>
      <c r="O37" s="106" t="str">
        <f>IF(ISTEXT(D37),IF(M37="","",IF('1. Eingabemaske'!$F$13="",0,(IF('1. Eingabemaske'!$F$13=0,(L37/'1. Eingabemaske'!$G$13),(L37-1)/('1. Eingabemaske'!$G$13-1))*M37*N37))),"")</f>
        <v/>
      </c>
      <c r="P37" s="103"/>
      <c r="Q37" s="103"/>
      <c r="R37" s="104" t="str">
        <f t="shared" si="2"/>
        <v/>
      </c>
      <c r="S37" s="104" t="str">
        <f>IF(AND(ISTEXT($D37),ISNUMBER(R37)),IF(HLOOKUP(INT($I37),'1. Eingabemaske'!$I$12:$V$21,3,FALSE)&lt;&gt;0,HLOOKUP(INT($I37),'1. Eingabemaske'!$I$12:$V$21,3,FALSE),""),"")</f>
        <v/>
      </c>
      <c r="T37" s="106" t="str">
        <f>IF(ISTEXT($D37),IF($S37="","",IF($R37="","",IF('1. Eingabemaske'!$F$14="",0,(IF('1. Eingabemaske'!$F$14=0,(R37/'1. Eingabemaske'!$G$14),(R37-1)/('1. Eingabemaske'!$G$14-1))*$S37)))),"")</f>
        <v/>
      </c>
      <c r="U37" s="103"/>
      <c r="V37" s="103"/>
      <c r="W37" s="104" t="str">
        <f t="shared" si="3"/>
        <v/>
      </c>
      <c r="X37" s="104" t="str">
        <f>IF(AND(ISTEXT($D37),ISNUMBER(W37)),IF(HLOOKUP(INT($I37),'1. Eingabemaske'!$I$12:$V$21,4,FALSE)&lt;&gt;0,HLOOKUP(INT($I37),'1. Eingabemaske'!$I$12:$V$21,4,FALSE),""),"")</f>
        <v/>
      </c>
      <c r="Y37" s="108" t="str">
        <f>IF(ISTEXT($D37),IF($W37="","",IF($X37="","",IF('1. Eingabemaske'!$F$15="","",(IF('1. Eingabemaske'!$F$15=0,($W37/'1. Eingabemaske'!$G$15),($W37-1)/('1. Eingabemaske'!$G$15-1))*$X37)))),"")</f>
        <v/>
      </c>
      <c r="Z37" s="103"/>
      <c r="AA37" s="103"/>
      <c r="AB37" s="104" t="str">
        <f t="shared" si="4"/>
        <v/>
      </c>
      <c r="AC37" s="104" t="str">
        <f>IF(AND(ISTEXT($D37),ISNUMBER($AB37)),IF(HLOOKUP(INT($I37),'1. Eingabemaske'!$I$12:$V$21,5,FALSE)&lt;&gt;0,HLOOKUP(INT($I37),'1. Eingabemaske'!$I$12:$V$21,5,FALSE),""),"")</f>
        <v/>
      </c>
      <c r="AD37" s="91" t="str">
        <f>IF(ISTEXT($D37),IF($AC37="","",IF('1. Eingabemaske'!$F$16="","",(IF('1. Eingabemaske'!$F$16=0,($AB37/'1. Eingabemaske'!$G$16),($AB37-1)/('1. Eingabemaske'!$G$16-1))*$AC37))),"")</f>
        <v/>
      </c>
      <c r="AE37" s="92" t="str">
        <f>IF(ISTEXT($D37),IF(F37="M",IF(L37="","",IF($K37="Frühentwickler",VLOOKUP(INT($I37),'1. Eingabemaske'!$Z$12:$AF$28,5,FALSE),IF($K37="Normalentwickler",VLOOKUP(INT($I37),'1. Eingabemaske'!$Z$12:$AF$23,6,FALSE),IF($K37="Spätentwickler",VLOOKUP(INT($I37),'1. Eingabemaske'!$Z$12:$AF$23,7,FALSE),0)))+((VLOOKUP(INT($I37),'1. Eingabemaske'!$Z$12:$AF$23,2,FALSE))*(($G37-DATE(YEAR($G37),1,1)+1)/365))),IF(F37="W",(IF($K37="Frühentwickler",VLOOKUP(INT($I37),'1. Eingabemaske'!$AH$12:$AN$28,5,FALSE),IF($K37="Normalentwickler",VLOOKUP(INT($I37),'1. Eingabemaske'!$AH$12:$AN$23,6,FALSE),IF($K37="Spätentwickler",VLOOKUP(INT($I37),'1. Eingabemaske'!$AH$12:$AN$23,7,FALSE),0)))+((VLOOKUP(INT($I37),'1. Eingabemaske'!$AH$12:$AN$23,2,FALSE))*(($G37-DATE(YEAR($G37),1,1)+1)/365))),"Geschlecht fehlt!")),"")</f>
        <v/>
      </c>
      <c r="AF37" s="93" t="str">
        <f t="shared" si="5"/>
        <v/>
      </c>
      <c r="AG37" s="103"/>
      <c r="AH37" s="94" t="str">
        <f>IF(AND(ISTEXT($D37),ISNUMBER($AG37)),IF(HLOOKUP(INT($I37),'1. Eingabemaske'!$I$12:$V$21,6,FALSE)&lt;&gt;0,HLOOKUP(INT($I37),'1. Eingabemaske'!$I$12:$V$21,6,FALSE),""),"")</f>
        <v/>
      </c>
      <c r="AI37" s="91" t="str">
        <f>IF(ISTEXT($D37),IF($AH37="","",IF('1. Eingabemaske'!$F$17="","",(IF('1. Eingabemaske'!$F$17=0,($AG37/'1. Eingabemaske'!$G$17),($AG37-1)/('1. Eingabemaske'!$G$17-1))*$AH37))),"")</f>
        <v/>
      </c>
      <c r="AJ37" s="103"/>
      <c r="AK37" s="94" t="str">
        <f>IF(AND(ISTEXT($D37),ISNUMBER($AJ37)),IF(HLOOKUP(INT($I37),'1. Eingabemaske'!$I$12:$V$21,7,FALSE)&lt;&gt;0,HLOOKUP(INT($I37),'1. Eingabemaske'!$I$12:$V$21,7,FALSE),""),"")</f>
        <v/>
      </c>
      <c r="AL37" s="91" t="str">
        <f>IF(ISTEXT($D37),IF(AJ37=0,0,IF($AK37="","",IF('1. Eingabemaske'!$F$18="","",(IF('1. Eingabemaske'!$F$18=0,($AJ37/'1. Eingabemaske'!$G$18),($AJ37-1)/('1. Eingabemaske'!$G$18-1))*$AK37)))),"")</f>
        <v/>
      </c>
      <c r="AM37" s="103"/>
      <c r="AN37" s="94" t="str">
        <f>IF(AND(ISTEXT($D37),ISNUMBER($AM37)),IF(HLOOKUP(INT($I37),'1. Eingabemaske'!$I$12:$V$21,8,FALSE)&lt;&gt;0,HLOOKUP(INT($I37),'1. Eingabemaske'!$I$12:$V$21,8,FALSE),""),"")</f>
        <v/>
      </c>
      <c r="AO37" s="89" t="str">
        <f>IF(ISTEXT($D37),IF($AN37="","",IF('1. Eingabemaske'!#REF!="","",(IF('1. Eingabemaske'!#REF!=0,($AM37/'1. Eingabemaske'!#REF!),($AM37-1)/('1. Eingabemaske'!#REF!-1))*$AN37))),"")</f>
        <v/>
      </c>
      <c r="AP37" s="110"/>
      <c r="AQ37" s="94" t="str">
        <f>IF(AND(ISTEXT($D37),ISNUMBER($AP37)),IF(HLOOKUP(INT($I37),'1. Eingabemaske'!$I$12:$V$21,9,FALSE)&lt;&gt;0,HLOOKUP(INT($I37),'1. Eingabemaske'!$I$12:$V$21,9,FALSE),""),"")</f>
        <v/>
      </c>
      <c r="AR37" s="103"/>
      <c r="AS37" s="94" t="str">
        <f>IF(AND(ISTEXT($D37),ISNUMBER($AR37)),IF(HLOOKUP(INT($I37),'1. Eingabemaske'!$I$12:$V$21,10,FALSE)&lt;&gt;0,HLOOKUP(INT($I37),'1. Eingabemaske'!$I$12:$V$21,10,FALSE),""),"")</f>
        <v/>
      </c>
      <c r="AT37" s="95" t="str">
        <f>IF(ISTEXT($D37),(IF($AQ37="",0,IF('1. Eingabemaske'!$F$19="","",(IF('1. Eingabemaske'!$F$19=0,($AP37/'1. Eingabemaske'!$G$19),($AP37-1)/('1. Eingabemaske'!$G$19-1))*$AQ37)))+IF($AS37="",0,IF('1. Eingabemaske'!$F$20="","",(IF('1. Eingabemaske'!$F$20=0,($AR37/'1. Eingabemaske'!$G$20),($AR37-1)/('1. Eingabemaske'!$G$20-1))*$AS37)))),"")</f>
        <v/>
      </c>
      <c r="AU37" s="103"/>
      <c r="AV37" s="94" t="str">
        <f>IF(AND(ISTEXT($D37),ISNUMBER($AU37)),IF(HLOOKUP(INT($I37),'1. Eingabemaske'!$I$12:$V$21,11,FALSE)&lt;&gt;0,HLOOKUP(INT($I37),'1. Eingabemaske'!$I$12:$V$21,11,FALSE),""),"")</f>
        <v/>
      </c>
      <c r="AW37" s="103"/>
      <c r="AX37" s="94" t="str">
        <f>IF(AND(ISTEXT($D37),ISNUMBER($AW37)),IF(HLOOKUP(INT($I37),'1. Eingabemaske'!$I$12:$V$21,12,FALSE)&lt;&gt;0,HLOOKUP(INT($I37),'1. Eingabemaske'!$I$12:$V$21,12,FALSE),""),"")</f>
        <v/>
      </c>
      <c r="AY37" s="95" t="str">
        <f>IF(ISTEXT($D37),SUM(IF($AV37="",0,IF('1. Eingabemaske'!$F$21="","",(IF('1. Eingabemaske'!$F$21=0,($AU37/'1. Eingabemaske'!$G$21),($AU37-1)/('1. Eingabemaske'!$G$21-1)))*$AV37)),IF($AX37="",0,IF('1. Eingabemaske'!#REF!="","",(IF('1. Eingabemaske'!#REF!=0,($AW37/'1. Eingabemaske'!#REF!),($AW37-1)/('1. Eingabemaske'!#REF!-1)))*$AX37))),"")</f>
        <v/>
      </c>
      <c r="AZ37" s="84" t="str">
        <f t="shared" si="6"/>
        <v>Bitte BES einfügen</v>
      </c>
      <c r="BA37" s="96" t="str">
        <f t="shared" si="7"/>
        <v/>
      </c>
      <c r="BB37" s="100"/>
      <c r="BC37" s="100"/>
      <c r="BD37" s="100"/>
    </row>
    <row r="38" spans="2:56" ht="13.5" thickBot="1" x14ac:dyDescent="0.45">
      <c r="B38" s="99" t="str">
        <f t="shared" si="0"/>
        <v xml:space="preserve"> </v>
      </c>
      <c r="C38" s="100"/>
      <c r="D38" s="100"/>
      <c r="E38" s="100"/>
      <c r="F38" s="100"/>
      <c r="G38" s="101"/>
      <c r="H38" s="101"/>
      <c r="I38" s="84" t="str">
        <f>IF(ISBLANK(Tableau1[[#This Row],[Name]]),"",((Tableau1[[#This Row],[Testdatum]]-Tableau1[[#This Row],[Geburtsdatum]])/365))</f>
        <v/>
      </c>
      <c r="J38" s="102" t="str">
        <f t="shared" si="1"/>
        <v xml:space="preserve"> </v>
      </c>
      <c r="K38" s="103"/>
      <c r="L38" s="103"/>
      <c r="M38" s="104" t="str">
        <f>IF(ISTEXT(D38),IF(L38="","",IF(HLOOKUP(INT($I38),'1. Eingabemaske'!$I$12:$V$21,2,FALSE)&lt;&gt;0,HLOOKUP(INT($I38),'1. Eingabemaske'!$I$12:$V$21,2,FALSE),"")),"")</f>
        <v/>
      </c>
      <c r="N38" s="105" t="str">
        <f>IF(ISTEXT($D38),IF(F38="M",IF(L38="","",IF($K38="Frühentwickler",VLOOKUP(INT($I38),'1. Eingabemaske'!$Z$12:$AF$28,5,FALSE),IF($K38="Normalentwickler",VLOOKUP(INT($I38),'1. Eingabemaske'!$Z$12:$AF$23,6,FALSE),IF($K38="Spätentwickler",VLOOKUP(INT($I38),'1. Eingabemaske'!$Z$12:$AF$23,7,FALSE),0)))+((VLOOKUP(INT($I38),'1. Eingabemaske'!$Z$12:$AF$23,2,FALSE))*(($G38-DATE(YEAR($G38),1,1)+1)/365))),IF(F38="W",(IF($K38="Frühentwickler",VLOOKUP(INT($I38),'1. Eingabemaske'!$AH$12:$AN$28,5,FALSE),IF($K38="Normalentwickler",VLOOKUP(INT($I38),'1. Eingabemaske'!$AH$12:$AN$23,6,FALSE),IF($K38="Spätentwickler",VLOOKUP(INT($I38),'1. Eingabemaske'!$AH$12:$AN$23,7,FALSE),0)))+((VLOOKUP(INT($I38),'1. Eingabemaske'!$AH$12:$AN$23,2,FALSE))*(($G38-DATE(YEAR($G38),1,1)+1)/365))),"Geschlecht fehlt!")),"")</f>
        <v/>
      </c>
      <c r="O38" s="106" t="str">
        <f>IF(ISTEXT(D38),IF(M38="","",IF('1. Eingabemaske'!$F$13="",0,(IF('1. Eingabemaske'!$F$13=0,(L38/'1. Eingabemaske'!$G$13),(L38-1)/('1. Eingabemaske'!$G$13-1))*M38*N38))),"")</f>
        <v/>
      </c>
      <c r="P38" s="103"/>
      <c r="Q38" s="103"/>
      <c r="R38" s="104" t="str">
        <f t="shared" si="2"/>
        <v/>
      </c>
      <c r="S38" s="104" t="str">
        <f>IF(AND(ISTEXT($D38),ISNUMBER(R38)),IF(HLOOKUP(INT($I38),'1. Eingabemaske'!$I$12:$V$21,3,FALSE)&lt;&gt;0,HLOOKUP(INT($I38),'1. Eingabemaske'!$I$12:$V$21,3,FALSE),""),"")</f>
        <v/>
      </c>
      <c r="T38" s="106" t="str">
        <f>IF(ISTEXT($D38),IF($S38="","",IF($R38="","",IF('1. Eingabemaske'!$F$14="",0,(IF('1. Eingabemaske'!$F$14=0,(R38/'1. Eingabemaske'!$G$14),(R38-1)/('1. Eingabemaske'!$G$14-1))*$S38)))),"")</f>
        <v/>
      </c>
      <c r="U38" s="103"/>
      <c r="V38" s="103"/>
      <c r="W38" s="104" t="str">
        <f t="shared" si="3"/>
        <v/>
      </c>
      <c r="X38" s="104" t="str">
        <f>IF(AND(ISTEXT($D38),ISNUMBER(W38)),IF(HLOOKUP(INT($I38),'1. Eingabemaske'!$I$12:$V$21,4,FALSE)&lt;&gt;0,HLOOKUP(INT($I38),'1. Eingabemaske'!$I$12:$V$21,4,FALSE),""),"")</f>
        <v/>
      </c>
      <c r="Y38" s="108" t="str">
        <f>IF(ISTEXT($D38),IF($W38="","",IF($X38="","",IF('1. Eingabemaske'!$F$15="","",(IF('1. Eingabemaske'!$F$15=0,($W38/'1. Eingabemaske'!$G$15),($W38-1)/('1. Eingabemaske'!$G$15-1))*$X38)))),"")</f>
        <v/>
      </c>
      <c r="Z38" s="103"/>
      <c r="AA38" s="103"/>
      <c r="AB38" s="104" t="str">
        <f t="shared" si="4"/>
        <v/>
      </c>
      <c r="AC38" s="104" t="str">
        <f>IF(AND(ISTEXT($D38),ISNUMBER($AB38)),IF(HLOOKUP(INT($I38),'1. Eingabemaske'!$I$12:$V$21,5,FALSE)&lt;&gt;0,HLOOKUP(INT($I38),'1. Eingabemaske'!$I$12:$V$21,5,FALSE),""),"")</f>
        <v/>
      </c>
      <c r="AD38" s="91" t="str">
        <f>IF(ISTEXT($D38),IF($AC38="","",IF('1. Eingabemaske'!$F$16="","",(IF('1. Eingabemaske'!$F$16=0,($AB38/'1. Eingabemaske'!$G$16),($AB38-1)/('1. Eingabemaske'!$G$16-1))*$AC38))),"")</f>
        <v/>
      </c>
      <c r="AE38" s="92" t="str">
        <f>IF(ISTEXT($D38),IF(F38="M",IF(L38="","",IF($K38="Frühentwickler",VLOOKUP(INT($I38),'1. Eingabemaske'!$Z$12:$AF$28,5,FALSE),IF($K38="Normalentwickler",VLOOKUP(INT($I38),'1. Eingabemaske'!$Z$12:$AF$23,6,FALSE),IF($K38="Spätentwickler",VLOOKUP(INT($I38),'1. Eingabemaske'!$Z$12:$AF$23,7,FALSE),0)))+((VLOOKUP(INT($I38),'1. Eingabemaske'!$Z$12:$AF$23,2,FALSE))*(($G38-DATE(YEAR($G38),1,1)+1)/365))),IF(F38="W",(IF($K38="Frühentwickler",VLOOKUP(INT($I38),'1. Eingabemaske'!$AH$12:$AN$28,5,FALSE),IF($K38="Normalentwickler",VLOOKUP(INT($I38),'1. Eingabemaske'!$AH$12:$AN$23,6,FALSE),IF($K38="Spätentwickler",VLOOKUP(INT($I38),'1. Eingabemaske'!$AH$12:$AN$23,7,FALSE),0)))+((VLOOKUP(INT($I38),'1. Eingabemaske'!$AH$12:$AN$23,2,FALSE))*(($G38-DATE(YEAR($G38),1,1)+1)/365))),"Geschlecht fehlt!")),"")</f>
        <v/>
      </c>
      <c r="AF38" s="93" t="str">
        <f t="shared" si="5"/>
        <v/>
      </c>
      <c r="AG38" s="103"/>
      <c r="AH38" s="94" t="str">
        <f>IF(AND(ISTEXT($D38),ISNUMBER($AG38)),IF(HLOOKUP(INT($I38),'1. Eingabemaske'!$I$12:$V$21,6,FALSE)&lt;&gt;0,HLOOKUP(INT($I38),'1. Eingabemaske'!$I$12:$V$21,6,FALSE),""),"")</f>
        <v/>
      </c>
      <c r="AI38" s="91" t="str">
        <f>IF(ISTEXT($D38),IF($AH38="","",IF('1. Eingabemaske'!$F$17="","",(IF('1. Eingabemaske'!$F$17=0,($AG38/'1. Eingabemaske'!$G$17),($AG38-1)/('1. Eingabemaske'!$G$17-1))*$AH38))),"")</f>
        <v/>
      </c>
      <c r="AJ38" s="103"/>
      <c r="AK38" s="94" t="str">
        <f>IF(AND(ISTEXT($D38),ISNUMBER($AJ38)),IF(HLOOKUP(INT($I38),'1. Eingabemaske'!$I$12:$V$21,7,FALSE)&lt;&gt;0,HLOOKUP(INT($I38),'1. Eingabemaske'!$I$12:$V$21,7,FALSE),""),"")</f>
        <v/>
      </c>
      <c r="AL38" s="91" t="str">
        <f>IF(ISTEXT($D38),IF(AJ38=0,0,IF($AK38="","",IF('1. Eingabemaske'!$F$18="","",(IF('1. Eingabemaske'!$F$18=0,($AJ38/'1. Eingabemaske'!$G$18),($AJ38-1)/('1. Eingabemaske'!$G$18-1))*$AK38)))),"")</f>
        <v/>
      </c>
      <c r="AM38" s="103"/>
      <c r="AN38" s="94" t="str">
        <f>IF(AND(ISTEXT($D38),ISNUMBER($AM38)),IF(HLOOKUP(INT($I38),'1. Eingabemaske'!$I$12:$V$21,8,FALSE)&lt;&gt;0,HLOOKUP(INT($I38),'1. Eingabemaske'!$I$12:$V$21,8,FALSE),""),"")</f>
        <v/>
      </c>
      <c r="AO38" s="89" t="str">
        <f>IF(ISTEXT($D38),IF($AN38="","",IF('1. Eingabemaske'!#REF!="","",(IF('1. Eingabemaske'!#REF!=0,($AM38/'1. Eingabemaske'!#REF!),($AM38-1)/('1. Eingabemaske'!#REF!-1))*$AN38))),"")</f>
        <v/>
      </c>
      <c r="AP38" s="110"/>
      <c r="AQ38" s="94" t="str">
        <f>IF(AND(ISTEXT($D38),ISNUMBER($AP38)),IF(HLOOKUP(INT($I38),'1. Eingabemaske'!$I$12:$V$21,9,FALSE)&lt;&gt;0,HLOOKUP(INT($I38),'1. Eingabemaske'!$I$12:$V$21,9,FALSE),""),"")</f>
        <v/>
      </c>
      <c r="AR38" s="103"/>
      <c r="AS38" s="94" t="str">
        <f>IF(AND(ISTEXT($D38),ISNUMBER($AR38)),IF(HLOOKUP(INT($I38),'1. Eingabemaske'!$I$12:$V$21,10,FALSE)&lt;&gt;0,HLOOKUP(INT($I38),'1. Eingabemaske'!$I$12:$V$21,10,FALSE),""),"")</f>
        <v/>
      </c>
      <c r="AT38" s="95" t="str">
        <f>IF(ISTEXT($D38),(IF($AQ38="",0,IF('1. Eingabemaske'!$F$19="","",(IF('1. Eingabemaske'!$F$19=0,($AP38/'1. Eingabemaske'!$G$19),($AP38-1)/('1. Eingabemaske'!$G$19-1))*$AQ38)))+IF($AS38="",0,IF('1. Eingabemaske'!$F$20="","",(IF('1. Eingabemaske'!$F$20=0,($AR38/'1. Eingabemaske'!$G$20),($AR38-1)/('1. Eingabemaske'!$G$20-1))*$AS38)))),"")</f>
        <v/>
      </c>
      <c r="AU38" s="103"/>
      <c r="AV38" s="94" t="str">
        <f>IF(AND(ISTEXT($D38),ISNUMBER($AU38)),IF(HLOOKUP(INT($I38),'1. Eingabemaske'!$I$12:$V$21,11,FALSE)&lt;&gt;0,HLOOKUP(INT($I38),'1. Eingabemaske'!$I$12:$V$21,11,FALSE),""),"")</f>
        <v/>
      </c>
      <c r="AW38" s="103"/>
      <c r="AX38" s="94" t="str">
        <f>IF(AND(ISTEXT($D38),ISNUMBER($AW38)),IF(HLOOKUP(INT($I38),'1. Eingabemaske'!$I$12:$V$21,12,FALSE)&lt;&gt;0,HLOOKUP(INT($I38),'1. Eingabemaske'!$I$12:$V$21,12,FALSE),""),"")</f>
        <v/>
      </c>
      <c r="AY38" s="95" t="str">
        <f>IF(ISTEXT($D38),SUM(IF($AV38="",0,IF('1. Eingabemaske'!$F$21="","",(IF('1. Eingabemaske'!$F$21=0,($AU38/'1. Eingabemaske'!$G$21),($AU38-1)/('1. Eingabemaske'!$G$21-1)))*$AV38)),IF($AX38="",0,IF('1. Eingabemaske'!#REF!="","",(IF('1. Eingabemaske'!#REF!=0,($AW38/'1. Eingabemaske'!#REF!),($AW38-1)/('1. Eingabemaske'!#REF!-1)))*$AX38))),"")</f>
        <v/>
      </c>
      <c r="AZ38" s="84" t="str">
        <f t="shared" si="6"/>
        <v>Bitte BES einfügen</v>
      </c>
      <c r="BA38" s="96" t="str">
        <f t="shared" si="7"/>
        <v/>
      </c>
      <c r="BB38" s="100"/>
      <c r="BC38" s="100"/>
      <c r="BD38" s="100"/>
    </row>
    <row r="39" spans="2:56" ht="13.5" thickBot="1" x14ac:dyDescent="0.45">
      <c r="B39" s="99" t="str">
        <f t="shared" si="0"/>
        <v xml:space="preserve"> </v>
      </c>
      <c r="C39" s="100"/>
      <c r="D39" s="100"/>
      <c r="E39" s="100"/>
      <c r="F39" s="100"/>
      <c r="G39" s="101"/>
      <c r="H39" s="101"/>
      <c r="I39" s="84" t="str">
        <f>IF(ISBLANK(Tableau1[[#This Row],[Name]]),"",((Tableau1[[#This Row],[Testdatum]]-Tableau1[[#This Row],[Geburtsdatum]])/365))</f>
        <v/>
      </c>
      <c r="J39" s="102" t="str">
        <f t="shared" si="1"/>
        <v xml:space="preserve"> </v>
      </c>
      <c r="K39" s="103"/>
      <c r="L39" s="103"/>
      <c r="M39" s="104" t="str">
        <f>IF(ISTEXT(D39),IF(L39="","",IF(HLOOKUP(INT($I39),'1. Eingabemaske'!$I$12:$V$21,2,FALSE)&lt;&gt;0,HLOOKUP(INT($I39),'1. Eingabemaske'!$I$12:$V$21,2,FALSE),"")),"")</f>
        <v/>
      </c>
      <c r="N39" s="105" t="str">
        <f>IF(ISTEXT($D39),IF(F39="M",IF(L39="","",IF($K39="Frühentwickler",VLOOKUP(INT($I39),'1. Eingabemaske'!$Z$12:$AF$28,5,FALSE),IF($K39="Normalentwickler",VLOOKUP(INT($I39),'1. Eingabemaske'!$Z$12:$AF$23,6,FALSE),IF($K39="Spätentwickler",VLOOKUP(INT($I39),'1. Eingabemaske'!$Z$12:$AF$23,7,FALSE),0)))+((VLOOKUP(INT($I39),'1. Eingabemaske'!$Z$12:$AF$23,2,FALSE))*(($G39-DATE(YEAR($G39),1,1)+1)/365))),IF(F39="W",(IF($K39="Frühentwickler",VLOOKUP(INT($I39),'1. Eingabemaske'!$AH$12:$AN$28,5,FALSE),IF($K39="Normalentwickler",VLOOKUP(INT($I39),'1. Eingabemaske'!$AH$12:$AN$23,6,FALSE),IF($K39="Spätentwickler",VLOOKUP(INT($I39),'1. Eingabemaske'!$AH$12:$AN$23,7,FALSE),0)))+((VLOOKUP(INT($I39),'1. Eingabemaske'!$AH$12:$AN$23,2,FALSE))*(($G39-DATE(YEAR($G39),1,1)+1)/365))),"Geschlecht fehlt!")),"")</f>
        <v/>
      </c>
      <c r="O39" s="106" t="str">
        <f>IF(ISTEXT(D39),IF(M39="","",IF('1. Eingabemaske'!$F$13="",0,(IF('1. Eingabemaske'!$F$13=0,(L39/'1. Eingabemaske'!$G$13),(L39-1)/('1. Eingabemaske'!$G$13-1))*M39*N39))),"")</f>
        <v/>
      </c>
      <c r="P39" s="103"/>
      <c r="Q39" s="103"/>
      <c r="R39" s="104" t="str">
        <f t="shared" si="2"/>
        <v/>
      </c>
      <c r="S39" s="104" t="str">
        <f>IF(AND(ISTEXT($D39),ISNUMBER(R39)),IF(HLOOKUP(INT($I39),'1. Eingabemaske'!$I$12:$V$21,3,FALSE)&lt;&gt;0,HLOOKUP(INT($I39),'1. Eingabemaske'!$I$12:$V$21,3,FALSE),""),"")</f>
        <v/>
      </c>
      <c r="T39" s="106" t="str">
        <f>IF(ISTEXT($D39),IF($S39="","",IF($R39="","",IF('1. Eingabemaske'!$F$14="",0,(IF('1. Eingabemaske'!$F$14=0,(R39/'1. Eingabemaske'!$G$14),(R39-1)/('1. Eingabemaske'!$G$14-1))*$S39)))),"")</f>
        <v/>
      </c>
      <c r="U39" s="103"/>
      <c r="V39" s="103"/>
      <c r="W39" s="104" t="str">
        <f t="shared" si="3"/>
        <v/>
      </c>
      <c r="X39" s="104" t="str">
        <f>IF(AND(ISTEXT($D39),ISNUMBER(W39)),IF(HLOOKUP(INT($I39),'1. Eingabemaske'!$I$12:$V$21,4,FALSE)&lt;&gt;0,HLOOKUP(INT($I39),'1. Eingabemaske'!$I$12:$V$21,4,FALSE),""),"")</f>
        <v/>
      </c>
      <c r="Y39" s="108" t="str">
        <f>IF(ISTEXT($D39),IF($W39="","",IF($X39="","",IF('1. Eingabemaske'!$F$15="","",(IF('1. Eingabemaske'!$F$15=0,($W39/'1. Eingabemaske'!$G$15),($W39-1)/('1. Eingabemaske'!$G$15-1))*$X39)))),"")</f>
        <v/>
      </c>
      <c r="Z39" s="103"/>
      <c r="AA39" s="103"/>
      <c r="AB39" s="104" t="str">
        <f t="shared" si="4"/>
        <v/>
      </c>
      <c r="AC39" s="104" t="str">
        <f>IF(AND(ISTEXT($D39),ISNUMBER($AB39)),IF(HLOOKUP(INT($I39),'1. Eingabemaske'!$I$12:$V$21,5,FALSE)&lt;&gt;0,HLOOKUP(INT($I39),'1. Eingabemaske'!$I$12:$V$21,5,FALSE),""),"")</f>
        <v/>
      </c>
      <c r="AD39" s="91" t="str">
        <f>IF(ISTEXT($D39),IF($AC39="","",IF('1. Eingabemaske'!$F$16="","",(IF('1. Eingabemaske'!$F$16=0,($AB39/'1. Eingabemaske'!$G$16),($AB39-1)/('1. Eingabemaske'!$G$16-1))*$AC39))),"")</f>
        <v/>
      </c>
      <c r="AE39" s="92" t="str">
        <f>IF(ISTEXT($D39),IF(F39="M",IF(L39="","",IF($K39="Frühentwickler",VLOOKUP(INT($I39),'1. Eingabemaske'!$Z$12:$AF$28,5,FALSE),IF($K39="Normalentwickler",VLOOKUP(INT($I39),'1. Eingabemaske'!$Z$12:$AF$23,6,FALSE),IF($K39="Spätentwickler",VLOOKUP(INT($I39),'1. Eingabemaske'!$Z$12:$AF$23,7,FALSE),0)))+((VLOOKUP(INT($I39),'1. Eingabemaske'!$Z$12:$AF$23,2,FALSE))*(($G39-DATE(YEAR($G39),1,1)+1)/365))),IF(F39="W",(IF($K39="Frühentwickler",VLOOKUP(INT($I39),'1. Eingabemaske'!$AH$12:$AN$28,5,FALSE),IF($K39="Normalentwickler",VLOOKUP(INT($I39),'1. Eingabemaske'!$AH$12:$AN$23,6,FALSE),IF($K39="Spätentwickler",VLOOKUP(INT($I39),'1. Eingabemaske'!$AH$12:$AN$23,7,FALSE),0)))+((VLOOKUP(INT($I39),'1. Eingabemaske'!$AH$12:$AN$23,2,FALSE))*(($G39-DATE(YEAR($G39),1,1)+1)/365))),"Geschlecht fehlt!")),"")</f>
        <v/>
      </c>
      <c r="AF39" s="93" t="str">
        <f t="shared" si="5"/>
        <v/>
      </c>
      <c r="AG39" s="103"/>
      <c r="AH39" s="94" t="str">
        <f>IF(AND(ISTEXT($D39),ISNUMBER($AG39)),IF(HLOOKUP(INT($I39),'1. Eingabemaske'!$I$12:$V$21,6,FALSE)&lt;&gt;0,HLOOKUP(INT($I39),'1. Eingabemaske'!$I$12:$V$21,6,FALSE),""),"")</f>
        <v/>
      </c>
      <c r="AI39" s="91" t="str">
        <f>IF(ISTEXT($D39),IF($AH39="","",IF('1. Eingabemaske'!$F$17="","",(IF('1. Eingabemaske'!$F$17=0,($AG39/'1. Eingabemaske'!$G$17),($AG39-1)/('1. Eingabemaske'!$G$17-1))*$AH39))),"")</f>
        <v/>
      </c>
      <c r="AJ39" s="103"/>
      <c r="AK39" s="94" t="str">
        <f>IF(AND(ISTEXT($D39),ISNUMBER($AJ39)),IF(HLOOKUP(INT($I39),'1. Eingabemaske'!$I$12:$V$21,7,FALSE)&lt;&gt;0,HLOOKUP(INT($I39),'1. Eingabemaske'!$I$12:$V$21,7,FALSE),""),"")</f>
        <v/>
      </c>
      <c r="AL39" s="91" t="str">
        <f>IF(ISTEXT($D39),IF(AJ39=0,0,IF($AK39="","",IF('1. Eingabemaske'!$F$18="","",(IF('1. Eingabemaske'!$F$18=0,($AJ39/'1. Eingabemaske'!$G$18),($AJ39-1)/('1. Eingabemaske'!$G$18-1))*$AK39)))),"")</f>
        <v/>
      </c>
      <c r="AM39" s="103"/>
      <c r="AN39" s="94" t="str">
        <f>IF(AND(ISTEXT($D39),ISNUMBER($AM39)),IF(HLOOKUP(INT($I39),'1. Eingabemaske'!$I$12:$V$21,8,FALSE)&lt;&gt;0,HLOOKUP(INT($I39),'1. Eingabemaske'!$I$12:$V$21,8,FALSE),""),"")</f>
        <v/>
      </c>
      <c r="AO39" s="89" t="str">
        <f>IF(ISTEXT($D39),IF($AN39="","",IF('1. Eingabemaske'!#REF!="","",(IF('1. Eingabemaske'!#REF!=0,($AM39/'1. Eingabemaske'!#REF!),($AM39-1)/('1. Eingabemaske'!#REF!-1))*$AN39))),"")</f>
        <v/>
      </c>
      <c r="AP39" s="110"/>
      <c r="AQ39" s="94" t="str">
        <f>IF(AND(ISTEXT($D39),ISNUMBER($AP39)),IF(HLOOKUP(INT($I39),'1. Eingabemaske'!$I$12:$V$21,9,FALSE)&lt;&gt;0,HLOOKUP(INT($I39),'1. Eingabemaske'!$I$12:$V$21,9,FALSE),""),"")</f>
        <v/>
      </c>
      <c r="AR39" s="103"/>
      <c r="AS39" s="94" t="str">
        <f>IF(AND(ISTEXT($D39),ISNUMBER($AR39)),IF(HLOOKUP(INT($I39),'1. Eingabemaske'!$I$12:$V$21,10,FALSE)&lt;&gt;0,HLOOKUP(INT($I39),'1. Eingabemaske'!$I$12:$V$21,10,FALSE),""),"")</f>
        <v/>
      </c>
      <c r="AT39" s="95" t="str">
        <f>IF(ISTEXT($D39),(IF($AQ39="",0,IF('1. Eingabemaske'!$F$19="","",(IF('1. Eingabemaske'!$F$19=0,($AP39/'1. Eingabemaske'!$G$19),($AP39-1)/('1. Eingabemaske'!$G$19-1))*$AQ39)))+IF($AS39="",0,IF('1. Eingabemaske'!$F$20="","",(IF('1. Eingabemaske'!$F$20=0,($AR39/'1. Eingabemaske'!$G$20),($AR39-1)/('1. Eingabemaske'!$G$20-1))*$AS39)))),"")</f>
        <v/>
      </c>
      <c r="AU39" s="103"/>
      <c r="AV39" s="94" t="str">
        <f>IF(AND(ISTEXT($D39),ISNUMBER($AU39)),IF(HLOOKUP(INT($I39),'1. Eingabemaske'!$I$12:$V$21,11,FALSE)&lt;&gt;0,HLOOKUP(INT($I39),'1. Eingabemaske'!$I$12:$V$21,11,FALSE),""),"")</f>
        <v/>
      </c>
      <c r="AW39" s="103"/>
      <c r="AX39" s="94" t="str">
        <f>IF(AND(ISTEXT($D39),ISNUMBER($AW39)),IF(HLOOKUP(INT($I39),'1. Eingabemaske'!$I$12:$V$21,12,FALSE)&lt;&gt;0,HLOOKUP(INT($I39),'1. Eingabemaske'!$I$12:$V$21,12,FALSE),""),"")</f>
        <v/>
      </c>
      <c r="AY39" s="95" t="str">
        <f>IF(ISTEXT($D39),SUM(IF($AV39="",0,IF('1. Eingabemaske'!$F$21="","",(IF('1. Eingabemaske'!$F$21=0,($AU39/'1. Eingabemaske'!$G$21),($AU39-1)/('1. Eingabemaske'!$G$21-1)))*$AV39)),IF($AX39="",0,IF('1. Eingabemaske'!#REF!="","",(IF('1. Eingabemaske'!#REF!=0,($AW39/'1. Eingabemaske'!#REF!),($AW39-1)/('1. Eingabemaske'!#REF!-1)))*$AX39))),"")</f>
        <v/>
      </c>
      <c r="AZ39" s="84" t="str">
        <f t="shared" si="6"/>
        <v>Bitte BES einfügen</v>
      </c>
      <c r="BA39" s="96" t="str">
        <f t="shared" si="7"/>
        <v/>
      </c>
      <c r="BB39" s="100"/>
      <c r="BC39" s="100"/>
      <c r="BD39" s="100"/>
    </row>
    <row r="40" spans="2:56" ht="13.5" thickBot="1" x14ac:dyDescent="0.45">
      <c r="B40" s="99" t="str">
        <f t="shared" si="0"/>
        <v xml:space="preserve"> </v>
      </c>
      <c r="C40" s="100"/>
      <c r="D40" s="100"/>
      <c r="E40" s="100"/>
      <c r="F40" s="100"/>
      <c r="G40" s="101"/>
      <c r="H40" s="101"/>
      <c r="I40" s="84" t="str">
        <f>IF(ISBLANK(Tableau1[[#This Row],[Name]]),"",((Tableau1[[#This Row],[Testdatum]]-Tableau1[[#This Row],[Geburtsdatum]])/365))</f>
        <v/>
      </c>
      <c r="J40" s="102" t="str">
        <f t="shared" si="1"/>
        <v xml:space="preserve"> </v>
      </c>
      <c r="K40" s="103"/>
      <c r="L40" s="103"/>
      <c r="M40" s="104" t="str">
        <f>IF(ISTEXT(D40),IF(L40="","",IF(HLOOKUP(INT($I40),'1. Eingabemaske'!$I$12:$V$21,2,FALSE)&lt;&gt;0,HLOOKUP(INT($I40),'1. Eingabemaske'!$I$12:$V$21,2,FALSE),"")),"")</f>
        <v/>
      </c>
      <c r="N40" s="105" t="str">
        <f>IF(ISTEXT($D40),IF(F40="M",IF(L40="","",IF($K40="Frühentwickler",VLOOKUP(INT($I40),'1. Eingabemaske'!$Z$12:$AF$28,5,FALSE),IF($K40="Normalentwickler",VLOOKUP(INT($I40),'1. Eingabemaske'!$Z$12:$AF$23,6,FALSE),IF($K40="Spätentwickler",VLOOKUP(INT($I40),'1. Eingabemaske'!$Z$12:$AF$23,7,FALSE),0)))+((VLOOKUP(INT($I40),'1. Eingabemaske'!$Z$12:$AF$23,2,FALSE))*(($G40-DATE(YEAR($G40),1,1)+1)/365))),IF(F40="W",(IF($K40="Frühentwickler",VLOOKUP(INT($I40),'1. Eingabemaske'!$AH$12:$AN$28,5,FALSE),IF($K40="Normalentwickler",VLOOKUP(INT($I40),'1. Eingabemaske'!$AH$12:$AN$23,6,FALSE),IF($K40="Spätentwickler",VLOOKUP(INT($I40),'1. Eingabemaske'!$AH$12:$AN$23,7,FALSE),0)))+((VLOOKUP(INT($I40),'1. Eingabemaske'!$AH$12:$AN$23,2,FALSE))*(($G40-DATE(YEAR($G40),1,1)+1)/365))),"Geschlecht fehlt!")),"")</f>
        <v/>
      </c>
      <c r="O40" s="106" t="str">
        <f>IF(ISTEXT(D40),IF(M40="","",IF('1. Eingabemaske'!$F$13="",0,(IF('1. Eingabemaske'!$F$13=0,(L40/'1. Eingabemaske'!$G$13),(L40-1)/('1. Eingabemaske'!$G$13-1))*M40*N40))),"")</f>
        <v/>
      </c>
      <c r="P40" s="103"/>
      <c r="Q40" s="103"/>
      <c r="R40" s="104" t="str">
        <f t="shared" si="2"/>
        <v/>
      </c>
      <c r="S40" s="104" t="str">
        <f>IF(AND(ISTEXT($D40),ISNUMBER(R40)),IF(HLOOKUP(INT($I40),'1. Eingabemaske'!$I$12:$V$21,3,FALSE)&lt;&gt;0,HLOOKUP(INT($I40),'1. Eingabemaske'!$I$12:$V$21,3,FALSE),""),"")</f>
        <v/>
      </c>
      <c r="T40" s="106" t="str">
        <f>IF(ISTEXT($D40),IF($S40="","",IF($R40="","",IF('1. Eingabemaske'!$F$14="",0,(IF('1. Eingabemaske'!$F$14=0,(R40/'1. Eingabemaske'!$G$14),(R40-1)/('1. Eingabemaske'!$G$14-1))*$S40)))),"")</f>
        <v/>
      </c>
      <c r="U40" s="103"/>
      <c r="V40" s="103"/>
      <c r="W40" s="104" t="str">
        <f t="shared" si="3"/>
        <v/>
      </c>
      <c r="X40" s="104" t="str">
        <f>IF(AND(ISTEXT($D40),ISNUMBER(W40)),IF(HLOOKUP(INT($I40),'1. Eingabemaske'!$I$12:$V$21,4,FALSE)&lt;&gt;0,HLOOKUP(INT($I40),'1. Eingabemaske'!$I$12:$V$21,4,FALSE),""),"")</f>
        <v/>
      </c>
      <c r="Y40" s="108" t="str">
        <f>IF(ISTEXT($D40),IF($W40="","",IF($X40="","",IF('1. Eingabemaske'!$F$15="","",(IF('1. Eingabemaske'!$F$15=0,($W40/'1. Eingabemaske'!$G$15),($W40-1)/('1. Eingabemaske'!$G$15-1))*$X40)))),"")</f>
        <v/>
      </c>
      <c r="Z40" s="103"/>
      <c r="AA40" s="103"/>
      <c r="AB40" s="104" t="str">
        <f t="shared" si="4"/>
        <v/>
      </c>
      <c r="AC40" s="104" t="str">
        <f>IF(AND(ISTEXT($D40),ISNUMBER($AB40)),IF(HLOOKUP(INT($I40),'1. Eingabemaske'!$I$12:$V$21,5,FALSE)&lt;&gt;0,HLOOKUP(INT($I40),'1. Eingabemaske'!$I$12:$V$21,5,FALSE),""),"")</f>
        <v/>
      </c>
      <c r="AD40" s="91" t="str">
        <f>IF(ISTEXT($D40),IF($AC40="","",IF('1. Eingabemaske'!$F$16="","",(IF('1. Eingabemaske'!$F$16=0,($AB40/'1. Eingabemaske'!$G$16),($AB40-1)/('1. Eingabemaske'!$G$16-1))*$AC40))),"")</f>
        <v/>
      </c>
      <c r="AE40" s="92" t="str">
        <f>IF(ISTEXT($D40),IF(F40="M",IF(L40="","",IF($K40="Frühentwickler",VLOOKUP(INT($I40),'1. Eingabemaske'!$Z$12:$AF$28,5,FALSE),IF($K40="Normalentwickler",VLOOKUP(INT($I40),'1. Eingabemaske'!$Z$12:$AF$23,6,FALSE),IF($K40="Spätentwickler",VLOOKUP(INT($I40),'1. Eingabemaske'!$Z$12:$AF$23,7,FALSE),0)))+((VLOOKUP(INT($I40),'1. Eingabemaske'!$Z$12:$AF$23,2,FALSE))*(($G40-DATE(YEAR($G40),1,1)+1)/365))),IF(F40="W",(IF($K40="Frühentwickler",VLOOKUP(INT($I40),'1. Eingabemaske'!$AH$12:$AN$28,5,FALSE),IF($K40="Normalentwickler",VLOOKUP(INT($I40),'1. Eingabemaske'!$AH$12:$AN$23,6,FALSE),IF($K40="Spätentwickler",VLOOKUP(INT($I40),'1. Eingabemaske'!$AH$12:$AN$23,7,FALSE),0)))+((VLOOKUP(INT($I40),'1. Eingabemaske'!$AH$12:$AN$23,2,FALSE))*(($G40-DATE(YEAR($G40),1,1)+1)/365))),"Geschlecht fehlt!")),"")</f>
        <v/>
      </c>
      <c r="AF40" s="93" t="str">
        <f t="shared" si="5"/>
        <v/>
      </c>
      <c r="AG40" s="103"/>
      <c r="AH40" s="94" t="str">
        <f>IF(AND(ISTEXT($D40),ISNUMBER($AG40)),IF(HLOOKUP(INT($I40),'1. Eingabemaske'!$I$12:$V$21,6,FALSE)&lt;&gt;0,HLOOKUP(INT($I40),'1. Eingabemaske'!$I$12:$V$21,6,FALSE),""),"")</f>
        <v/>
      </c>
      <c r="AI40" s="91" t="str">
        <f>IF(ISTEXT($D40),IF($AH40="","",IF('1. Eingabemaske'!$F$17="","",(IF('1. Eingabemaske'!$F$17=0,($AG40/'1. Eingabemaske'!$G$17),($AG40-1)/('1. Eingabemaske'!$G$17-1))*$AH40))),"")</f>
        <v/>
      </c>
      <c r="AJ40" s="103"/>
      <c r="AK40" s="94" t="str">
        <f>IF(AND(ISTEXT($D40),ISNUMBER($AJ40)),IF(HLOOKUP(INT($I40),'1. Eingabemaske'!$I$12:$V$21,7,FALSE)&lt;&gt;0,HLOOKUP(INT($I40),'1. Eingabemaske'!$I$12:$V$21,7,FALSE),""),"")</f>
        <v/>
      </c>
      <c r="AL40" s="91" t="str">
        <f>IF(ISTEXT($D40),IF(AJ40=0,0,IF($AK40="","",IF('1. Eingabemaske'!$F$18="","",(IF('1. Eingabemaske'!$F$18=0,($AJ40/'1. Eingabemaske'!$G$18),($AJ40-1)/('1. Eingabemaske'!$G$18-1))*$AK40)))),"")</f>
        <v/>
      </c>
      <c r="AM40" s="103"/>
      <c r="AN40" s="94" t="str">
        <f>IF(AND(ISTEXT($D40),ISNUMBER($AM40)),IF(HLOOKUP(INT($I40),'1. Eingabemaske'!$I$12:$V$21,8,FALSE)&lt;&gt;0,HLOOKUP(INT($I40),'1. Eingabemaske'!$I$12:$V$21,8,FALSE),""),"")</f>
        <v/>
      </c>
      <c r="AO40" s="89" t="str">
        <f>IF(ISTEXT($D40),IF($AN40="","",IF('1. Eingabemaske'!#REF!="","",(IF('1. Eingabemaske'!#REF!=0,($AM40/'1. Eingabemaske'!#REF!),($AM40-1)/('1. Eingabemaske'!#REF!-1))*$AN40))),"")</f>
        <v/>
      </c>
      <c r="AP40" s="110"/>
      <c r="AQ40" s="94" t="str">
        <f>IF(AND(ISTEXT($D40),ISNUMBER($AP40)),IF(HLOOKUP(INT($I40),'1. Eingabemaske'!$I$12:$V$21,9,FALSE)&lt;&gt;0,HLOOKUP(INT($I40),'1. Eingabemaske'!$I$12:$V$21,9,FALSE),""),"")</f>
        <v/>
      </c>
      <c r="AR40" s="103"/>
      <c r="AS40" s="94" t="str">
        <f>IF(AND(ISTEXT($D40),ISNUMBER($AR40)),IF(HLOOKUP(INT($I40),'1. Eingabemaske'!$I$12:$V$21,10,FALSE)&lt;&gt;0,HLOOKUP(INT($I40),'1. Eingabemaske'!$I$12:$V$21,10,FALSE),""),"")</f>
        <v/>
      </c>
      <c r="AT40" s="95" t="str">
        <f>IF(ISTEXT($D40),(IF($AQ40="",0,IF('1. Eingabemaske'!$F$19="","",(IF('1. Eingabemaske'!$F$19=0,($AP40/'1. Eingabemaske'!$G$19),($AP40-1)/('1. Eingabemaske'!$G$19-1))*$AQ40)))+IF($AS40="",0,IF('1. Eingabemaske'!$F$20="","",(IF('1. Eingabemaske'!$F$20=0,($AR40/'1. Eingabemaske'!$G$20),($AR40-1)/('1. Eingabemaske'!$G$20-1))*$AS40)))),"")</f>
        <v/>
      </c>
      <c r="AU40" s="103"/>
      <c r="AV40" s="94" t="str">
        <f>IF(AND(ISTEXT($D40),ISNUMBER($AU40)),IF(HLOOKUP(INT($I40),'1. Eingabemaske'!$I$12:$V$21,11,FALSE)&lt;&gt;0,HLOOKUP(INT($I40),'1. Eingabemaske'!$I$12:$V$21,11,FALSE),""),"")</f>
        <v/>
      </c>
      <c r="AW40" s="103"/>
      <c r="AX40" s="94" t="str">
        <f>IF(AND(ISTEXT($D40),ISNUMBER($AW40)),IF(HLOOKUP(INT($I40),'1. Eingabemaske'!$I$12:$V$21,12,FALSE)&lt;&gt;0,HLOOKUP(INT($I40),'1. Eingabemaske'!$I$12:$V$21,12,FALSE),""),"")</f>
        <v/>
      </c>
      <c r="AY40" s="95" t="str">
        <f>IF(ISTEXT($D40),SUM(IF($AV40="",0,IF('1. Eingabemaske'!$F$21="","",(IF('1. Eingabemaske'!$F$21=0,($AU40/'1. Eingabemaske'!$G$21),($AU40-1)/('1. Eingabemaske'!$G$21-1)))*$AV40)),IF($AX40="",0,IF('1. Eingabemaske'!#REF!="","",(IF('1. Eingabemaske'!#REF!=0,($AW40/'1. Eingabemaske'!#REF!),($AW40-1)/('1. Eingabemaske'!#REF!-1)))*$AX40))),"")</f>
        <v/>
      </c>
      <c r="AZ40" s="84" t="str">
        <f t="shared" si="6"/>
        <v>Bitte BES einfügen</v>
      </c>
      <c r="BA40" s="96" t="str">
        <f t="shared" si="7"/>
        <v/>
      </c>
      <c r="BB40" s="100"/>
      <c r="BC40" s="100"/>
      <c r="BD40" s="100"/>
    </row>
    <row r="41" spans="2:56" ht="13.5" thickBot="1" x14ac:dyDescent="0.45">
      <c r="B41" s="99" t="str">
        <f t="shared" si="0"/>
        <v xml:space="preserve"> </v>
      </c>
      <c r="C41" s="100"/>
      <c r="D41" s="100"/>
      <c r="E41" s="100"/>
      <c r="F41" s="100"/>
      <c r="G41" s="101"/>
      <c r="H41" s="101"/>
      <c r="I41" s="84" t="str">
        <f>IF(ISBLANK(Tableau1[[#This Row],[Name]]),"",((Tableau1[[#This Row],[Testdatum]]-Tableau1[[#This Row],[Geburtsdatum]])/365))</f>
        <v/>
      </c>
      <c r="J41" s="102" t="str">
        <f t="shared" si="1"/>
        <v xml:space="preserve"> </v>
      </c>
      <c r="K41" s="103"/>
      <c r="L41" s="103"/>
      <c r="M41" s="104" t="str">
        <f>IF(ISTEXT(D41),IF(L41="","",IF(HLOOKUP(INT($I41),'1. Eingabemaske'!$I$12:$V$21,2,FALSE)&lt;&gt;0,HLOOKUP(INT($I41),'1. Eingabemaske'!$I$12:$V$21,2,FALSE),"")),"")</f>
        <v/>
      </c>
      <c r="N41" s="105" t="str">
        <f>IF(ISTEXT($D41),IF(F41="M",IF(L41="","",IF($K41="Frühentwickler",VLOOKUP(INT($I41),'1. Eingabemaske'!$Z$12:$AF$28,5,FALSE),IF($K41="Normalentwickler",VLOOKUP(INT($I41),'1. Eingabemaske'!$Z$12:$AF$23,6,FALSE),IF($K41="Spätentwickler",VLOOKUP(INT($I41),'1. Eingabemaske'!$Z$12:$AF$23,7,FALSE),0)))+((VLOOKUP(INT($I41),'1. Eingabemaske'!$Z$12:$AF$23,2,FALSE))*(($G41-DATE(YEAR($G41),1,1)+1)/365))),IF(F41="W",(IF($K41="Frühentwickler",VLOOKUP(INT($I41),'1. Eingabemaske'!$AH$12:$AN$28,5,FALSE),IF($K41="Normalentwickler",VLOOKUP(INT($I41),'1. Eingabemaske'!$AH$12:$AN$23,6,FALSE),IF($K41="Spätentwickler",VLOOKUP(INT($I41),'1. Eingabemaske'!$AH$12:$AN$23,7,FALSE),0)))+((VLOOKUP(INT($I41),'1. Eingabemaske'!$AH$12:$AN$23,2,FALSE))*(($G41-DATE(YEAR($G41),1,1)+1)/365))),"Geschlecht fehlt!")),"")</f>
        <v/>
      </c>
      <c r="O41" s="106" t="str">
        <f>IF(ISTEXT(D41),IF(M41="","",IF('1. Eingabemaske'!$F$13="",0,(IF('1. Eingabemaske'!$F$13=0,(L41/'1. Eingabemaske'!$G$13),(L41-1)/('1. Eingabemaske'!$G$13-1))*M41*N41))),"")</f>
        <v/>
      </c>
      <c r="P41" s="103"/>
      <c r="Q41" s="103"/>
      <c r="R41" s="104" t="str">
        <f t="shared" si="2"/>
        <v/>
      </c>
      <c r="S41" s="104" t="str">
        <f>IF(AND(ISTEXT($D41),ISNUMBER(R41)),IF(HLOOKUP(INT($I41),'1. Eingabemaske'!$I$12:$V$21,3,FALSE)&lt;&gt;0,HLOOKUP(INT($I41),'1. Eingabemaske'!$I$12:$V$21,3,FALSE),""),"")</f>
        <v/>
      </c>
      <c r="T41" s="106" t="str">
        <f>IF(ISTEXT($D41),IF($S41="","",IF($R41="","",IF('1. Eingabemaske'!$F$14="",0,(IF('1. Eingabemaske'!$F$14=0,(R41/'1. Eingabemaske'!$G$14),(R41-1)/('1. Eingabemaske'!$G$14-1))*$S41)))),"")</f>
        <v/>
      </c>
      <c r="U41" s="103"/>
      <c r="V41" s="103"/>
      <c r="W41" s="104" t="str">
        <f t="shared" si="3"/>
        <v/>
      </c>
      <c r="X41" s="104" t="str">
        <f>IF(AND(ISTEXT($D41),ISNUMBER(W41)),IF(HLOOKUP(INT($I41),'1. Eingabemaske'!$I$12:$V$21,4,FALSE)&lt;&gt;0,HLOOKUP(INT($I41),'1. Eingabemaske'!$I$12:$V$21,4,FALSE),""),"")</f>
        <v/>
      </c>
      <c r="Y41" s="108" t="str">
        <f>IF(ISTEXT($D41),IF($W41="","",IF($X41="","",IF('1. Eingabemaske'!$F$15="","",(IF('1. Eingabemaske'!$F$15=0,($W41/'1. Eingabemaske'!$G$15),($W41-1)/('1. Eingabemaske'!$G$15-1))*$X41)))),"")</f>
        <v/>
      </c>
      <c r="Z41" s="103"/>
      <c r="AA41" s="103"/>
      <c r="AB41" s="104" t="str">
        <f t="shared" si="4"/>
        <v/>
      </c>
      <c r="AC41" s="104" t="str">
        <f>IF(AND(ISTEXT($D41),ISNUMBER($AB41)),IF(HLOOKUP(INT($I41),'1. Eingabemaske'!$I$12:$V$21,5,FALSE)&lt;&gt;0,HLOOKUP(INT($I41),'1. Eingabemaske'!$I$12:$V$21,5,FALSE),""),"")</f>
        <v/>
      </c>
      <c r="AD41" s="91" t="str">
        <f>IF(ISTEXT($D41),IF($AC41="","",IF('1. Eingabemaske'!$F$16="","",(IF('1. Eingabemaske'!$F$16=0,($AB41/'1. Eingabemaske'!$G$16),($AB41-1)/('1. Eingabemaske'!$G$16-1))*$AC41))),"")</f>
        <v/>
      </c>
      <c r="AE41" s="92" t="str">
        <f>IF(ISTEXT($D41),IF(F41="M",IF(L41="","",IF($K41="Frühentwickler",VLOOKUP(INT($I41),'1. Eingabemaske'!$Z$12:$AF$28,5,FALSE),IF($K41="Normalentwickler",VLOOKUP(INT($I41),'1. Eingabemaske'!$Z$12:$AF$23,6,FALSE),IF($K41="Spätentwickler",VLOOKUP(INT($I41),'1. Eingabemaske'!$Z$12:$AF$23,7,FALSE),0)))+((VLOOKUP(INT($I41),'1. Eingabemaske'!$Z$12:$AF$23,2,FALSE))*(($G41-DATE(YEAR($G41),1,1)+1)/365))),IF(F41="W",(IF($K41="Frühentwickler",VLOOKUP(INT($I41),'1. Eingabemaske'!$AH$12:$AN$28,5,FALSE),IF($K41="Normalentwickler",VLOOKUP(INT($I41),'1. Eingabemaske'!$AH$12:$AN$23,6,FALSE),IF($K41="Spätentwickler",VLOOKUP(INT($I41),'1. Eingabemaske'!$AH$12:$AN$23,7,FALSE),0)))+((VLOOKUP(INT($I41),'1. Eingabemaske'!$AH$12:$AN$23,2,FALSE))*(($G41-DATE(YEAR($G41),1,1)+1)/365))),"Geschlecht fehlt!")),"")</f>
        <v/>
      </c>
      <c r="AF41" s="93" t="str">
        <f t="shared" si="5"/>
        <v/>
      </c>
      <c r="AG41" s="103"/>
      <c r="AH41" s="94" t="str">
        <f>IF(AND(ISTEXT($D41),ISNUMBER($AG41)),IF(HLOOKUP(INT($I41),'1. Eingabemaske'!$I$12:$V$21,6,FALSE)&lt;&gt;0,HLOOKUP(INT($I41),'1. Eingabemaske'!$I$12:$V$21,6,FALSE),""),"")</f>
        <v/>
      </c>
      <c r="AI41" s="91" t="str">
        <f>IF(ISTEXT($D41),IF($AH41="","",IF('1. Eingabemaske'!$F$17="","",(IF('1. Eingabemaske'!$F$17=0,($AG41/'1. Eingabemaske'!$G$17),($AG41-1)/('1. Eingabemaske'!$G$17-1))*$AH41))),"")</f>
        <v/>
      </c>
      <c r="AJ41" s="103"/>
      <c r="AK41" s="94" t="str">
        <f>IF(AND(ISTEXT($D41),ISNUMBER($AJ41)),IF(HLOOKUP(INT($I41),'1. Eingabemaske'!$I$12:$V$21,7,FALSE)&lt;&gt;0,HLOOKUP(INT($I41),'1. Eingabemaske'!$I$12:$V$21,7,FALSE),""),"")</f>
        <v/>
      </c>
      <c r="AL41" s="91" t="str">
        <f>IF(ISTEXT($D41),IF(AJ41=0,0,IF($AK41="","",IF('1. Eingabemaske'!$F$18="","",(IF('1. Eingabemaske'!$F$18=0,($AJ41/'1. Eingabemaske'!$G$18),($AJ41-1)/('1. Eingabemaske'!$G$18-1))*$AK41)))),"")</f>
        <v/>
      </c>
      <c r="AM41" s="103"/>
      <c r="AN41" s="94" t="str">
        <f>IF(AND(ISTEXT($D41),ISNUMBER($AM41)),IF(HLOOKUP(INT($I41),'1. Eingabemaske'!$I$12:$V$21,8,FALSE)&lt;&gt;0,HLOOKUP(INT($I41),'1. Eingabemaske'!$I$12:$V$21,8,FALSE),""),"")</f>
        <v/>
      </c>
      <c r="AO41" s="89" t="str">
        <f>IF(ISTEXT($D41),IF($AN41="","",IF('1. Eingabemaske'!#REF!="","",(IF('1. Eingabemaske'!#REF!=0,($AM41/'1. Eingabemaske'!#REF!),($AM41-1)/('1. Eingabemaske'!#REF!-1))*$AN41))),"")</f>
        <v/>
      </c>
      <c r="AP41" s="110"/>
      <c r="AQ41" s="94" t="str">
        <f>IF(AND(ISTEXT($D41),ISNUMBER($AP41)),IF(HLOOKUP(INT($I41),'1. Eingabemaske'!$I$12:$V$21,9,FALSE)&lt;&gt;0,HLOOKUP(INT($I41),'1. Eingabemaske'!$I$12:$V$21,9,FALSE),""),"")</f>
        <v/>
      </c>
      <c r="AR41" s="103"/>
      <c r="AS41" s="94" t="str">
        <f>IF(AND(ISTEXT($D41),ISNUMBER($AR41)),IF(HLOOKUP(INT($I41),'1. Eingabemaske'!$I$12:$V$21,10,FALSE)&lt;&gt;0,HLOOKUP(INT($I41),'1. Eingabemaske'!$I$12:$V$21,10,FALSE),""),"")</f>
        <v/>
      </c>
      <c r="AT41" s="95" t="str">
        <f>IF(ISTEXT($D41),(IF($AQ41="",0,IF('1. Eingabemaske'!$F$19="","",(IF('1. Eingabemaske'!$F$19=0,($AP41/'1. Eingabemaske'!$G$19),($AP41-1)/('1. Eingabemaske'!$G$19-1))*$AQ41)))+IF($AS41="",0,IF('1. Eingabemaske'!$F$20="","",(IF('1. Eingabemaske'!$F$20=0,($AR41/'1. Eingabemaske'!$G$20),($AR41-1)/('1. Eingabemaske'!$G$20-1))*$AS41)))),"")</f>
        <v/>
      </c>
      <c r="AU41" s="103"/>
      <c r="AV41" s="94" t="str">
        <f>IF(AND(ISTEXT($D41),ISNUMBER($AU41)),IF(HLOOKUP(INT($I41),'1. Eingabemaske'!$I$12:$V$21,11,FALSE)&lt;&gt;0,HLOOKUP(INT($I41),'1. Eingabemaske'!$I$12:$V$21,11,FALSE),""),"")</f>
        <v/>
      </c>
      <c r="AW41" s="103"/>
      <c r="AX41" s="94" t="str">
        <f>IF(AND(ISTEXT($D41),ISNUMBER($AW41)),IF(HLOOKUP(INT($I41),'1. Eingabemaske'!$I$12:$V$21,12,FALSE)&lt;&gt;0,HLOOKUP(INT($I41),'1. Eingabemaske'!$I$12:$V$21,12,FALSE),""),"")</f>
        <v/>
      </c>
      <c r="AY41" s="95" t="str">
        <f>IF(ISTEXT($D41),SUM(IF($AV41="",0,IF('1. Eingabemaske'!$F$21="","",(IF('1. Eingabemaske'!$F$21=0,($AU41/'1. Eingabemaske'!$G$21),($AU41-1)/('1. Eingabemaske'!$G$21-1)))*$AV41)),IF($AX41="",0,IF('1. Eingabemaske'!#REF!="","",(IF('1. Eingabemaske'!#REF!=0,($AW41/'1. Eingabemaske'!#REF!),($AW41-1)/('1. Eingabemaske'!#REF!-1)))*$AX41))),"")</f>
        <v/>
      </c>
      <c r="AZ41" s="84" t="str">
        <f t="shared" si="6"/>
        <v>Bitte BES einfügen</v>
      </c>
      <c r="BA41" s="96" t="str">
        <f t="shared" si="7"/>
        <v/>
      </c>
      <c r="BB41" s="100"/>
      <c r="BC41" s="100"/>
      <c r="BD41" s="100"/>
    </row>
    <row r="42" spans="2:56" ht="13.5" thickBot="1" x14ac:dyDescent="0.45">
      <c r="B42" s="99" t="str">
        <f t="shared" si="0"/>
        <v xml:space="preserve"> </v>
      </c>
      <c r="C42" s="100"/>
      <c r="D42" s="100"/>
      <c r="E42" s="100"/>
      <c r="F42" s="100"/>
      <c r="G42" s="101"/>
      <c r="H42" s="101"/>
      <c r="I42" s="84" t="str">
        <f>IF(ISBLANK(Tableau1[[#This Row],[Name]]),"",((Tableau1[[#This Row],[Testdatum]]-Tableau1[[#This Row],[Geburtsdatum]])/365))</f>
        <v/>
      </c>
      <c r="J42" s="102" t="str">
        <f t="shared" si="1"/>
        <v xml:space="preserve"> </v>
      </c>
      <c r="K42" s="103"/>
      <c r="L42" s="103"/>
      <c r="M42" s="104" t="str">
        <f>IF(ISTEXT(D42),IF(L42="","",IF(HLOOKUP(INT($I42),'1. Eingabemaske'!$I$12:$V$21,2,FALSE)&lt;&gt;0,HLOOKUP(INT($I42),'1. Eingabemaske'!$I$12:$V$21,2,FALSE),"")),"")</f>
        <v/>
      </c>
      <c r="N42" s="105" t="str">
        <f>IF(ISTEXT($D42),IF(F42="M",IF(L42="","",IF($K42="Frühentwickler",VLOOKUP(INT($I42),'1. Eingabemaske'!$Z$12:$AF$28,5,FALSE),IF($K42="Normalentwickler",VLOOKUP(INT($I42),'1. Eingabemaske'!$Z$12:$AF$23,6,FALSE),IF($K42="Spätentwickler",VLOOKUP(INT($I42),'1. Eingabemaske'!$Z$12:$AF$23,7,FALSE),0)))+((VLOOKUP(INT($I42),'1. Eingabemaske'!$Z$12:$AF$23,2,FALSE))*(($G42-DATE(YEAR($G42),1,1)+1)/365))),IF(F42="W",(IF($K42="Frühentwickler",VLOOKUP(INT($I42),'1. Eingabemaske'!$AH$12:$AN$28,5,FALSE),IF($K42="Normalentwickler",VLOOKUP(INT($I42),'1. Eingabemaske'!$AH$12:$AN$23,6,FALSE),IF($K42="Spätentwickler",VLOOKUP(INT($I42),'1. Eingabemaske'!$AH$12:$AN$23,7,FALSE),0)))+((VLOOKUP(INT($I42),'1. Eingabemaske'!$AH$12:$AN$23,2,FALSE))*(($G42-DATE(YEAR($G42),1,1)+1)/365))),"Geschlecht fehlt!")),"")</f>
        <v/>
      </c>
      <c r="O42" s="106" t="str">
        <f>IF(ISTEXT(D42),IF(M42="","",IF('1. Eingabemaske'!$F$13="",0,(IF('1. Eingabemaske'!$F$13=0,(L42/'1. Eingabemaske'!$G$13),(L42-1)/('1. Eingabemaske'!$G$13-1))*M42*N42))),"")</f>
        <v/>
      </c>
      <c r="P42" s="103"/>
      <c r="Q42" s="103"/>
      <c r="R42" s="104" t="str">
        <f t="shared" si="2"/>
        <v/>
      </c>
      <c r="S42" s="104" t="str">
        <f>IF(AND(ISTEXT($D42),ISNUMBER(R42)),IF(HLOOKUP(INT($I42),'1. Eingabemaske'!$I$12:$V$21,3,FALSE)&lt;&gt;0,HLOOKUP(INT($I42),'1. Eingabemaske'!$I$12:$V$21,3,FALSE),""),"")</f>
        <v/>
      </c>
      <c r="T42" s="106" t="str">
        <f>IF(ISTEXT($D42),IF($S42="","",IF($R42="","",IF('1. Eingabemaske'!$F$14="",0,(IF('1. Eingabemaske'!$F$14=0,(R42/'1. Eingabemaske'!$G$14),(R42-1)/('1. Eingabemaske'!$G$14-1))*$S42)))),"")</f>
        <v/>
      </c>
      <c r="U42" s="103"/>
      <c r="V42" s="103"/>
      <c r="W42" s="104" t="str">
        <f t="shared" si="3"/>
        <v/>
      </c>
      <c r="X42" s="104" t="str">
        <f>IF(AND(ISTEXT($D42),ISNUMBER(W42)),IF(HLOOKUP(INT($I42),'1. Eingabemaske'!$I$12:$V$21,4,FALSE)&lt;&gt;0,HLOOKUP(INT($I42),'1. Eingabemaske'!$I$12:$V$21,4,FALSE),""),"")</f>
        <v/>
      </c>
      <c r="Y42" s="108" t="str">
        <f>IF(ISTEXT($D42),IF($W42="","",IF($X42="","",IF('1. Eingabemaske'!$F$15="","",(IF('1. Eingabemaske'!$F$15=0,($W42/'1. Eingabemaske'!$G$15),($W42-1)/('1. Eingabemaske'!$G$15-1))*$X42)))),"")</f>
        <v/>
      </c>
      <c r="Z42" s="103"/>
      <c r="AA42" s="103"/>
      <c r="AB42" s="104" t="str">
        <f t="shared" si="4"/>
        <v/>
      </c>
      <c r="AC42" s="104" t="str">
        <f>IF(AND(ISTEXT($D42),ISNUMBER($AB42)),IF(HLOOKUP(INT($I42),'1. Eingabemaske'!$I$12:$V$21,5,FALSE)&lt;&gt;0,HLOOKUP(INT($I42),'1. Eingabemaske'!$I$12:$V$21,5,FALSE),""),"")</f>
        <v/>
      </c>
      <c r="AD42" s="91" t="str">
        <f>IF(ISTEXT($D42),IF($AC42="","",IF('1. Eingabemaske'!$F$16="","",(IF('1. Eingabemaske'!$F$16=0,($AB42/'1. Eingabemaske'!$G$16),($AB42-1)/('1. Eingabemaske'!$G$16-1))*$AC42))),"")</f>
        <v/>
      </c>
      <c r="AE42" s="92" t="str">
        <f>IF(ISTEXT($D42),IF(F42="M",IF(L42="","",IF($K42="Frühentwickler",VLOOKUP(INT($I42),'1. Eingabemaske'!$Z$12:$AF$28,5,FALSE),IF($K42="Normalentwickler",VLOOKUP(INT($I42),'1. Eingabemaske'!$Z$12:$AF$23,6,FALSE),IF($K42="Spätentwickler",VLOOKUP(INT($I42),'1. Eingabemaske'!$Z$12:$AF$23,7,FALSE),0)))+((VLOOKUP(INT($I42),'1. Eingabemaske'!$Z$12:$AF$23,2,FALSE))*(($G42-DATE(YEAR($G42),1,1)+1)/365))),IF(F42="W",(IF($K42="Frühentwickler",VLOOKUP(INT($I42),'1. Eingabemaske'!$AH$12:$AN$28,5,FALSE),IF($K42="Normalentwickler",VLOOKUP(INT($I42),'1. Eingabemaske'!$AH$12:$AN$23,6,FALSE),IF($K42="Spätentwickler",VLOOKUP(INT($I42),'1. Eingabemaske'!$AH$12:$AN$23,7,FALSE),0)))+((VLOOKUP(INT($I42),'1. Eingabemaske'!$AH$12:$AN$23,2,FALSE))*(($G42-DATE(YEAR($G42),1,1)+1)/365))),"Geschlecht fehlt!")),"")</f>
        <v/>
      </c>
      <c r="AF42" s="93" t="str">
        <f t="shared" si="5"/>
        <v/>
      </c>
      <c r="AG42" s="103"/>
      <c r="AH42" s="94" t="str">
        <f>IF(AND(ISTEXT($D42),ISNUMBER($AG42)),IF(HLOOKUP(INT($I42),'1. Eingabemaske'!$I$12:$V$21,6,FALSE)&lt;&gt;0,HLOOKUP(INT($I42),'1. Eingabemaske'!$I$12:$V$21,6,FALSE),""),"")</f>
        <v/>
      </c>
      <c r="AI42" s="91" t="str">
        <f>IF(ISTEXT($D42),IF($AH42="","",IF('1. Eingabemaske'!$F$17="","",(IF('1. Eingabemaske'!$F$17=0,($AG42/'1. Eingabemaske'!$G$17),($AG42-1)/('1. Eingabemaske'!$G$17-1))*$AH42))),"")</f>
        <v/>
      </c>
      <c r="AJ42" s="103"/>
      <c r="AK42" s="94" t="str">
        <f>IF(AND(ISTEXT($D42),ISNUMBER($AJ42)),IF(HLOOKUP(INT($I42),'1. Eingabemaske'!$I$12:$V$21,7,FALSE)&lt;&gt;0,HLOOKUP(INT($I42),'1. Eingabemaske'!$I$12:$V$21,7,FALSE),""),"")</f>
        <v/>
      </c>
      <c r="AL42" s="91" t="str">
        <f>IF(ISTEXT($D42),IF(AJ42=0,0,IF($AK42="","",IF('1. Eingabemaske'!$F$18="","",(IF('1. Eingabemaske'!$F$18=0,($AJ42/'1. Eingabemaske'!$G$18),($AJ42-1)/('1. Eingabemaske'!$G$18-1))*$AK42)))),"")</f>
        <v/>
      </c>
      <c r="AM42" s="103"/>
      <c r="AN42" s="94" t="str">
        <f>IF(AND(ISTEXT($D42),ISNUMBER($AM42)),IF(HLOOKUP(INT($I42),'1. Eingabemaske'!$I$12:$V$21,8,FALSE)&lt;&gt;0,HLOOKUP(INT($I42),'1. Eingabemaske'!$I$12:$V$21,8,FALSE),""),"")</f>
        <v/>
      </c>
      <c r="AO42" s="89" t="str">
        <f>IF(ISTEXT($D42),IF($AN42="","",IF('1. Eingabemaske'!#REF!="","",(IF('1. Eingabemaske'!#REF!=0,($AM42/'1. Eingabemaske'!#REF!),($AM42-1)/('1. Eingabemaske'!#REF!-1))*$AN42))),"")</f>
        <v/>
      </c>
      <c r="AP42" s="110"/>
      <c r="AQ42" s="94" t="str">
        <f>IF(AND(ISTEXT($D42),ISNUMBER($AP42)),IF(HLOOKUP(INT($I42),'1. Eingabemaske'!$I$12:$V$21,9,FALSE)&lt;&gt;0,HLOOKUP(INT($I42),'1. Eingabemaske'!$I$12:$V$21,9,FALSE),""),"")</f>
        <v/>
      </c>
      <c r="AR42" s="103"/>
      <c r="AS42" s="94" t="str">
        <f>IF(AND(ISTEXT($D42),ISNUMBER($AR42)),IF(HLOOKUP(INT($I42),'1. Eingabemaske'!$I$12:$V$21,10,FALSE)&lt;&gt;0,HLOOKUP(INT($I42),'1. Eingabemaske'!$I$12:$V$21,10,FALSE),""),"")</f>
        <v/>
      </c>
      <c r="AT42" s="95" t="str">
        <f>IF(ISTEXT($D42),(IF($AQ42="",0,IF('1. Eingabemaske'!$F$19="","",(IF('1. Eingabemaske'!$F$19=0,($AP42/'1. Eingabemaske'!$G$19),($AP42-1)/('1. Eingabemaske'!$G$19-1))*$AQ42)))+IF($AS42="",0,IF('1. Eingabemaske'!$F$20="","",(IF('1. Eingabemaske'!$F$20=0,($AR42/'1. Eingabemaske'!$G$20),($AR42-1)/('1. Eingabemaske'!$G$20-1))*$AS42)))),"")</f>
        <v/>
      </c>
      <c r="AU42" s="103"/>
      <c r="AV42" s="94" t="str">
        <f>IF(AND(ISTEXT($D42),ISNUMBER($AU42)),IF(HLOOKUP(INT($I42),'1. Eingabemaske'!$I$12:$V$21,11,FALSE)&lt;&gt;0,HLOOKUP(INT($I42),'1. Eingabemaske'!$I$12:$V$21,11,FALSE),""),"")</f>
        <v/>
      </c>
      <c r="AW42" s="103"/>
      <c r="AX42" s="94" t="str">
        <f>IF(AND(ISTEXT($D42),ISNUMBER($AW42)),IF(HLOOKUP(INT($I42),'1. Eingabemaske'!$I$12:$V$21,12,FALSE)&lt;&gt;0,HLOOKUP(INT($I42),'1. Eingabemaske'!$I$12:$V$21,12,FALSE),""),"")</f>
        <v/>
      </c>
      <c r="AY42" s="95" t="str">
        <f>IF(ISTEXT($D42),SUM(IF($AV42="",0,IF('1. Eingabemaske'!$F$21="","",(IF('1. Eingabemaske'!$F$21=0,($AU42/'1. Eingabemaske'!$G$21),($AU42-1)/('1. Eingabemaske'!$G$21-1)))*$AV42)),IF($AX42="",0,IF('1. Eingabemaske'!#REF!="","",(IF('1. Eingabemaske'!#REF!=0,($AW42/'1. Eingabemaske'!#REF!),($AW42-1)/('1. Eingabemaske'!#REF!-1)))*$AX42))),"")</f>
        <v/>
      </c>
      <c r="AZ42" s="84" t="str">
        <f t="shared" si="6"/>
        <v>Bitte BES einfügen</v>
      </c>
      <c r="BA42" s="96" t="str">
        <f t="shared" si="7"/>
        <v/>
      </c>
      <c r="BB42" s="100"/>
      <c r="BC42" s="100"/>
      <c r="BD42" s="100"/>
    </row>
    <row r="43" spans="2:56" ht="13.5" thickBot="1" x14ac:dyDescent="0.45">
      <c r="B43" s="99" t="str">
        <f t="shared" si="0"/>
        <v xml:space="preserve"> </v>
      </c>
      <c r="C43" s="100"/>
      <c r="D43" s="100"/>
      <c r="E43" s="100"/>
      <c r="F43" s="100"/>
      <c r="G43" s="101"/>
      <c r="H43" s="101"/>
      <c r="I43" s="84" t="str">
        <f>IF(ISBLANK(Tableau1[[#This Row],[Name]]),"",((Tableau1[[#This Row],[Testdatum]]-Tableau1[[#This Row],[Geburtsdatum]])/365))</f>
        <v/>
      </c>
      <c r="J43" s="102" t="str">
        <f t="shared" si="1"/>
        <v xml:space="preserve"> </v>
      </c>
      <c r="K43" s="103"/>
      <c r="L43" s="103"/>
      <c r="M43" s="104" t="str">
        <f>IF(ISTEXT(D43),IF(L43="","",IF(HLOOKUP(INT($I43),'1. Eingabemaske'!$I$12:$V$21,2,FALSE)&lt;&gt;0,HLOOKUP(INT($I43),'1. Eingabemaske'!$I$12:$V$21,2,FALSE),"")),"")</f>
        <v/>
      </c>
      <c r="N43" s="105" t="str">
        <f>IF(ISTEXT($D43),IF(F43="M",IF(L43="","",IF($K43="Frühentwickler",VLOOKUP(INT($I43),'1. Eingabemaske'!$Z$12:$AF$28,5,FALSE),IF($K43="Normalentwickler",VLOOKUP(INT($I43),'1. Eingabemaske'!$Z$12:$AF$23,6,FALSE),IF($K43="Spätentwickler",VLOOKUP(INT($I43),'1. Eingabemaske'!$Z$12:$AF$23,7,FALSE),0)))+((VLOOKUP(INT($I43),'1. Eingabemaske'!$Z$12:$AF$23,2,FALSE))*(($G43-DATE(YEAR($G43),1,1)+1)/365))),IF(F43="W",(IF($K43="Frühentwickler",VLOOKUP(INT($I43),'1. Eingabemaske'!$AH$12:$AN$28,5,FALSE),IF($K43="Normalentwickler",VLOOKUP(INT($I43),'1. Eingabemaske'!$AH$12:$AN$23,6,FALSE),IF($K43="Spätentwickler",VLOOKUP(INT($I43),'1. Eingabemaske'!$AH$12:$AN$23,7,FALSE),0)))+((VLOOKUP(INT($I43),'1. Eingabemaske'!$AH$12:$AN$23,2,FALSE))*(($G43-DATE(YEAR($G43),1,1)+1)/365))),"Geschlecht fehlt!")),"")</f>
        <v/>
      </c>
      <c r="O43" s="106" t="str">
        <f>IF(ISTEXT(D43),IF(M43="","",IF('1. Eingabemaske'!$F$13="",0,(IF('1. Eingabemaske'!$F$13=0,(L43/'1. Eingabemaske'!$G$13),(L43-1)/('1. Eingabemaske'!$G$13-1))*M43*N43))),"")</f>
        <v/>
      </c>
      <c r="P43" s="103"/>
      <c r="Q43" s="103"/>
      <c r="R43" s="104" t="str">
        <f t="shared" si="2"/>
        <v/>
      </c>
      <c r="S43" s="104" t="str">
        <f>IF(AND(ISTEXT($D43),ISNUMBER(R43)),IF(HLOOKUP(INT($I43),'1. Eingabemaske'!$I$12:$V$21,3,FALSE)&lt;&gt;0,HLOOKUP(INT($I43),'1. Eingabemaske'!$I$12:$V$21,3,FALSE),""),"")</f>
        <v/>
      </c>
      <c r="T43" s="106" t="str">
        <f>IF(ISTEXT($D43),IF($S43="","",IF($R43="","",IF('1. Eingabemaske'!$F$14="",0,(IF('1. Eingabemaske'!$F$14=0,(R43/'1. Eingabemaske'!$G$14),(R43-1)/('1. Eingabemaske'!$G$14-1))*$S43)))),"")</f>
        <v/>
      </c>
      <c r="U43" s="103"/>
      <c r="V43" s="103"/>
      <c r="W43" s="104" t="str">
        <f t="shared" si="3"/>
        <v/>
      </c>
      <c r="X43" s="104" t="str">
        <f>IF(AND(ISTEXT($D43),ISNUMBER(W43)),IF(HLOOKUP(INT($I43),'1. Eingabemaske'!$I$12:$V$21,4,FALSE)&lt;&gt;0,HLOOKUP(INT($I43),'1. Eingabemaske'!$I$12:$V$21,4,FALSE),""),"")</f>
        <v/>
      </c>
      <c r="Y43" s="108" t="str">
        <f>IF(ISTEXT($D43),IF($W43="","",IF($X43="","",IF('1. Eingabemaske'!$F$15="","",(IF('1. Eingabemaske'!$F$15=0,($W43/'1. Eingabemaske'!$G$15),($W43-1)/('1. Eingabemaske'!$G$15-1))*$X43)))),"")</f>
        <v/>
      </c>
      <c r="Z43" s="103"/>
      <c r="AA43" s="103"/>
      <c r="AB43" s="104" t="str">
        <f t="shared" si="4"/>
        <v/>
      </c>
      <c r="AC43" s="104" t="str">
        <f>IF(AND(ISTEXT($D43),ISNUMBER($AB43)),IF(HLOOKUP(INT($I43),'1. Eingabemaske'!$I$12:$V$21,5,FALSE)&lt;&gt;0,HLOOKUP(INT($I43),'1. Eingabemaske'!$I$12:$V$21,5,FALSE),""),"")</f>
        <v/>
      </c>
      <c r="AD43" s="91" t="str">
        <f>IF(ISTEXT($D43),IF($AC43="","",IF('1. Eingabemaske'!$F$16="","",(IF('1. Eingabemaske'!$F$16=0,($AB43/'1. Eingabemaske'!$G$16),($AB43-1)/('1. Eingabemaske'!$G$16-1))*$AC43))),"")</f>
        <v/>
      </c>
      <c r="AE43" s="92" t="str">
        <f>IF(ISTEXT($D43),IF(F43="M",IF(L43="","",IF($K43="Frühentwickler",VLOOKUP(INT($I43),'1. Eingabemaske'!$Z$12:$AF$28,5,FALSE),IF($K43="Normalentwickler",VLOOKUP(INT($I43),'1. Eingabemaske'!$Z$12:$AF$23,6,FALSE),IF($K43="Spätentwickler",VLOOKUP(INT($I43),'1. Eingabemaske'!$Z$12:$AF$23,7,FALSE),0)))+((VLOOKUP(INT($I43),'1. Eingabemaske'!$Z$12:$AF$23,2,FALSE))*(($G43-DATE(YEAR($G43),1,1)+1)/365))),IF(F43="W",(IF($K43="Frühentwickler",VLOOKUP(INT($I43),'1. Eingabemaske'!$AH$12:$AN$28,5,FALSE),IF($K43="Normalentwickler",VLOOKUP(INT($I43),'1. Eingabemaske'!$AH$12:$AN$23,6,FALSE),IF($K43="Spätentwickler",VLOOKUP(INT($I43),'1. Eingabemaske'!$AH$12:$AN$23,7,FALSE),0)))+((VLOOKUP(INT($I43),'1. Eingabemaske'!$AH$12:$AN$23,2,FALSE))*(($G43-DATE(YEAR($G43),1,1)+1)/365))),"Geschlecht fehlt!")),"")</f>
        <v/>
      </c>
      <c r="AF43" s="93" t="str">
        <f t="shared" si="5"/>
        <v/>
      </c>
      <c r="AG43" s="103"/>
      <c r="AH43" s="94" t="str">
        <f>IF(AND(ISTEXT($D43),ISNUMBER($AG43)),IF(HLOOKUP(INT($I43),'1. Eingabemaske'!$I$12:$V$21,6,FALSE)&lt;&gt;0,HLOOKUP(INT($I43),'1. Eingabemaske'!$I$12:$V$21,6,FALSE),""),"")</f>
        <v/>
      </c>
      <c r="AI43" s="91" t="str">
        <f>IF(ISTEXT($D43),IF($AH43="","",IF('1. Eingabemaske'!$F$17="","",(IF('1. Eingabemaske'!$F$17=0,($AG43/'1. Eingabemaske'!$G$17),($AG43-1)/('1. Eingabemaske'!$G$17-1))*$AH43))),"")</f>
        <v/>
      </c>
      <c r="AJ43" s="103"/>
      <c r="AK43" s="94" t="str">
        <f>IF(AND(ISTEXT($D43),ISNUMBER($AJ43)),IF(HLOOKUP(INT($I43),'1. Eingabemaske'!$I$12:$V$21,7,FALSE)&lt;&gt;0,HLOOKUP(INT($I43),'1. Eingabemaske'!$I$12:$V$21,7,FALSE),""),"")</f>
        <v/>
      </c>
      <c r="AL43" s="91" t="str">
        <f>IF(ISTEXT($D43),IF(AJ43=0,0,IF($AK43="","",IF('1. Eingabemaske'!$F$18="","",(IF('1. Eingabemaske'!$F$18=0,($AJ43/'1. Eingabemaske'!$G$18),($AJ43-1)/('1. Eingabemaske'!$G$18-1))*$AK43)))),"")</f>
        <v/>
      </c>
      <c r="AM43" s="103"/>
      <c r="AN43" s="94" t="str">
        <f>IF(AND(ISTEXT($D43),ISNUMBER($AM43)),IF(HLOOKUP(INT($I43),'1. Eingabemaske'!$I$12:$V$21,8,FALSE)&lt;&gt;0,HLOOKUP(INT($I43),'1. Eingabemaske'!$I$12:$V$21,8,FALSE),""),"")</f>
        <v/>
      </c>
      <c r="AO43" s="89" t="str">
        <f>IF(ISTEXT($D43),IF($AN43="","",IF('1. Eingabemaske'!#REF!="","",(IF('1. Eingabemaske'!#REF!=0,($AM43/'1. Eingabemaske'!#REF!),($AM43-1)/('1. Eingabemaske'!#REF!-1))*$AN43))),"")</f>
        <v/>
      </c>
      <c r="AP43" s="110"/>
      <c r="AQ43" s="94" t="str">
        <f>IF(AND(ISTEXT($D43),ISNUMBER($AP43)),IF(HLOOKUP(INT($I43),'1. Eingabemaske'!$I$12:$V$21,9,FALSE)&lt;&gt;0,HLOOKUP(INT($I43),'1. Eingabemaske'!$I$12:$V$21,9,FALSE),""),"")</f>
        <v/>
      </c>
      <c r="AR43" s="103"/>
      <c r="AS43" s="94" t="str">
        <f>IF(AND(ISTEXT($D43),ISNUMBER($AR43)),IF(HLOOKUP(INT($I43),'1. Eingabemaske'!$I$12:$V$21,10,FALSE)&lt;&gt;0,HLOOKUP(INT($I43),'1. Eingabemaske'!$I$12:$V$21,10,FALSE),""),"")</f>
        <v/>
      </c>
      <c r="AT43" s="95" t="str">
        <f>IF(ISTEXT($D43),(IF($AQ43="",0,IF('1. Eingabemaske'!$F$19="","",(IF('1. Eingabemaske'!$F$19=0,($AP43/'1. Eingabemaske'!$G$19),($AP43-1)/('1. Eingabemaske'!$G$19-1))*$AQ43)))+IF($AS43="",0,IF('1. Eingabemaske'!$F$20="","",(IF('1. Eingabemaske'!$F$20=0,($AR43/'1. Eingabemaske'!$G$20),($AR43-1)/('1. Eingabemaske'!$G$20-1))*$AS43)))),"")</f>
        <v/>
      </c>
      <c r="AU43" s="103"/>
      <c r="AV43" s="94" t="str">
        <f>IF(AND(ISTEXT($D43),ISNUMBER($AU43)),IF(HLOOKUP(INT($I43),'1. Eingabemaske'!$I$12:$V$21,11,FALSE)&lt;&gt;0,HLOOKUP(INT($I43),'1. Eingabemaske'!$I$12:$V$21,11,FALSE),""),"")</f>
        <v/>
      </c>
      <c r="AW43" s="103"/>
      <c r="AX43" s="94" t="str">
        <f>IF(AND(ISTEXT($D43),ISNUMBER($AW43)),IF(HLOOKUP(INT($I43),'1. Eingabemaske'!$I$12:$V$21,12,FALSE)&lt;&gt;0,HLOOKUP(INT($I43),'1. Eingabemaske'!$I$12:$V$21,12,FALSE),""),"")</f>
        <v/>
      </c>
      <c r="AY43" s="95" t="str">
        <f>IF(ISTEXT($D43),SUM(IF($AV43="",0,IF('1. Eingabemaske'!$F$21="","",(IF('1. Eingabemaske'!$F$21=0,($AU43/'1. Eingabemaske'!$G$21),($AU43-1)/('1. Eingabemaske'!$G$21-1)))*$AV43)),IF($AX43="",0,IF('1. Eingabemaske'!#REF!="","",(IF('1. Eingabemaske'!#REF!=0,($AW43/'1. Eingabemaske'!#REF!),($AW43-1)/('1. Eingabemaske'!#REF!-1)))*$AX43))),"")</f>
        <v/>
      </c>
      <c r="AZ43" s="84" t="str">
        <f t="shared" si="6"/>
        <v>Bitte BES einfügen</v>
      </c>
      <c r="BA43" s="96" t="str">
        <f t="shared" si="7"/>
        <v/>
      </c>
      <c r="BB43" s="100"/>
      <c r="BC43" s="100"/>
      <c r="BD43" s="100"/>
    </row>
    <row r="44" spans="2:56" ht="13.5" thickBot="1" x14ac:dyDescent="0.45">
      <c r="B44" s="99" t="str">
        <f t="shared" si="0"/>
        <v xml:space="preserve"> </v>
      </c>
      <c r="C44" s="100"/>
      <c r="D44" s="100"/>
      <c r="E44" s="100"/>
      <c r="F44" s="100"/>
      <c r="G44" s="101"/>
      <c r="H44" s="101"/>
      <c r="I44" s="84" t="str">
        <f>IF(ISBLANK(Tableau1[[#This Row],[Name]]),"",((Tableau1[[#This Row],[Testdatum]]-Tableau1[[#This Row],[Geburtsdatum]])/365))</f>
        <v/>
      </c>
      <c r="J44" s="102" t="str">
        <f t="shared" si="1"/>
        <v xml:space="preserve"> </v>
      </c>
      <c r="K44" s="103"/>
      <c r="L44" s="103"/>
      <c r="M44" s="104" t="str">
        <f>IF(ISTEXT(D44),IF(L44="","",IF(HLOOKUP(INT($I44),'1. Eingabemaske'!$I$12:$V$21,2,FALSE)&lt;&gt;0,HLOOKUP(INT($I44),'1. Eingabemaske'!$I$12:$V$21,2,FALSE),"")),"")</f>
        <v/>
      </c>
      <c r="N44" s="105" t="str">
        <f>IF(ISTEXT($D44),IF(F44="M",IF(L44="","",IF($K44="Frühentwickler",VLOOKUP(INT($I44),'1. Eingabemaske'!$Z$12:$AF$28,5,FALSE),IF($K44="Normalentwickler",VLOOKUP(INT($I44),'1. Eingabemaske'!$Z$12:$AF$23,6,FALSE),IF($K44="Spätentwickler",VLOOKUP(INT($I44),'1. Eingabemaske'!$Z$12:$AF$23,7,FALSE),0)))+((VLOOKUP(INT($I44),'1. Eingabemaske'!$Z$12:$AF$23,2,FALSE))*(($G44-DATE(YEAR($G44),1,1)+1)/365))),IF(F44="W",(IF($K44="Frühentwickler",VLOOKUP(INT($I44),'1. Eingabemaske'!$AH$12:$AN$28,5,FALSE),IF($K44="Normalentwickler",VLOOKUP(INT($I44),'1. Eingabemaske'!$AH$12:$AN$23,6,FALSE),IF($K44="Spätentwickler",VLOOKUP(INT($I44),'1. Eingabemaske'!$AH$12:$AN$23,7,FALSE),0)))+((VLOOKUP(INT($I44),'1. Eingabemaske'!$AH$12:$AN$23,2,FALSE))*(($G44-DATE(YEAR($G44),1,1)+1)/365))),"Geschlecht fehlt!")),"")</f>
        <v/>
      </c>
      <c r="O44" s="106" t="str">
        <f>IF(ISTEXT(D44),IF(M44="","",IF('1. Eingabemaske'!$F$13="",0,(IF('1. Eingabemaske'!$F$13=0,(L44/'1. Eingabemaske'!$G$13),(L44-1)/('1. Eingabemaske'!$G$13-1))*M44*N44))),"")</f>
        <v/>
      </c>
      <c r="P44" s="103"/>
      <c r="Q44" s="103"/>
      <c r="R44" s="104" t="str">
        <f t="shared" si="2"/>
        <v/>
      </c>
      <c r="S44" s="104" t="str">
        <f>IF(AND(ISTEXT($D44),ISNUMBER(R44)),IF(HLOOKUP(INT($I44),'1. Eingabemaske'!$I$12:$V$21,3,FALSE)&lt;&gt;0,HLOOKUP(INT($I44),'1. Eingabemaske'!$I$12:$V$21,3,FALSE),""),"")</f>
        <v/>
      </c>
      <c r="T44" s="106" t="str">
        <f>IF(ISTEXT($D44),IF($S44="","",IF($R44="","",IF('1. Eingabemaske'!$F$14="",0,(IF('1. Eingabemaske'!$F$14=0,(R44/'1. Eingabemaske'!$G$14),(R44-1)/('1. Eingabemaske'!$G$14-1))*$S44)))),"")</f>
        <v/>
      </c>
      <c r="U44" s="103"/>
      <c r="V44" s="103"/>
      <c r="W44" s="104" t="str">
        <f t="shared" si="3"/>
        <v/>
      </c>
      <c r="X44" s="104" t="str">
        <f>IF(AND(ISTEXT($D44),ISNUMBER(W44)),IF(HLOOKUP(INT($I44),'1. Eingabemaske'!$I$12:$V$21,4,FALSE)&lt;&gt;0,HLOOKUP(INT($I44),'1. Eingabemaske'!$I$12:$V$21,4,FALSE),""),"")</f>
        <v/>
      </c>
      <c r="Y44" s="108" t="str">
        <f>IF(ISTEXT($D44),IF($W44="","",IF($X44="","",IF('1. Eingabemaske'!$F$15="","",(IF('1. Eingabemaske'!$F$15=0,($W44/'1. Eingabemaske'!$G$15),($W44-1)/('1. Eingabemaske'!$G$15-1))*$X44)))),"")</f>
        <v/>
      </c>
      <c r="Z44" s="103"/>
      <c r="AA44" s="103"/>
      <c r="AB44" s="104" t="str">
        <f t="shared" si="4"/>
        <v/>
      </c>
      <c r="AC44" s="104" t="str">
        <f>IF(AND(ISTEXT($D44),ISNUMBER($AB44)),IF(HLOOKUP(INT($I44),'1. Eingabemaske'!$I$12:$V$21,5,FALSE)&lt;&gt;0,HLOOKUP(INT($I44),'1. Eingabemaske'!$I$12:$V$21,5,FALSE),""),"")</f>
        <v/>
      </c>
      <c r="AD44" s="91" t="str">
        <f>IF(ISTEXT($D44),IF($AC44="","",IF('1. Eingabemaske'!$F$16="","",(IF('1. Eingabemaske'!$F$16=0,($AB44/'1. Eingabemaske'!$G$16),($AB44-1)/('1. Eingabemaske'!$G$16-1))*$AC44))),"")</f>
        <v/>
      </c>
      <c r="AE44" s="92" t="str">
        <f>IF(ISTEXT($D44),IF(F44="M",IF(L44="","",IF($K44="Frühentwickler",VLOOKUP(INT($I44),'1. Eingabemaske'!$Z$12:$AF$28,5,FALSE),IF($K44="Normalentwickler",VLOOKUP(INT($I44),'1. Eingabemaske'!$Z$12:$AF$23,6,FALSE),IF($K44="Spätentwickler",VLOOKUP(INT($I44),'1. Eingabemaske'!$Z$12:$AF$23,7,FALSE),0)))+((VLOOKUP(INT($I44),'1. Eingabemaske'!$Z$12:$AF$23,2,FALSE))*(($G44-DATE(YEAR($G44),1,1)+1)/365))),IF(F44="W",(IF($K44="Frühentwickler",VLOOKUP(INT($I44),'1. Eingabemaske'!$AH$12:$AN$28,5,FALSE),IF($K44="Normalentwickler",VLOOKUP(INT($I44),'1. Eingabemaske'!$AH$12:$AN$23,6,FALSE),IF($K44="Spätentwickler",VLOOKUP(INT($I44),'1. Eingabemaske'!$AH$12:$AN$23,7,FALSE),0)))+((VLOOKUP(INT($I44),'1. Eingabemaske'!$AH$12:$AN$23,2,FALSE))*(($G44-DATE(YEAR($G44),1,1)+1)/365))),"Geschlecht fehlt!")),"")</f>
        <v/>
      </c>
      <c r="AF44" s="93" t="str">
        <f t="shared" si="5"/>
        <v/>
      </c>
      <c r="AG44" s="103"/>
      <c r="AH44" s="94" t="str">
        <f>IF(AND(ISTEXT($D44),ISNUMBER($AG44)),IF(HLOOKUP(INT($I44),'1. Eingabemaske'!$I$12:$V$21,6,FALSE)&lt;&gt;0,HLOOKUP(INT($I44),'1. Eingabemaske'!$I$12:$V$21,6,FALSE),""),"")</f>
        <v/>
      </c>
      <c r="AI44" s="91" t="str">
        <f>IF(ISTEXT($D44),IF($AH44="","",IF('1. Eingabemaske'!$F$17="","",(IF('1. Eingabemaske'!$F$17=0,($AG44/'1. Eingabemaske'!$G$17),($AG44-1)/('1. Eingabemaske'!$G$17-1))*$AH44))),"")</f>
        <v/>
      </c>
      <c r="AJ44" s="103"/>
      <c r="AK44" s="94" t="str">
        <f>IF(AND(ISTEXT($D44),ISNUMBER($AJ44)),IF(HLOOKUP(INT($I44),'1. Eingabemaske'!$I$12:$V$21,7,FALSE)&lt;&gt;0,HLOOKUP(INT($I44),'1. Eingabemaske'!$I$12:$V$21,7,FALSE),""),"")</f>
        <v/>
      </c>
      <c r="AL44" s="91" t="str">
        <f>IF(ISTEXT($D44),IF(AJ44=0,0,IF($AK44="","",IF('1. Eingabemaske'!$F$18="","",(IF('1. Eingabemaske'!$F$18=0,($AJ44/'1. Eingabemaske'!$G$18),($AJ44-1)/('1. Eingabemaske'!$G$18-1))*$AK44)))),"")</f>
        <v/>
      </c>
      <c r="AM44" s="103"/>
      <c r="AN44" s="94" t="str">
        <f>IF(AND(ISTEXT($D44),ISNUMBER($AM44)),IF(HLOOKUP(INT($I44),'1. Eingabemaske'!$I$12:$V$21,8,FALSE)&lt;&gt;0,HLOOKUP(INT($I44),'1. Eingabemaske'!$I$12:$V$21,8,FALSE),""),"")</f>
        <v/>
      </c>
      <c r="AO44" s="89" t="str">
        <f>IF(ISTEXT($D44),IF($AN44="","",IF('1. Eingabemaske'!#REF!="","",(IF('1. Eingabemaske'!#REF!=0,($AM44/'1. Eingabemaske'!#REF!),($AM44-1)/('1. Eingabemaske'!#REF!-1))*$AN44))),"")</f>
        <v/>
      </c>
      <c r="AP44" s="110"/>
      <c r="AQ44" s="94" t="str">
        <f>IF(AND(ISTEXT($D44),ISNUMBER($AP44)),IF(HLOOKUP(INT($I44),'1. Eingabemaske'!$I$12:$V$21,9,FALSE)&lt;&gt;0,HLOOKUP(INT($I44),'1. Eingabemaske'!$I$12:$V$21,9,FALSE),""),"")</f>
        <v/>
      </c>
      <c r="AR44" s="103"/>
      <c r="AS44" s="94" t="str">
        <f>IF(AND(ISTEXT($D44),ISNUMBER($AR44)),IF(HLOOKUP(INT($I44),'1. Eingabemaske'!$I$12:$V$21,10,FALSE)&lt;&gt;0,HLOOKUP(INT($I44),'1. Eingabemaske'!$I$12:$V$21,10,FALSE),""),"")</f>
        <v/>
      </c>
      <c r="AT44" s="95" t="str">
        <f>IF(ISTEXT($D44),(IF($AQ44="",0,IF('1. Eingabemaske'!$F$19="","",(IF('1. Eingabemaske'!$F$19=0,($AP44/'1. Eingabemaske'!$G$19),($AP44-1)/('1. Eingabemaske'!$G$19-1))*$AQ44)))+IF($AS44="",0,IF('1. Eingabemaske'!$F$20="","",(IF('1. Eingabemaske'!$F$20=0,($AR44/'1. Eingabemaske'!$G$20),($AR44-1)/('1. Eingabemaske'!$G$20-1))*$AS44)))),"")</f>
        <v/>
      </c>
      <c r="AU44" s="103"/>
      <c r="AV44" s="94" t="str">
        <f>IF(AND(ISTEXT($D44),ISNUMBER($AU44)),IF(HLOOKUP(INT($I44),'1. Eingabemaske'!$I$12:$V$21,11,FALSE)&lt;&gt;0,HLOOKUP(INT($I44),'1. Eingabemaske'!$I$12:$V$21,11,FALSE),""),"")</f>
        <v/>
      </c>
      <c r="AW44" s="103"/>
      <c r="AX44" s="94" t="str">
        <f>IF(AND(ISTEXT($D44),ISNUMBER($AW44)),IF(HLOOKUP(INT($I44),'1. Eingabemaske'!$I$12:$V$21,12,FALSE)&lt;&gt;0,HLOOKUP(INT($I44),'1. Eingabemaske'!$I$12:$V$21,12,FALSE),""),"")</f>
        <v/>
      </c>
      <c r="AY44" s="95" t="str">
        <f>IF(ISTEXT($D44),SUM(IF($AV44="",0,IF('1. Eingabemaske'!$F$21="","",(IF('1. Eingabemaske'!$F$21=0,($AU44/'1. Eingabemaske'!$G$21),($AU44-1)/('1. Eingabemaske'!$G$21-1)))*$AV44)),IF($AX44="",0,IF('1. Eingabemaske'!#REF!="","",(IF('1. Eingabemaske'!#REF!=0,($AW44/'1. Eingabemaske'!#REF!),($AW44-1)/('1. Eingabemaske'!#REF!-1)))*$AX44))),"")</f>
        <v/>
      </c>
      <c r="AZ44" s="84" t="str">
        <f t="shared" si="6"/>
        <v>Bitte BES einfügen</v>
      </c>
      <c r="BA44" s="96" t="str">
        <f t="shared" si="7"/>
        <v/>
      </c>
      <c r="BB44" s="100"/>
      <c r="BC44" s="100"/>
      <c r="BD44" s="100"/>
    </row>
    <row r="45" spans="2:56" ht="13.5" thickBot="1" x14ac:dyDescent="0.45">
      <c r="B45" s="99" t="str">
        <f t="shared" si="0"/>
        <v xml:space="preserve"> </v>
      </c>
      <c r="C45" s="100"/>
      <c r="D45" s="100"/>
      <c r="E45" s="100"/>
      <c r="F45" s="100"/>
      <c r="G45" s="101"/>
      <c r="H45" s="101"/>
      <c r="I45" s="84" t="str">
        <f>IF(ISBLANK(Tableau1[[#This Row],[Name]]),"",((Tableau1[[#This Row],[Testdatum]]-Tableau1[[#This Row],[Geburtsdatum]])/365))</f>
        <v/>
      </c>
      <c r="J45" s="102" t="str">
        <f t="shared" si="1"/>
        <v xml:space="preserve"> </v>
      </c>
      <c r="K45" s="103"/>
      <c r="L45" s="103"/>
      <c r="M45" s="104" t="str">
        <f>IF(ISTEXT(D45),IF(L45="","",IF(HLOOKUP(INT($I45),'1. Eingabemaske'!$I$12:$V$21,2,FALSE)&lt;&gt;0,HLOOKUP(INT($I45),'1. Eingabemaske'!$I$12:$V$21,2,FALSE),"")),"")</f>
        <v/>
      </c>
      <c r="N45" s="105" t="str">
        <f>IF(ISTEXT($D45),IF(F45="M",IF(L45="","",IF($K45="Frühentwickler",VLOOKUP(INT($I45),'1. Eingabemaske'!$Z$12:$AF$28,5,FALSE),IF($K45="Normalentwickler",VLOOKUP(INT($I45),'1. Eingabemaske'!$Z$12:$AF$23,6,FALSE),IF($K45="Spätentwickler",VLOOKUP(INT($I45),'1. Eingabemaske'!$Z$12:$AF$23,7,FALSE),0)))+((VLOOKUP(INT($I45),'1. Eingabemaske'!$Z$12:$AF$23,2,FALSE))*(($G45-DATE(YEAR($G45),1,1)+1)/365))),IF(F45="W",(IF($K45="Frühentwickler",VLOOKUP(INT($I45),'1. Eingabemaske'!$AH$12:$AN$28,5,FALSE),IF($K45="Normalentwickler",VLOOKUP(INT($I45),'1. Eingabemaske'!$AH$12:$AN$23,6,FALSE),IF($K45="Spätentwickler",VLOOKUP(INT($I45),'1. Eingabemaske'!$AH$12:$AN$23,7,FALSE),0)))+((VLOOKUP(INT($I45),'1. Eingabemaske'!$AH$12:$AN$23,2,FALSE))*(($G45-DATE(YEAR($G45),1,1)+1)/365))),"Geschlecht fehlt!")),"")</f>
        <v/>
      </c>
      <c r="O45" s="106" t="str">
        <f>IF(ISTEXT(D45),IF(M45="","",IF('1. Eingabemaske'!$F$13="",0,(IF('1. Eingabemaske'!$F$13=0,(L45/'1. Eingabemaske'!$G$13),(L45-1)/('1. Eingabemaske'!$G$13-1))*M45*N45))),"")</f>
        <v/>
      </c>
      <c r="P45" s="103"/>
      <c r="Q45" s="103"/>
      <c r="R45" s="104" t="str">
        <f t="shared" si="2"/>
        <v/>
      </c>
      <c r="S45" s="104" t="str">
        <f>IF(AND(ISTEXT($D45),ISNUMBER(R45)),IF(HLOOKUP(INT($I45),'1. Eingabemaske'!$I$12:$V$21,3,FALSE)&lt;&gt;0,HLOOKUP(INT($I45),'1. Eingabemaske'!$I$12:$V$21,3,FALSE),""),"")</f>
        <v/>
      </c>
      <c r="T45" s="106" t="str">
        <f>IF(ISTEXT($D45),IF($S45="","",IF($R45="","",IF('1. Eingabemaske'!$F$14="",0,(IF('1. Eingabemaske'!$F$14=0,(R45/'1. Eingabemaske'!$G$14),(R45-1)/('1. Eingabemaske'!$G$14-1))*$S45)))),"")</f>
        <v/>
      </c>
      <c r="U45" s="103"/>
      <c r="V45" s="103"/>
      <c r="W45" s="104" t="str">
        <f t="shared" si="3"/>
        <v/>
      </c>
      <c r="X45" s="104" t="str">
        <f>IF(AND(ISTEXT($D45),ISNUMBER(W45)),IF(HLOOKUP(INT($I45),'1. Eingabemaske'!$I$12:$V$21,4,FALSE)&lt;&gt;0,HLOOKUP(INT($I45),'1. Eingabemaske'!$I$12:$V$21,4,FALSE),""),"")</f>
        <v/>
      </c>
      <c r="Y45" s="108" t="str">
        <f>IF(ISTEXT($D45),IF($W45="","",IF($X45="","",IF('1. Eingabemaske'!$F$15="","",(IF('1. Eingabemaske'!$F$15=0,($W45/'1. Eingabemaske'!$G$15),($W45-1)/('1. Eingabemaske'!$G$15-1))*$X45)))),"")</f>
        <v/>
      </c>
      <c r="Z45" s="103"/>
      <c r="AA45" s="103"/>
      <c r="AB45" s="104" t="str">
        <f t="shared" si="4"/>
        <v/>
      </c>
      <c r="AC45" s="104" t="str">
        <f>IF(AND(ISTEXT($D45),ISNUMBER($AB45)),IF(HLOOKUP(INT($I45),'1. Eingabemaske'!$I$12:$V$21,5,FALSE)&lt;&gt;0,HLOOKUP(INT($I45),'1. Eingabemaske'!$I$12:$V$21,5,FALSE),""),"")</f>
        <v/>
      </c>
      <c r="AD45" s="91" t="str">
        <f>IF(ISTEXT($D45),IF($AC45="","",IF('1. Eingabemaske'!$F$16="","",(IF('1. Eingabemaske'!$F$16=0,($AB45/'1. Eingabemaske'!$G$16),($AB45-1)/('1. Eingabemaske'!$G$16-1))*$AC45))),"")</f>
        <v/>
      </c>
      <c r="AE45" s="92" t="str">
        <f>IF(ISTEXT($D45),IF(F45="M",IF(L45="","",IF($K45="Frühentwickler",VLOOKUP(INT($I45),'1. Eingabemaske'!$Z$12:$AF$28,5,FALSE),IF($K45="Normalentwickler",VLOOKUP(INT($I45),'1. Eingabemaske'!$Z$12:$AF$23,6,FALSE),IF($K45="Spätentwickler",VLOOKUP(INT($I45),'1. Eingabemaske'!$Z$12:$AF$23,7,FALSE),0)))+((VLOOKUP(INT($I45),'1. Eingabemaske'!$Z$12:$AF$23,2,FALSE))*(($G45-DATE(YEAR($G45),1,1)+1)/365))),IF(F45="W",(IF($K45="Frühentwickler",VLOOKUP(INT($I45),'1. Eingabemaske'!$AH$12:$AN$28,5,FALSE),IF($K45="Normalentwickler",VLOOKUP(INT($I45),'1. Eingabemaske'!$AH$12:$AN$23,6,FALSE),IF($K45="Spätentwickler",VLOOKUP(INT($I45),'1. Eingabemaske'!$AH$12:$AN$23,7,FALSE),0)))+((VLOOKUP(INT($I45),'1. Eingabemaske'!$AH$12:$AN$23,2,FALSE))*(($G45-DATE(YEAR($G45),1,1)+1)/365))),"Geschlecht fehlt!")),"")</f>
        <v/>
      </c>
      <c r="AF45" s="93" t="str">
        <f t="shared" si="5"/>
        <v/>
      </c>
      <c r="AG45" s="103"/>
      <c r="AH45" s="94" t="str">
        <f>IF(AND(ISTEXT($D45),ISNUMBER($AG45)),IF(HLOOKUP(INT($I45),'1. Eingabemaske'!$I$12:$V$21,6,FALSE)&lt;&gt;0,HLOOKUP(INT($I45),'1. Eingabemaske'!$I$12:$V$21,6,FALSE),""),"")</f>
        <v/>
      </c>
      <c r="AI45" s="91" t="str">
        <f>IF(ISTEXT($D45),IF($AH45="","",IF('1. Eingabemaske'!$F$17="","",(IF('1. Eingabemaske'!$F$17=0,($AG45/'1. Eingabemaske'!$G$17),($AG45-1)/('1. Eingabemaske'!$G$17-1))*$AH45))),"")</f>
        <v/>
      </c>
      <c r="AJ45" s="103"/>
      <c r="AK45" s="94" t="str">
        <f>IF(AND(ISTEXT($D45),ISNUMBER($AJ45)),IF(HLOOKUP(INT($I45),'1. Eingabemaske'!$I$12:$V$21,7,FALSE)&lt;&gt;0,HLOOKUP(INT($I45),'1. Eingabemaske'!$I$12:$V$21,7,FALSE),""),"")</f>
        <v/>
      </c>
      <c r="AL45" s="91" t="str">
        <f>IF(ISTEXT($D45),IF(AJ45=0,0,IF($AK45="","",IF('1. Eingabemaske'!$F$18="","",(IF('1. Eingabemaske'!$F$18=0,($AJ45/'1. Eingabemaske'!$G$18),($AJ45-1)/('1. Eingabemaske'!$G$18-1))*$AK45)))),"")</f>
        <v/>
      </c>
      <c r="AM45" s="103"/>
      <c r="AN45" s="94" t="str">
        <f>IF(AND(ISTEXT($D45),ISNUMBER($AM45)),IF(HLOOKUP(INT($I45),'1. Eingabemaske'!$I$12:$V$21,8,FALSE)&lt;&gt;0,HLOOKUP(INT($I45),'1. Eingabemaske'!$I$12:$V$21,8,FALSE),""),"")</f>
        <v/>
      </c>
      <c r="AO45" s="89" t="str">
        <f>IF(ISTEXT($D45),IF($AN45="","",IF('1. Eingabemaske'!#REF!="","",(IF('1. Eingabemaske'!#REF!=0,($AM45/'1. Eingabemaske'!#REF!),($AM45-1)/('1. Eingabemaske'!#REF!-1))*$AN45))),"")</f>
        <v/>
      </c>
      <c r="AP45" s="110"/>
      <c r="AQ45" s="94" t="str">
        <f>IF(AND(ISTEXT($D45),ISNUMBER($AP45)),IF(HLOOKUP(INT($I45),'1. Eingabemaske'!$I$12:$V$21,9,FALSE)&lt;&gt;0,HLOOKUP(INT($I45),'1. Eingabemaske'!$I$12:$V$21,9,FALSE),""),"")</f>
        <v/>
      </c>
      <c r="AR45" s="103"/>
      <c r="AS45" s="94" t="str">
        <f>IF(AND(ISTEXT($D45),ISNUMBER($AR45)),IF(HLOOKUP(INT($I45),'1. Eingabemaske'!$I$12:$V$21,10,FALSE)&lt;&gt;0,HLOOKUP(INT($I45),'1. Eingabemaske'!$I$12:$V$21,10,FALSE),""),"")</f>
        <v/>
      </c>
      <c r="AT45" s="95" t="str">
        <f>IF(ISTEXT($D45),(IF($AQ45="",0,IF('1. Eingabemaske'!$F$19="","",(IF('1. Eingabemaske'!$F$19=0,($AP45/'1. Eingabemaske'!$G$19),($AP45-1)/('1. Eingabemaske'!$G$19-1))*$AQ45)))+IF($AS45="",0,IF('1. Eingabemaske'!$F$20="","",(IF('1. Eingabemaske'!$F$20=0,($AR45/'1. Eingabemaske'!$G$20),($AR45-1)/('1. Eingabemaske'!$G$20-1))*$AS45)))),"")</f>
        <v/>
      </c>
      <c r="AU45" s="103"/>
      <c r="AV45" s="94" t="str">
        <f>IF(AND(ISTEXT($D45),ISNUMBER($AU45)),IF(HLOOKUP(INT($I45),'1. Eingabemaske'!$I$12:$V$21,11,FALSE)&lt;&gt;0,HLOOKUP(INT($I45),'1. Eingabemaske'!$I$12:$V$21,11,FALSE),""),"")</f>
        <v/>
      </c>
      <c r="AW45" s="103"/>
      <c r="AX45" s="94" t="str">
        <f>IF(AND(ISTEXT($D45),ISNUMBER($AW45)),IF(HLOOKUP(INT($I45),'1. Eingabemaske'!$I$12:$V$21,12,FALSE)&lt;&gt;0,HLOOKUP(INT($I45),'1. Eingabemaske'!$I$12:$V$21,12,FALSE),""),"")</f>
        <v/>
      </c>
      <c r="AY45" s="95" t="str">
        <f>IF(ISTEXT($D45),SUM(IF($AV45="",0,IF('1. Eingabemaske'!$F$21="","",(IF('1. Eingabemaske'!$F$21=0,($AU45/'1. Eingabemaske'!$G$21),($AU45-1)/('1. Eingabemaske'!$G$21-1)))*$AV45)),IF($AX45="",0,IF('1. Eingabemaske'!#REF!="","",(IF('1. Eingabemaske'!#REF!=0,($AW45/'1. Eingabemaske'!#REF!),($AW45-1)/('1. Eingabemaske'!#REF!-1)))*$AX45))),"")</f>
        <v/>
      </c>
      <c r="AZ45" s="84" t="str">
        <f t="shared" si="6"/>
        <v>Bitte BES einfügen</v>
      </c>
      <c r="BA45" s="96" t="str">
        <f t="shared" si="7"/>
        <v/>
      </c>
      <c r="BB45" s="100"/>
      <c r="BC45" s="100"/>
      <c r="BD45" s="100"/>
    </row>
    <row r="46" spans="2:56" ht="13.5" thickBot="1" x14ac:dyDescent="0.45">
      <c r="B46" s="99" t="str">
        <f t="shared" si="0"/>
        <v xml:space="preserve"> </v>
      </c>
      <c r="C46" s="100"/>
      <c r="D46" s="100"/>
      <c r="E46" s="100"/>
      <c r="F46" s="100"/>
      <c r="G46" s="101"/>
      <c r="H46" s="101"/>
      <c r="I46" s="84" t="str">
        <f>IF(ISBLANK(Tableau1[[#This Row],[Name]]),"",((Tableau1[[#This Row],[Testdatum]]-Tableau1[[#This Row],[Geburtsdatum]])/365))</f>
        <v/>
      </c>
      <c r="J46" s="102" t="str">
        <f t="shared" si="1"/>
        <v xml:space="preserve"> </v>
      </c>
      <c r="K46" s="103"/>
      <c r="L46" s="103"/>
      <c r="M46" s="104" t="str">
        <f>IF(ISTEXT(D46),IF(L46="","",IF(HLOOKUP(INT($I46),'1. Eingabemaske'!$I$12:$V$21,2,FALSE)&lt;&gt;0,HLOOKUP(INT($I46),'1. Eingabemaske'!$I$12:$V$21,2,FALSE),"")),"")</f>
        <v/>
      </c>
      <c r="N46" s="105" t="str">
        <f>IF(ISTEXT($D46),IF(F46="M",IF(L46="","",IF($K46="Frühentwickler",VLOOKUP(INT($I46),'1. Eingabemaske'!$Z$12:$AF$28,5,FALSE),IF($K46="Normalentwickler",VLOOKUP(INT($I46),'1. Eingabemaske'!$Z$12:$AF$23,6,FALSE),IF($K46="Spätentwickler",VLOOKUP(INT($I46),'1. Eingabemaske'!$Z$12:$AF$23,7,FALSE),0)))+((VLOOKUP(INT($I46),'1. Eingabemaske'!$Z$12:$AF$23,2,FALSE))*(($G46-DATE(YEAR($G46),1,1)+1)/365))),IF(F46="W",(IF($K46="Frühentwickler",VLOOKUP(INT($I46),'1. Eingabemaske'!$AH$12:$AN$28,5,FALSE),IF($K46="Normalentwickler",VLOOKUP(INT($I46),'1. Eingabemaske'!$AH$12:$AN$23,6,FALSE),IF($K46="Spätentwickler",VLOOKUP(INT($I46),'1. Eingabemaske'!$AH$12:$AN$23,7,FALSE),0)))+((VLOOKUP(INT($I46),'1. Eingabemaske'!$AH$12:$AN$23,2,FALSE))*(($G46-DATE(YEAR($G46),1,1)+1)/365))),"Geschlecht fehlt!")),"")</f>
        <v/>
      </c>
      <c r="O46" s="106" t="str">
        <f>IF(ISTEXT(D46),IF(M46="","",IF('1. Eingabemaske'!$F$13="",0,(IF('1. Eingabemaske'!$F$13=0,(L46/'1. Eingabemaske'!$G$13),(L46-1)/('1. Eingabemaske'!$G$13-1))*M46*N46))),"")</f>
        <v/>
      </c>
      <c r="P46" s="103"/>
      <c r="Q46" s="103"/>
      <c r="R46" s="104" t="str">
        <f t="shared" si="2"/>
        <v/>
      </c>
      <c r="S46" s="104" t="str">
        <f>IF(AND(ISTEXT($D46),ISNUMBER(R46)),IF(HLOOKUP(INT($I46),'1. Eingabemaske'!$I$12:$V$21,3,FALSE)&lt;&gt;0,HLOOKUP(INT($I46),'1. Eingabemaske'!$I$12:$V$21,3,FALSE),""),"")</f>
        <v/>
      </c>
      <c r="T46" s="106" t="str">
        <f>IF(ISTEXT($D46),IF($S46="","",IF($R46="","",IF('1. Eingabemaske'!$F$14="",0,(IF('1. Eingabemaske'!$F$14=0,(R46/'1. Eingabemaske'!$G$14),(R46-1)/('1. Eingabemaske'!$G$14-1))*$S46)))),"")</f>
        <v/>
      </c>
      <c r="U46" s="103"/>
      <c r="V46" s="103"/>
      <c r="W46" s="104" t="str">
        <f t="shared" si="3"/>
        <v/>
      </c>
      <c r="X46" s="104" t="str">
        <f>IF(AND(ISTEXT($D46),ISNUMBER(W46)),IF(HLOOKUP(INT($I46),'1. Eingabemaske'!$I$12:$V$21,4,FALSE)&lt;&gt;0,HLOOKUP(INT($I46),'1. Eingabemaske'!$I$12:$V$21,4,FALSE),""),"")</f>
        <v/>
      </c>
      <c r="Y46" s="108" t="str">
        <f>IF(ISTEXT($D46),IF($W46="","",IF($X46="","",IF('1. Eingabemaske'!$F$15="","",(IF('1. Eingabemaske'!$F$15=0,($W46/'1. Eingabemaske'!$G$15),($W46-1)/('1. Eingabemaske'!$G$15-1))*$X46)))),"")</f>
        <v/>
      </c>
      <c r="Z46" s="103"/>
      <c r="AA46" s="103"/>
      <c r="AB46" s="104" t="str">
        <f t="shared" si="4"/>
        <v/>
      </c>
      <c r="AC46" s="104" t="str">
        <f>IF(AND(ISTEXT($D46),ISNUMBER($AB46)),IF(HLOOKUP(INT($I46),'1. Eingabemaske'!$I$12:$V$21,5,FALSE)&lt;&gt;0,HLOOKUP(INT($I46),'1. Eingabemaske'!$I$12:$V$21,5,FALSE),""),"")</f>
        <v/>
      </c>
      <c r="AD46" s="91" t="str">
        <f>IF(ISTEXT($D46),IF($AC46="","",IF('1. Eingabemaske'!$F$16="","",(IF('1. Eingabemaske'!$F$16=0,($AB46/'1. Eingabemaske'!$G$16),($AB46-1)/('1. Eingabemaske'!$G$16-1))*$AC46))),"")</f>
        <v/>
      </c>
      <c r="AE46" s="92" t="str">
        <f>IF(ISTEXT($D46),IF(F46="M",IF(L46="","",IF($K46="Frühentwickler",VLOOKUP(INT($I46),'1. Eingabemaske'!$Z$12:$AF$28,5,FALSE),IF($K46="Normalentwickler",VLOOKUP(INT($I46),'1. Eingabemaske'!$Z$12:$AF$23,6,FALSE),IF($K46="Spätentwickler",VLOOKUP(INT($I46),'1. Eingabemaske'!$Z$12:$AF$23,7,FALSE),0)))+((VLOOKUP(INT($I46),'1. Eingabemaske'!$Z$12:$AF$23,2,FALSE))*(($G46-DATE(YEAR($G46),1,1)+1)/365))),IF(F46="W",(IF($K46="Frühentwickler",VLOOKUP(INT($I46),'1. Eingabemaske'!$AH$12:$AN$28,5,FALSE),IF($K46="Normalentwickler",VLOOKUP(INT($I46),'1. Eingabemaske'!$AH$12:$AN$23,6,FALSE),IF($K46="Spätentwickler",VLOOKUP(INT($I46),'1. Eingabemaske'!$AH$12:$AN$23,7,FALSE),0)))+((VLOOKUP(INT($I46),'1. Eingabemaske'!$AH$12:$AN$23,2,FALSE))*(($G46-DATE(YEAR($G46),1,1)+1)/365))),"Geschlecht fehlt!")),"")</f>
        <v/>
      </c>
      <c r="AF46" s="93" t="str">
        <f t="shared" si="5"/>
        <v/>
      </c>
      <c r="AG46" s="103"/>
      <c r="AH46" s="94" t="str">
        <f>IF(AND(ISTEXT($D46),ISNUMBER($AG46)),IF(HLOOKUP(INT($I46),'1. Eingabemaske'!$I$12:$V$21,6,FALSE)&lt;&gt;0,HLOOKUP(INT($I46),'1. Eingabemaske'!$I$12:$V$21,6,FALSE),""),"")</f>
        <v/>
      </c>
      <c r="AI46" s="91" t="str">
        <f>IF(ISTEXT($D46),IF($AH46="","",IF('1. Eingabemaske'!$F$17="","",(IF('1. Eingabemaske'!$F$17=0,($AG46/'1. Eingabemaske'!$G$17),($AG46-1)/('1. Eingabemaske'!$G$17-1))*$AH46))),"")</f>
        <v/>
      </c>
      <c r="AJ46" s="103"/>
      <c r="AK46" s="94" t="str">
        <f>IF(AND(ISTEXT($D46),ISNUMBER($AJ46)),IF(HLOOKUP(INT($I46),'1. Eingabemaske'!$I$12:$V$21,7,FALSE)&lt;&gt;0,HLOOKUP(INT($I46),'1. Eingabemaske'!$I$12:$V$21,7,FALSE),""),"")</f>
        <v/>
      </c>
      <c r="AL46" s="91" t="str">
        <f>IF(ISTEXT($D46),IF(AJ46=0,0,IF($AK46="","",IF('1. Eingabemaske'!$F$18="","",(IF('1. Eingabemaske'!$F$18=0,($AJ46/'1. Eingabemaske'!$G$18),($AJ46-1)/('1. Eingabemaske'!$G$18-1))*$AK46)))),"")</f>
        <v/>
      </c>
      <c r="AM46" s="103"/>
      <c r="AN46" s="94" t="str">
        <f>IF(AND(ISTEXT($D46),ISNUMBER($AM46)),IF(HLOOKUP(INT($I46),'1. Eingabemaske'!$I$12:$V$21,8,FALSE)&lt;&gt;0,HLOOKUP(INT($I46),'1. Eingabemaske'!$I$12:$V$21,8,FALSE),""),"")</f>
        <v/>
      </c>
      <c r="AO46" s="89" t="str">
        <f>IF(ISTEXT($D46),IF($AN46="","",IF('1. Eingabemaske'!#REF!="","",(IF('1. Eingabemaske'!#REF!=0,($AM46/'1. Eingabemaske'!#REF!),($AM46-1)/('1. Eingabemaske'!#REF!-1))*$AN46))),"")</f>
        <v/>
      </c>
      <c r="AP46" s="110"/>
      <c r="AQ46" s="94" t="str">
        <f>IF(AND(ISTEXT($D46),ISNUMBER($AP46)),IF(HLOOKUP(INT($I46),'1. Eingabemaske'!$I$12:$V$21,9,FALSE)&lt;&gt;0,HLOOKUP(INT($I46),'1. Eingabemaske'!$I$12:$V$21,9,FALSE),""),"")</f>
        <v/>
      </c>
      <c r="AR46" s="103"/>
      <c r="AS46" s="94" t="str">
        <f>IF(AND(ISTEXT($D46),ISNUMBER($AR46)),IF(HLOOKUP(INT($I46),'1. Eingabemaske'!$I$12:$V$21,10,FALSE)&lt;&gt;0,HLOOKUP(INT($I46),'1. Eingabemaske'!$I$12:$V$21,10,FALSE),""),"")</f>
        <v/>
      </c>
      <c r="AT46" s="95" t="str">
        <f>IF(ISTEXT($D46),(IF($AQ46="",0,IF('1. Eingabemaske'!$F$19="","",(IF('1. Eingabemaske'!$F$19=0,($AP46/'1. Eingabemaske'!$G$19),($AP46-1)/('1. Eingabemaske'!$G$19-1))*$AQ46)))+IF($AS46="",0,IF('1. Eingabemaske'!$F$20="","",(IF('1. Eingabemaske'!$F$20=0,($AR46/'1. Eingabemaske'!$G$20),($AR46-1)/('1. Eingabemaske'!$G$20-1))*$AS46)))),"")</f>
        <v/>
      </c>
      <c r="AU46" s="103"/>
      <c r="AV46" s="94" t="str">
        <f>IF(AND(ISTEXT($D46),ISNUMBER($AU46)),IF(HLOOKUP(INT($I46),'1. Eingabemaske'!$I$12:$V$21,11,FALSE)&lt;&gt;0,HLOOKUP(INT($I46),'1. Eingabemaske'!$I$12:$V$21,11,FALSE),""),"")</f>
        <v/>
      </c>
      <c r="AW46" s="103"/>
      <c r="AX46" s="94" t="str">
        <f>IF(AND(ISTEXT($D46),ISNUMBER($AW46)),IF(HLOOKUP(INT($I46),'1. Eingabemaske'!$I$12:$V$21,12,FALSE)&lt;&gt;0,HLOOKUP(INT($I46),'1. Eingabemaske'!$I$12:$V$21,12,FALSE),""),"")</f>
        <v/>
      </c>
      <c r="AY46" s="95" t="str">
        <f>IF(ISTEXT($D46),SUM(IF($AV46="",0,IF('1. Eingabemaske'!$F$21="","",(IF('1. Eingabemaske'!$F$21=0,($AU46/'1. Eingabemaske'!$G$21),($AU46-1)/('1. Eingabemaske'!$G$21-1)))*$AV46)),IF($AX46="",0,IF('1. Eingabemaske'!#REF!="","",(IF('1. Eingabemaske'!#REF!=0,($AW46/'1. Eingabemaske'!#REF!),($AW46-1)/('1. Eingabemaske'!#REF!-1)))*$AX46))),"")</f>
        <v/>
      </c>
      <c r="AZ46" s="84" t="str">
        <f t="shared" si="6"/>
        <v>Bitte BES einfügen</v>
      </c>
      <c r="BA46" s="96" t="str">
        <f t="shared" si="7"/>
        <v/>
      </c>
      <c r="BB46" s="100"/>
      <c r="BC46" s="100"/>
      <c r="BD46" s="100"/>
    </row>
    <row r="47" spans="2:56" ht="13.5" thickBot="1" x14ac:dyDescent="0.45">
      <c r="B47" s="99" t="str">
        <f t="shared" si="0"/>
        <v xml:space="preserve"> </v>
      </c>
      <c r="C47" s="100"/>
      <c r="D47" s="100"/>
      <c r="E47" s="100"/>
      <c r="F47" s="100"/>
      <c r="G47" s="101"/>
      <c r="H47" s="101"/>
      <c r="I47" s="84" t="str">
        <f>IF(ISBLANK(Tableau1[[#This Row],[Name]]),"",((Tableau1[[#This Row],[Testdatum]]-Tableau1[[#This Row],[Geburtsdatum]])/365))</f>
        <v/>
      </c>
      <c r="J47" s="102" t="str">
        <f t="shared" si="1"/>
        <v xml:space="preserve"> </v>
      </c>
      <c r="K47" s="103"/>
      <c r="L47" s="103"/>
      <c r="M47" s="104" t="str">
        <f>IF(ISTEXT(D47),IF(L47="","",IF(HLOOKUP(INT($I47),'1. Eingabemaske'!$I$12:$V$21,2,FALSE)&lt;&gt;0,HLOOKUP(INT($I47),'1. Eingabemaske'!$I$12:$V$21,2,FALSE),"")),"")</f>
        <v/>
      </c>
      <c r="N47" s="105" t="str">
        <f>IF(ISTEXT($D47),IF(F47="M",IF(L47="","",IF($K47="Frühentwickler",VLOOKUP(INT($I47),'1. Eingabemaske'!$Z$12:$AF$28,5,FALSE),IF($K47="Normalentwickler",VLOOKUP(INT($I47),'1. Eingabemaske'!$Z$12:$AF$23,6,FALSE),IF($K47="Spätentwickler",VLOOKUP(INT($I47),'1. Eingabemaske'!$Z$12:$AF$23,7,FALSE),0)))+((VLOOKUP(INT($I47),'1. Eingabemaske'!$Z$12:$AF$23,2,FALSE))*(($G47-DATE(YEAR($G47),1,1)+1)/365))),IF(F47="W",(IF($K47="Frühentwickler",VLOOKUP(INT($I47),'1. Eingabemaske'!$AH$12:$AN$28,5,FALSE),IF($K47="Normalentwickler",VLOOKUP(INT($I47),'1. Eingabemaske'!$AH$12:$AN$23,6,FALSE),IF($K47="Spätentwickler",VLOOKUP(INT($I47),'1. Eingabemaske'!$AH$12:$AN$23,7,FALSE),0)))+((VLOOKUP(INT($I47),'1. Eingabemaske'!$AH$12:$AN$23,2,FALSE))*(($G47-DATE(YEAR($G47),1,1)+1)/365))),"Geschlecht fehlt!")),"")</f>
        <v/>
      </c>
      <c r="O47" s="106" t="str">
        <f>IF(ISTEXT(D47),IF(M47="","",IF('1. Eingabemaske'!$F$13="",0,(IF('1. Eingabemaske'!$F$13=0,(L47/'1. Eingabemaske'!$G$13),(L47-1)/('1. Eingabemaske'!$G$13-1))*M47*N47))),"")</f>
        <v/>
      </c>
      <c r="P47" s="103"/>
      <c r="Q47" s="103"/>
      <c r="R47" s="104" t="str">
        <f t="shared" si="2"/>
        <v/>
      </c>
      <c r="S47" s="104" t="str">
        <f>IF(AND(ISTEXT($D47),ISNUMBER(R47)),IF(HLOOKUP(INT($I47),'1. Eingabemaske'!$I$12:$V$21,3,FALSE)&lt;&gt;0,HLOOKUP(INT($I47),'1. Eingabemaske'!$I$12:$V$21,3,FALSE),""),"")</f>
        <v/>
      </c>
      <c r="T47" s="106" t="str">
        <f>IF(ISTEXT($D47),IF($S47="","",IF($R47="","",IF('1. Eingabemaske'!$F$14="",0,(IF('1. Eingabemaske'!$F$14=0,(R47/'1. Eingabemaske'!$G$14),(R47-1)/('1. Eingabemaske'!$G$14-1))*$S47)))),"")</f>
        <v/>
      </c>
      <c r="U47" s="103"/>
      <c r="V47" s="103"/>
      <c r="W47" s="104" t="str">
        <f t="shared" si="3"/>
        <v/>
      </c>
      <c r="X47" s="104" t="str">
        <f>IF(AND(ISTEXT($D47),ISNUMBER(W47)),IF(HLOOKUP(INT($I47),'1. Eingabemaske'!$I$12:$V$21,4,FALSE)&lt;&gt;0,HLOOKUP(INT($I47),'1. Eingabemaske'!$I$12:$V$21,4,FALSE),""),"")</f>
        <v/>
      </c>
      <c r="Y47" s="108" t="str">
        <f>IF(ISTEXT($D47),IF($W47="","",IF($X47="","",IF('1. Eingabemaske'!$F$15="","",(IF('1. Eingabemaske'!$F$15=0,($W47/'1. Eingabemaske'!$G$15),($W47-1)/('1. Eingabemaske'!$G$15-1))*$X47)))),"")</f>
        <v/>
      </c>
      <c r="Z47" s="103"/>
      <c r="AA47" s="103"/>
      <c r="AB47" s="104" t="str">
        <f t="shared" si="4"/>
        <v/>
      </c>
      <c r="AC47" s="104" t="str">
        <f>IF(AND(ISTEXT($D47),ISNUMBER($AB47)),IF(HLOOKUP(INT($I47),'1. Eingabemaske'!$I$12:$V$21,5,FALSE)&lt;&gt;0,HLOOKUP(INT($I47),'1. Eingabemaske'!$I$12:$V$21,5,FALSE),""),"")</f>
        <v/>
      </c>
      <c r="AD47" s="91" t="str">
        <f>IF(ISTEXT($D47),IF($AC47="","",IF('1. Eingabemaske'!$F$16="","",(IF('1. Eingabemaske'!$F$16=0,($AB47/'1. Eingabemaske'!$G$16),($AB47-1)/('1. Eingabemaske'!$G$16-1))*$AC47))),"")</f>
        <v/>
      </c>
      <c r="AE47" s="92" t="str">
        <f>IF(ISTEXT($D47),IF(F47="M",IF(L47="","",IF($K47="Frühentwickler",VLOOKUP(INT($I47),'1. Eingabemaske'!$Z$12:$AF$28,5,FALSE),IF($K47="Normalentwickler",VLOOKUP(INT($I47),'1. Eingabemaske'!$Z$12:$AF$23,6,FALSE),IF($K47="Spätentwickler",VLOOKUP(INT($I47),'1. Eingabemaske'!$Z$12:$AF$23,7,FALSE),0)))+((VLOOKUP(INT($I47),'1. Eingabemaske'!$Z$12:$AF$23,2,FALSE))*(($G47-DATE(YEAR($G47),1,1)+1)/365))),IF(F47="W",(IF($K47="Frühentwickler",VLOOKUP(INT($I47),'1. Eingabemaske'!$AH$12:$AN$28,5,FALSE),IF($K47="Normalentwickler",VLOOKUP(INT($I47),'1. Eingabemaske'!$AH$12:$AN$23,6,FALSE),IF($K47="Spätentwickler",VLOOKUP(INT($I47),'1. Eingabemaske'!$AH$12:$AN$23,7,FALSE),0)))+((VLOOKUP(INT($I47),'1. Eingabemaske'!$AH$12:$AN$23,2,FALSE))*(($G47-DATE(YEAR($G47),1,1)+1)/365))),"Geschlecht fehlt!")),"")</f>
        <v/>
      </c>
      <c r="AF47" s="93" t="str">
        <f t="shared" si="5"/>
        <v/>
      </c>
      <c r="AG47" s="103"/>
      <c r="AH47" s="94" t="str">
        <f>IF(AND(ISTEXT($D47),ISNUMBER($AG47)),IF(HLOOKUP(INT($I47),'1. Eingabemaske'!$I$12:$V$21,6,FALSE)&lt;&gt;0,HLOOKUP(INT($I47),'1. Eingabemaske'!$I$12:$V$21,6,FALSE),""),"")</f>
        <v/>
      </c>
      <c r="AI47" s="91" t="str">
        <f>IF(ISTEXT($D47),IF($AH47="","",IF('1. Eingabemaske'!$F$17="","",(IF('1. Eingabemaske'!$F$17=0,($AG47/'1. Eingabemaske'!$G$17),($AG47-1)/('1. Eingabemaske'!$G$17-1))*$AH47))),"")</f>
        <v/>
      </c>
      <c r="AJ47" s="103"/>
      <c r="AK47" s="94" t="str">
        <f>IF(AND(ISTEXT($D47),ISNUMBER($AJ47)),IF(HLOOKUP(INT($I47),'1. Eingabemaske'!$I$12:$V$21,7,FALSE)&lt;&gt;0,HLOOKUP(INT($I47),'1. Eingabemaske'!$I$12:$V$21,7,FALSE),""),"")</f>
        <v/>
      </c>
      <c r="AL47" s="91" t="str">
        <f>IF(ISTEXT($D47),IF(AJ47=0,0,IF($AK47="","",IF('1. Eingabemaske'!$F$18="","",(IF('1. Eingabemaske'!$F$18=0,($AJ47/'1. Eingabemaske'!$G$18),($AJ47-1)/('1. Eingabemaske'!$G$18-1))*$AK47)))),"")</f>
        <v/>
      </c>
      <c r="AM47" s="103"/>
      <c r="AN47" s="94" t="str">
        <f>IF(AND(ISTEXT($D47),ISNUMBER($AM47)),IF(HLOOKUP(INT($I47),'1. Eingabemaske'!$I$12:$V$21,8,FALSE)&lt;&gt;0,HLOOKUP(INT($I47),'1. Eingabemaske'!$I$12:$V$21,8,FALSE),""),"")</f>
        <v/>
      </c>
      <c r="AO47" s="89" t="str">
        <f>IF(ISTEXT($D47),IF($AN47="","",IF('1. Eingabemaske'!#REF!="","",(IF('1. Eingabemaske'!#REF!=0,($AM47/'1. Eingabemaske'!#REF!),($AM47-1)/('1. Eingabemaske'!#REF!-1))*$AN47))),"")</f>
        <v/>
      </c>
      <c r="AP47" s="110"/>
      <c r="AQ47" s="94" t="str">
        <f>IF(AND(ISTEXT($D47),ISNUMBER($AP47)),IF(HLOOKUP(INT($I47),'1. Eingabemaske'!$I$12:$V$21,9,FALSE)&lt;&gt;0,HLOOKUP(INT($I47),'1. Eingabemaske'!$I$12:$V$21,9,FALSE),""),"")</f>
        <v/>
      </c>
      <c r="AR47" s="103"/>
      <c r="AS47" s="94" t="str">
        <f>IF(AND(ISTEXT($D47),ISNUMBER($AR47)),IF(HLOOKUP(INT($I47),'1. Eingabemaske'!$I$12:$V$21,10,FALSE)&lt;&gt;0,HLOOKUP(INT($I47),'1. Eingabemaske'!$I$12:$V$21,10,FALSE),""),"")</f>
        <v/>
      </c>
      <c r="AT47" s="95" t="str">
        <f>IF(ISTEXT($D47),(IF($AQ47="",0,IF('1. Eingabemaske'!$F$19="","",(IF('1. Eingabemaske'!$F$19=0,($AP47/'1. Eingabemaske'!$G$19),($AP47-1)/('1. Eingabemaske'!$G$19-1))*$AQ47)))+IF($AS47="",0,IF('1. Eingabemaske'!$F$20="","",(IF('1. Eingabemaske'!$F$20=0,($AR47/'1. Eingabemaske'!$G$20),($AR47-1)/('1. Eingabemaske'!$G$20-1))*$AS47)))),"")</f>
        <v/>
      </c>
      <c r="AU47" s="103"/>
      <c r="AV47" s="94" t="str">
        <f>IF(AND(ISTEXT($D47),ISNUMBER($AU47)),IF(HLOOKUP(INT($I47),'1. Eingabemaske'!$I$12:$V$21,11,FALSE)&lt;&gt;0,HLOOKUP(INT($I47),'1. Eingabemaske'!$I$12:$V$21,11,FALSE),""),"")</f>
        <v/>
      </c>
      <c r="AW47" s="103"/>
      <c r="AX47" s="94" t="str">
        <f>IF(AND(ISTEXT($D47),ISNUMBER($AW47)),IF(HLOOKUP(INT($I47),'1. Eingabemaske'!$I$12:$V$21,12,FALSE)&lt;&gt;0,HLOOKUP(INT($I47),'1. Eingabemaske'!$I$12:$V$21,12,FALSE),""),"")</f>
        <v/>
      </c>
      <c r="AY47" s="95" t="str">
        <f>IF(ISTEXT($D47),SUM(IF($AV47="",0,IF('1. Eingabemaske'!$F$21="","",(IF('1. Eingabemaske'!$F$21=0,($AU47/'1. Eingabemaske'!$G$21),($AU47-1)/('1. Eingabemaske'!$G$21-1)))*$AV47)),IF($AX47="",0,IF('1. Eingabemaske'!#REF!="","",(IF('1. Eingabemaske'!#REF!=0,($AW47/'1. Eingabemaske'!#REF!),($AW47-1)/('1. Eingabemaske'!#REF!-1)))*$AX47))),"")</f>
        <v/>
      </c>
      <c r="AZ47" s="84" t="str">
        <f t="shared" si="6"/>
        <v>Bitte BES einfügen</v>
      </c>
      <c r="BA47" s="96" t="str">
        <f t="shared" si="7"/>
        <v/>
      </c>
      <c r="BB47" s="100"/>
      <c r="BC47" s="100"/>
      <c r="BD47" s="100"/>
    </row>
    <row r="48" spans="2:56" ht="13.5" thickBot="1" x14ac:dyDescent="0.45">
      <c r="B48" s="99" t="str">
        <f t="shared" si="0"/>
        <v xml:space="preserve"> </v>
      </c>
      <c r="C48" s="100"/>
      <c r="D48" s="100"/>
      <c r="E48" s="100"/>
      <c r="F48" s="100"/>
      <c r="G48" s="101"/>
      <c r="H48" s="101"/>
      <c r="I48" s="84" t="str">
        <f>IF(ISBLANK(Tableau1[[#This Row],[Name]]),"",((Tableau1[[#This Row],[Testdatum]]-Tableau1[[#This Row],[Geburtsdatum]])/365))</f>
        <v/>
      </c>
      <c r="J48" s="102" t="str">
        <f t="shared" si="1"/>
        <v xml:space="preserve"> </v>
      </c>
      <c r="K48" s="103"/>
      <c r="L48" s="103"/>
      <c r="M48" s="104" t="str">
        <f>IF(ISTEXT(D48),IF(L48="","",IF(HLOOKUP(INT($I48),'1. Eingabemaske'!$I$12:$V$21,2,FALSE)&lt;&gt;0,HLOOKUP(INT($I48),'1. Eingabemaske'!$I$12:$V$21,2,FALSE),"")),"")</f>
        <v/>
      </c>
      <c r="N48" s="105" t="str">
        <f>IF(ISTEXT($D48),IF(F48="M",IF(L48="","",IF($K48="Frühentwickler",VLOOKUP(INT($I48),'1. Eingabemaske'!$Z$12:$AF$28,5,FALSE),IF($K48="Normalentwickler",VLOOKUP(INT($I48),'1. Eingabemaske'!$Z$12:$AF$23,6,FALSE),IF($K48="Spätentwickler",VLOOKUP(INT($I48),'1. Eingabemaske'!$Z$12:$AF$23,7,FALSE),0)))+((VLOOKUP(INT($I48),'1. Eingabemaske'!$Z$12:$AF$23,2,FALSE))*(($G48-DATE(YEAR($G48),1,1)+1)/365))),IF(F48="W",(IF($K48="Frühentwickler",VLOOKUP(INT($I48),'1. Eingabemaske'!$AH$12:$AN$28,5,FALSE),IF($K48="Normalentwickler",VLOOKUP(INT($I48),'1. Eingabemaske'!$AH$12:$AN$23,6,FALSE),IF($K48="Spätentwickler",VLOOKUP(INT($I48),'1. Eingabemaske'!$AH$12:$AN$23,7,FALSE),0)))+((VLOOKUP(INT($I48),'1. Eingabemaske'!$AH$12:$AN$23,2,FALSE))*(($G48-DATE(YEAR($G48),1,1)+1)/365))),"Geschlecht fehlt!")),"")</f>
        <v/>
      </c>
      <c r="O48" s="106" t="str">
        <f>IF(ISTEXT(D48),IF(M48="","",IF('1. Eingabemaske'!$F$13="",0,(IF('1. Eingabemaske'!$F$13=0,(L48/'1. Eingabemaske'!$G$13),(L48-1)/('1. Eingabemaske'!$G$13-1))*M48*N48))),"")</f>
        <v/>
      </c>
      <c r="P48" s="103"/>
      <c r="Q48" s="103"/>
      <c r="R48" s="104" t="str">
        <f t="shared" si="2"/>
        <v/>
      </c>
      <c r="S48" s="104" t="str">
        <f>IF(AND(ISTEXT($D48),ISNUMBER(R48)),IF(HLOOKUP(INT($I48),'1. Eingabemaske'!$I$12:$V$21,3,FALSE)&lt;&gt;0,HLOOKUP(INT($I48),'1. Eingabemaske'!$I$12:$V$21,3,FALSE),""),"")</f>
        <v/>
      </c>
      <c r="T48" s="106" t="str">
        <f>IF(ISTEXT($D48),IF($S48="","",IF($R48="","",IF('1. Eingabemaske'!$F$14="",0,(IF('1. Eingabemaske'!$F$14=0,(R48/'1. Eingabemaske'!$G$14),(R48-1)/('1. Eingabemaske'!$G$14-1))*$S48)))),"")</f>
        <v/>
      </c>
      <c r="U48" s="103"/>
      <c r="V48" s="103"/>
      <c r="W48" s="104" t="str">
        <f t="shared" si="3"/>
        <v/>
      </c>
      <c r="X48" s="104" t="str">
        <f>IF(AND(ISTEXT($D48),ISNUMBER(W48)),IF(HLOOKUP(INT($I48),'1. Eingabemaske'!$I$12:$V$21,4,FALSE)&lt;&gt;0,HLOOKUP(INT($I48),'1. Eingabemaske'!$I$12:$V$21,4,FALSE),""),"")</f>
        <v/>
      </c>
      <c r="Y48" s="108" t="str">
        <f>IF(ISTEXT($D48),IF($W48="","",IF($X48="","",IF('1. Eingabemaske'!$F$15="","",(IF('1. Eingabemaske'!$F$15=0,($W48/'1. Eingabemaske'!$G$15),($W48-1)/('1. Eingabemaske'!$G$15-1))*$X48)))),"")</f>
        <v/>
      </c>
      <c r="Z48" s="103"/>
      <c r="AA48" s="103"/>
      <c r="AB48" s="104" t="str">
        <f t="shared" si="4"/>
        <v/>
      </c>
      <c r="AC48" s="104" t="str">
        <f>IF(AND(ISTEXT($D48),ISNUMBER($AB48)),IF(HLOOKUP(INT($I48),'1. Eingabemaske'!$I$12:$V$21,5,FALSE)&lt;&gt;0,HLOOKUP(INT($I48),'1. Eingabemaske'!$I$12:$V$21,5,FALSE),""),"")</f>
        <v/>
      </c>
      <c r="AD48" s="91" t="str">
        <f>IF(ISTEXT($D48),IF($AC48="","",IF('1. Eingabemaske'!$F$16="","",(IF('1. Eingabemaske'!$F$16=0,($AB48/'1. Eingabemaske'!$G$16),($AB48-1)/('1. Eingabemaske'!$G$16-1))*$AC48))),"")</f>
        <v/>
      </c>
      <c r="AE48" s="92" t="str">
        <f>IF(ISTEXT($D48),IF(F48="M",IF(L48="","",IF($K48="Frühentwickler",VLOOKUP(INT($I48),'1. Eingabemaske'!$Z$12:$AF$28,5,FALSE),IF($K48="Normalentwickler",VLOOKUP(INT($I48),'1. Eingabemaske'!$Z$12:$AF$23,6,FALSE),IF($K48="Spätentwickler",VLOOKUP(INT($I48),'1. Eingabemaske'!$Z$12:$AF$23,7,FALSE),0)))+((VLOOKUP(INT($I48),'1. Eingabemaske'!$Z$12:$AF$23,2,FALSE))*(($G48-DATE(YEAR($G48),1,1)+1)/365))),IF(F48="W",(IF($K48="Frühentwickler",VLOOKUP(INT($I48),'1. Eingabemaske'!$AH$12:$AN$28,5,FALSE),IF($K48="Normalentwickler",VLOOKUP(INT($I48),'1. Eingabemaske'!$AH$12:$AN$23,6,FALSE),IF($K48="Spätentwickler",VLOOKUP(INT($I48),'1. Eingabemaske'!$AH$12:$AN$23,7,FALSE),0)))+((VLOOKUP(INT($I48),'1. Eingabemaske'!$AH$12:$AN$23,2,FALSE))*(($G48-DATE(YEAR($G48),1,1)+1)/365))),"Geschlecht fehlt!")),"")</f>
        <v/>
      </c>
      <c r="AF48" s="93" t="str">
        <f t="shared" si="5"/>
        <v/>
      </c>
      <c r="AG48" s="103"/>
      <c r="AH48" s="94" t="str">
        <f>IF(AND(ISTEXT($D48),ISNUMBER($AG48)),IF(HLOOKUP(INT($I48),'1. Eingabemaske'!$I$12:$V$21,6,FALSE)&lt;&gt;0,HLOOKUP(INT($I48),'1. Eingabemaske'!$I$12:$V$21,6,FALSE),""),"")</f>
        <v/>
      </c>
      <c r="AI48" s="91" t="str">
        <f>IF(ISTEXT($D48),IF($AH48="","",IF('1. Eingabemaske'!$F$17="","",(IF('1. Eingabemaske'!$F$17=0,($AG48/'1. Eingabemaske'!$G$17),($AG48-1)/('1. Eingabemaske'!$G$17-1))*$AH48))),"")</f>
        <v/>
      </c>
      <c r="AJ48" s="103"/>
      <c r="AK48" s="94" t="str">
        <f>IF(AND(ISTEXT($D48),ISNUMBER($AJ48)),IF(HLOOKUP(INT($I48),'1. Eingabemaske'!$I$12:$V$21,7,FALSE)&lt;&gt;0,HLOOKUP(INT($I48),'1. Eingabemaske'!$I$12:$V$21,7,FALSE),""),"")</f>
        <v/>
      </c>
      <c r="AL48" s="91" t="str">
        <f>IF(ISTEXT($D48),IF(AJ48=0,0,IF($AK48="","",IF('1. Eingabemaske'!$F$18="","",(IF('1. Eingabemaske'!$F$18=0,($AJ48/'1. Eingabemaske'!$G$18),($AJ48-1)/('1. Eingabemaske'!$G$18-1))*$AK48)))),"")</f>
        <v/>
      </c>
      <c r="AM48" s="103"/>
      <c r="AN48" s="94" t="str">
        <f>IF(AND(ISTEXT($D48),ISNUMBER($AM48)),IF(HLOOKUP(INT($I48),'1. Eingabemaske'!$I$12:$V$21,8,FALSE)&lt;&gt;0,HLOOKUP(INT($I48),'1. Eingabemaske'!$I$12:$V$21,8,FALSE),""),"")</f>
        <v/>
      </c>
      <c r="AO48" s="89" t="str">
        <f>IF(ISTEXT($D48),IF($AN48="","",IF('1. Eingabemaske'!#REF!="","",(IF('1. Eingabemaske'!#REF!=0,($AM48/'1. Eingabemaske'!#REF!),($AM48-1)/('1. Eingabemaske'!#REF!-1))*$AN48))),"")</f>
        <v/>
      </c>
      <c r="AP48" s="110"/>
      <c r="AQ48" s="94" t="str">
        <f>IF(AND(ISTEXT($D48),ISNUMBER($AP48)),IF(HLOOKUP(INT($I48),'1. Eingabemaske'!$I$12:$V$21,9,FALSE)&lt;&gt;0,HLOOKUP(INT($I48),'1. Eingabemaske'!$I$12:$V$21,9,FALSE),""),"")</f>
        <v/>
      </c>
      <c r="AR48" s="103"/>
      <c r="AS48" s="94" t="str">
        <f>IF(AND(ISTEXT($D48),ISNUMBER($AR48)),IF(HLOOKUP(INT($I48),'1. Eingabemaske'!$I$12:$V$21,10,FALSE)&lt;&gt;0,HLOOKUP(INT($I48),'1. Eingabemaske'!$I$12:$V$21,10,FALSE),""),"")</f>
        <v/>
      </c>
      <c r="AT48" s="95" t="str">
        <f>IF(ISTEXT($D48),(IF($AQ48="",0,IF('1. Eingabemaske'!$F$19="","",(IF('1. Eingabemaske'!$F$19=0,($AP48/'1. Eingabemaske'!$G$19),($AP48-1)/('1. Eingabemaske'!$G$19-1))*$AQ48)))+IF($AS48="",0,IF('1. Eingabemaske'!$F$20="","",(IF('1. Eingabemaske'!$F$20=0,($AR48/'1. Eingabemaske'!$G$20),($AR48-1)/('1. Eingabemaske'!$G$20-1))*$AS48)))),"")</f>
        <v/>
      </c>
      <c r="AU48" s="103"/>
      <c r="AV48" s="94" t="str">
        <f>IF(AND(ISTEXT($D48),ISNUMBER($AU48)),IF(HLOOKUP(INT($I48),'1. Eingabemaske'!$I$12:$V$21,11,FALSE)&lt;&gt;0,HLOOKUP(INT($I48),'1. Eingabemaske'!$I$12:$V$21,11,FALSE),""),"")</f>
        <v/>
      </c>
      <c r="AW48" s="103"/>
      <c r="AX48" s="94" t="str">
        <f>IF(AND(ISTEXT($D48),ISNUMBER($AW48)),IF(HLOOKUP(INT($I48),'1. Eingabemaske'!$I$12:$V$21,12,FALSE)&lt;&gt;0,HLOOKUP(INT($I48),'1. Eingabemaske'!$I$12:$V$21,12,FALSE),""),"")</f>
        <v/>
      </c>
      <c r="AY48" s="95" t="str">
        <f>IF(ISTEXT($D48),SUM(IF($AV48="",0,IF('1. Eingabemaske'!$F$21="","",(IF('1. Eingabemaske'!$F$21=0,($AU48/'1. Eingabemaske'!$G$21),($AU48-1)/('1. Eingabemaske'!$G$21-1)))*$AV48)),IF($AX48="",0,IF('1. Eingabemaske'!#REF!="","",(IF('1. Eingabemaske'!#REF!=0,($AW48/'1. Eingabemaske'!#REF!),($AW48-1)/('1. Eingabemaske'!#REF!-1)))*$AX48))),"")</f>
        <v/>
      </c>
      <c r="AZ48" s="84" t="str">
        <f t="shared" si="6"/>
        <v>Bitte BES einfügen</v>
      </c>
      <c r="BA48" s="96" t="str">
        <f t="shared" si="7"/>
        <v/>
      </c>
      <c r="BB48" s="100"/>
      <c r="BC48" s="100"/>
      <c r="BD48" s="100"/>
    </row>
    <row r="49" spans="2:56" ht="13.5" thickBot="1" x14ac:dyDescent="0.45">
      <c r="B49" s="99" t="str">
        <f t="shared" si="0"/>
        <v xml:space="preserve"> </v>
      </c>
      <c r="C49" s="100"/>
      <c r="D49" s="100"/>
      <c r="E49" s="100"/>
      <c r="F49" s="100"/>
      <c r="G49" s="101"/>
      <c r="H49" s="101"/>
      <c r="I49" s="84" t="str">
        <f>IF(ISBLANK(Tableau1[[#This Row],[Name]]),"",((Tableau1[[#This Row],[Testdatum]]-Tableau1[[#This Row],[Geburtsdatum]])/365))</f>
        <v/>
      </c>
      <c r="J49" s="102" t="str">
        <f t="shared" si="1"/>
        <v xml:space="preserve"> </v>
      </c>
      <c r="K49" s="103"/>
      <c r="L49" s="103"/>
      <c r="M49" s="104" t="str">
        <f>IF(ISTEXT(D49),IF(L49="","",IF(HLOOKUP(INT($I49),'1. Eingabemaske'!$I$12:$V$21,2,FALSE)&lt;&gt;0,HLOOKUP(INT($I49),'1. Eingabemaske'!$I$12:$V$21,2,FALSE),"")),"")</f>
        <v/>
      </c>
      <c r="N49" s="105" t="str">
        <f>IF(ISTEXT($D49),IF(F49="M",IF(L49="","",IF($K49="Frühentwickler",VLOOKUP(INT($I49),'1. Eingabemaske'!$Z$12:$AF$28,5,FALSE),IF($K49="Normalentwickler",VLOOKUP(INT($I49),'1. Eingabemaske'!$Z$12:$AF$23,6,FALSE),IF($K49="Spätentwickler",VLOOKUP(INT($I49),'1. Eingabemaske'!$Z$12:$AF$23,7,FALSE),0)))+((VLOOKUP(INT($I49),'1. Eingabemaske'!$Z$12:$AF$23,2,FALSE))*(($G49-DATE(YEAR($G49),1,1)+1)/365))),IF(F49="W",(IF($K49="Frühentwickler",VLOOKUP(INT($I49),'1. Eingabemaske'!$AH$12:$AN$28,5,FALSE),IF($K49="Normalentwickler",VLOOKUP(INT($I49),'1. Eingabemaske'!$AH$12:$AN$23,6,FALSE),IF($K49="Spätentwickler",VLOOKUP(INT($I49),'1. Eingabemaske'!$AH$12:$AN$23,7,FALSE),0)))+((VLOOKUP(INT($I49),'1. Eingabemaske'!$AH$12:$AN$23,2,FALSE))*(($G49-DATE(YEAR($G49),1,1)+1)/365))),"Geschlecht fehlt!")),"")</f>
        <v/>
      </c>
      <c r="O49" s="106" t="str">
        <f>IF(ISTEXT(D49),IF(M49="","",IF('1. Eingabemaske'!$F$13="",0,(IF('1. Eingabemaske'!$F$13=0,(L49/'1. Eingabemaske'!$G$13),(L49-1)/('1. Eingabemaske'!$G$13-1))*M49*N49))),"")</f>
        <v/>
      </c>
      <c r="P49" s="103"/>
      <c r="Q49" s="103"/>
      <c r="R49" s="104" t="str">
        <f t="shared" si="2"/>
        <v/>
      </c>
      <c r="S49" s="104" t="str">
        <f>IF(AND(ISTEXT($D49),ISNUMBER(R49)),IF(HLOOKUP(INT($I49),'1. Eingabemaske'!$I$12:$V$21,3,FALSE)&lt;&gt;0,HLOOKUP(INT($I49),'1. Eingabemaske'!$I$12:$V$21,3,FALSE),""),"")</f>
        <v/>
      </c>
      <c r="T49" s="106" t="str">
        <f>IF(ISTEXT($D49),IF($S49="","",IF($R49="","",IF('1. Eingabemaske'!$F$14="",0,(IF('1. Eingabemaske'!$F$14=0,(R49/'1. Eingabemaske'!$G$14),(R49-1)/('1. Eingabemaske'!$G$14-1))*$S49)))),"")</f>
        <v/>
      </c>
      <c r="U49" s="103"/>
      <c r="V49" s="103"/>
      <c r="W49" s="104" t="str">
        <f t="shared" si="3"/>
        <v/>
      </c>
      <c r="X49" s="104" t="str">
        <f>IF(AND(ISTEXT($D49),ISNUMBER(W49)),IF(HLOOKUP(INT($I49),'1. Eingabemaske'!$I$12:$V$21,4,FALSE)&lt;&gt;0,HLOOKUP(INT($I49),'1. Eingabemaske'!$I$12:$V$21,4,FALSE),""),"")</f>
        <v/>
      </c>
      <c r="Y49" s="108" t="str">
        <f>IF(ISTEXT($D49),IF($W49="","",IF($X49="","",IF('1. Eingabemaske'!$F$15="","",(IF('1. Eingabemaske'!$F$15=0,($W49/'1. Eingabemaske'!$G$15),($W49-1)/('1. Eingabemaske'!$G$15-1))*$X49)))),"")</f>
        <v/>
      </c>
      <c r="Z49" s="103"/>
      <c r="AA49" s="103"/>
      <c r="AB49" s="104" t="str">
        <f t="shared" si="4"/>
        <v/>
      </c>
      <c r="AC49" s="104" t="str">
        <f>IF(AND(ISTEXT($D49),ISNUMBER($AB49)),IF(HLOOKUP(INT($I49),'1. Eingabemaske'!$I$12:$V$21,5,FALSE)&lt;&gt;0,HLOOKUP(INT($I49),'1. Eingabemaske'!$I$12:$V$21,5,FALSE),""),"")</f>
        <v/>
      </c>
      <c r="AD49" s="91" t="str">
        <f>IF(ISTEXT($D49),IF($AC49="","",IF('1. Eingabemaske'!$F$16="","",(IF('1. Eingabemaske'!$F$16=0,($AB49/'1. Eingabemaske'!$G$16),($AB49-1)/('1. Eingabemaske'!$G$16-1))*$AC49))),"")</f>
        <v/>
      </c>
      <c r="AE49" s="92" t="str">
        <f>IF(ISTEXT($D49),IF(F49="M",IF(L49="","",IF($K49="Frühentwickler",VLOOKUP(INT($I49),'1. Eingabemaske'!$Z$12:$AF$28,5,FALSE),IF($K49="Normalentwickler",VLOOKUP(INT($I49),'1. Eingabemaske'!$Z$12:$AF$23,6,FALSE),IF($K49="Spätentwickler",VLOOKUP(INT($I49),'1. Eingabemaske'!$Z$12:$AF$23,7,FALSE),0)))+((VLOOKUP(INT($I49),'1. Eingabemaske'!$Z$12:$AF$23,2,FALSE))*(($G49-DATE(YEAR($G49),1,1)+1)/365))),IF(F49="W",(IF($K49="Frühentwickler",VLOOKUP(INT($I49),'1. Eingabemaske'!$AH$12:$AN$28,5,FALSE),IF($K49="Normalentwickler",VLOOKUP(INT($I49),'1. Eingabemaske'!$AH$12:$AN$23,6,FALSE),IF($K49="Spätentwickler",VLOOKUP(INT($I49),'1. Eingabemaske'!$AH$12:$AN$23,7,FALSE),0)))+((VLOOKUP(INT($I49),'1. Eingabemaske'!$AH$12:$AN$23,2,FALSE))*(($G49-DATE(YEAR($G49),1,1)+1)/365))),"Geschlecht fehlt!")),"")</f>
        <v/>
      </c>
      <c r="AF49" s="93" t="str">
        <f t="shared" si="5"/>
        <v/>
      </c>
      <c r="AG49" s="103"/>
      <c r="AH49" s="94" t="str">
        <f>IF(AND(ISTEXT($D49),ISNUMBER($AG49)),IF(HLOOKUP(INT($I49),'1. Eingabemaske'!$I$12:$V$21,6,FALSE)&lt;&gt;0,HLOOKUP(INT($I49),'1. Eingabemaske'!$I$12:$V$21,6,FALSE),""),"")</f>
        <v/>
      </c>
      <c r="AI49" s="91" t="str">
        <f>IF(ISTEXT($D49),IF($AH49="","",IF('1. Eingabemaske'!$F$17="","",(IF('1. Eingabemaske'!$F$17=0,($AG49/'1. Eingabemaske'!$G$17),($AG49-1)/('1. Eingabemaske'!$G$17-1))*$AH49))),"")</f>
        <v/>
      </c>
      <c r="AJ49" s="103"/>
      <c r="AK49" s="94" t="str">
        <f>IF(AND(ISTEXT($D49),ISNUMBER($AJ49)),IF(HLOOKUP(INT($I49),'1. Eingabemaske'!$I$12:$V$21,7,FALSE)&lt;&gt;0,HLOOKUP(INT($I49),'1. Eingabemaske'!$I$12:$V$21,7,FALSE),""),"")</f>
        <v/>
      </c>
      <c r="AL49" s="91" t="str">
        <f>IF(ISTEXT($D49),IF(AJ49=0,0,IF($AK49="","",IF('1. Eingabemaske'!$F$18="","",(IF('1. Eingabemaske'!$F$18=0,($AJ49/'1. Eingabemaske'!$G$18),($AJ49-1)/('1. Eingabemaske'!$G$18-1))*$AK49)))),"")</f>
        <v/>
      </c>
      <c r="AM49" s="103"/>
      <c r="AN49" s="94" t="str">
        <f>IF(AND(ISTEXT($D49),ISNUMBER($AM49)),IF(HLOOKUP(INT($I49),'1. Eingabemaske'!$I$12:$V$21,8,FALSE)&lt;&gt;0,HLOOKUP(INT($I49),'1. Eingabemaske'!$I$12:$V$21,8,FALSE),""),"")</f>
        <v/>
      </c>
      <c r="AO49" s="89" t="str">
        <f>IF(ISTEXT($D49),IF($AN49="","",IF('1. Eingabemaske'!#REF!="","",(IF('1. Eingabemaske'!#REF!=0,($AM49/'1. Eingabemaske'!#REF!),($AM49-1)/('1. Eingabemaske'!#REF!-1))*$AN49))),"")</f>
        <v/>
      </c>
      <c r="AP49" s="110"/>
      <c r="AQ49" s="94" t="str">
        <f>IF(AND(ISTEXT($D49),ISNUMBER($AP49)),IF(HLOOKUP(INT($I49),'1. Eingabemaske'!$I$12:$V$21,9,FALSE)&lt;&gt;0,HLOOKUP(INT($I49),'1. Eingabemaske'!$I$12:$V$21,9,FALSE),""),"")</f>
        <v/>
      </c>
      <c r="AR49" s="103"/>
      <c r="AS49" s="94" t="str">
        <f>IF(AND(ISTEXT($D49),ISNUMBER($AR49)),IF(HLOOKUP(INT($I49),'1. Eingabemaske'!$I$12:$V$21,10,FALSE)&lt;&gt;0,HLOOKUP(INT($I49),'1. Eingabemaske'!$I$12:$V$21,10,FALSE),""),"")</f>
        <v/>
      </c>
      <c r="AT49" s="95" t="str">
        <f>IF(ISTEXT($D49),(IF($AQ49="",0,IF('1. Eingabemaske'!$F$19="","",(IF('1. Eingabemaske'!$F$19=0,($AP49/'1. Eingabemaske'!$G$19),($AP49-1)/('1. Eingabemaske'!$G$19-1))*$AQ49)))+IF($AS49="",0,IF('1. Eingabemaske'!$F$20="","",(IF('1. Eingabemaske'!$F$20=0,($AR49/'1. Eingabemaske'!$G$20),($AR49-1)/('1. Eingabemaske'!$G$20-1))*$AS49)))),"")</f>
        <v/>
      </c>
      <c r="AU49" s="103"/>
      <c r="AV49" s="94" t="str">
        <f>IF(AND(ISTEXT($D49),ISNUMBER($AU49)),IF(HLOOKUP(INT($I49),'1. Eingabemaske'!$I$12:$V$21,11,FALSE)&lt;&gt;0,HLOOKUP(INT($I49),'1. Eingabemaske'!$I$12:$V$21,11,FALSE),""),"")</f>
        <v/>
      </c>
      <c r="AW49" s="103"/>
      <c r="AX49" s="94" t="str">
        <f>IF(AND(ISTEXT($D49),ISNUMBER($AW49)),IF(HLOOKUP(INT($I49),'1. Eingabemaske'!$I$12:$V$21,12,FALSE)&lt;&gt;0,HLOOKUP(INT($I49),'1. Eingabemaske'!$I$12:$V$21,12,FALSE),""),"")</f>
        <v/>
      </c>
      <c r="AY49" s="95" t="str">
        <f>IF(ISTEXT($D49),SUM(IF($AV49="",0,IF('1. Eingabemaske'!$F$21="","",(IF('1. Eingabemaske'!$F$21=0,($AU49/'1. Eingabemaske'!$G$21),($AU49-1)/('1. Eingabemaske'!$G$21-1)))*$AV49)),IF($AX49="",0,IF('1. Eingabemaske'!#REF!="","",(IF('1. Eingabemaske'!#REF!=0,($AW49/'1. Eingabemaske'!#REF!),($AW49-1)/('1. Eingabemaske'!#REF!-1)))*$AX49))),"")</f>
        <v/>
      </c>
      <c r="AZ49" s="84" t="str">
        <f t="shared" si="6"/>
        <v>Bitte BES einfügen</v>
      </c>
      <c r="BA49" s="96" t="str">
        <f t="shared" si="7"/>
        <v/>
      </c>
      <c r="BB49" s="100"/>
      <c r="BC49" s="100"/>
      <c r="BD49" s="100"/>
    </row>
    <row r="50" spans="2:56" ht="13.5" thickBot="1" x14ac:dyDescent="0.45">
      <c r="B50" s="99" t="str">
        <f t="shared" si="0"/>
        <v xml:space="preserve"> </v>
      </c>
      <c r="C50" s="100"/>
      <c r="D50" s="100"/>
      <c r="E50" s="100"/>
      <c r="F50" s="100"/>
      <c r="G50" s="101"/>
      <c r="H50" s="101"/>
      <c r="I50" s="84" t="str">
        <f>IF(ISBLANK(Tableau1[[#This Row],[Name]]),"",((Tableau1[[#This Row],[Testdatum]]-Tableau1[[#This Row],[Geburtsdatum]])/365))</f>
        <v/>
      </c>
      <c r="J50" s="102" t="str">
        <f t="shared" si="1"/>
        <v xml:space="preserve"> </v>
      </c>
      <c r="K50" s="103"/>
      <c r="L50" s="103"/>
      <c r="M50" s="104" t="str">
        <f>IF(ISTEXT(D50),IF(L50="","",IF(HLOOKUP(INT($I50),'1. Eingabemaske'!$I$12:$V$21,2,FALSE)&lt;&gt;0,HLOOKUP(INT($I50),'1. Eingabemaske'!$I$12:$V$21,2,FALSE),"")),"")</f>
        <v/>
      </c>
      <c r="N50" s="105" t="str">
        <f>IF(ISTEXT($D50),IF(F50="M",IF(L50="","",IF($K50="Frühentwickler",VLOOKUP(INT($I50),'1. Eingabemaske'!$Z$12:$AF$28,5,FALSE),IF($K50="Normalentwickler",VLOOKUP(INT($I50),'1. Eingabemaske'!$Z$12:$AF$23,6,FALSE),IF($K50="Spätentwickler",VLOOKUP(INT($I50),'1. Eingabemaske'!$Z$12:$AF$23,7,FALSE),0)))+((VLOOKUP(INT($I50),'1. Eingabemaske'!$Z$12:$AF$23,2,FALSE))*(($G50-DATE(YEAR($G50),1,1)+1)/365))),IF(F50="W",(IF($K50="Frühentwickler",VLOOKUP(INT($I50),'1. Eingabemaske'!$AH$12:$AN$28,5,FALSE),IF($K50="Normalentwickler",VLOOKUP(INT($I50),'1. Eingabemaske'!$AH$12:$AN$23,6,FALSE),IF($K50="Spätentwickler",VLOOKUP(INT($I50),'1. Eingabemaske'!$AH$12:$AN$23,7,FALSE),0)))+((VLOOKUP(INT($I50),'1. Eingabemaske'!$AH$12:$AN$23,2,FALSE))*(($G50-DATE(YEAR($G50),1,1)+1)/365))),"Geschlecht fehlt!")),"")</f>
        <v/>
      </c>
      <c r="O50" s="106" t="str">
        <f>IF(ISTEXT(D50),IF(M50="","",IF('1. Eingabemaske'!$F$13="",0,(IF('1. Eingabemaske'!$F$13=0,(L50/'1. Eingabemaske'!$G$13),(L50-1)/('1. Eingabemaske'!$G$13-1))*M50*N50))),"")</f>
        <v/>
      </c>
      <c r="P50" s="103"/>
      <c r="Q50" s="103"/>
      <c r="R50" s="104" t="str">
        <f t="shared" si="2"/>
        <v/>
      </c>
      <c r="S50" s="104" t="str">
        <f>IF(AND(ISTEXT($D50),ISNUMBER(R50)),IF(HLOOKUP(INT($I50),'1. Eingabemaske'!$I$12:$V$21,3,FALSE)&lt;&gt;0,HLOOKUP(INT($I50),'1. Eingabemaske'!$I$12:$V$21,3,FALSE),""),"")</f>
        <v/>
      </c>
      <c r="T50" s="106" t="str">
        <f>IF(ISTEXT($D50),IF($S50="","",IF($R50="","",IF('1. Eingabemaske'!$F$14="",0,(IF('1. Eingabemaske'!$F$14=0,(R50/'1. Eingabemaske'!$G$14),(R50-1)/('1. Eingabemaske'!$G$14-1))*$S50)))),"")</f>
        <v/>
      </c>
      <c r="U50" s="103"/>
      <c r="V50" s="103"/>
      <c r="W50" s="104" t="str">
        <f t="shared" si="3"/>
        <v/>
      </c>
      <c r="X50" s="104" t="str">
        <f>IF(AND(ISTEXT($D50),ISNUMBER(W50)),IF(HLOOKUP(INT($I50),'1. Eingabemaske'!$I$12:$V$21,4,FALSE)&lt;&gt;0,HLOOKUP(INT($I50),'1. Eingabemaske'!$I$12:$V$21,4,FALSE),""),"")</f>
        <v/>
      </c>
      <c r="Y50" s="108" t="str">
        <f>IF(ISTEXT($D50),IF($W50="","",IF($X50="","",IF('1. Eingabemaske'!$F$15="","",(IF('1. Eingabemaske'!$F$15=0,($W50/'1. Eingabemaske'!$G$15),($W50-1)/('1. Eingabemaske'!$G$15-1))*$X50)))),"")</f>
        <v/>
      </c>
      <c r="Z50" s="103"/>
      <c r="AA50" s="103"/>
      <c r="AB50" s="104" t="str">
        <f t="shared" si="4"/>
        <v/>
      </c>
      <c r="AC50" s="104" t="str">
        <f>IF(AND(ISTEXT($D50),ISNUMBER($AB50)),IF(HLOOKUP(INT($I50),'1. Eingabemaske'!$I$12:$V$21,5,FALSE)&lt;&gt;0,HLOOKUP(INT($I50),'1. Eingabemaske'!$I$12:$V$21,5,FALSE),""),"")</f>
        <v/>
      </c>
      <c r="AD50" s="91" t="str">
        <f>IF(ISTEXT($D50),IF($AC50="","",IF('1. Eingabemaske'!$F$16="","",(IF('1. Eingabemaske'!$F$16=0,($AB50/'1. Eingabemaske'!$G$16),($AB50-1)/('1. Eingabemaske'!$G$16-1))*$AC50))),"")</f>
        <v/>
      </c>
      <c r="AE50" s="92" t="str">
        <f>IF(ISTEXT($D50),IF(F50="M",IF(L50="","",IF($K50="Frühentwickler",VLOOKUP(INT($I50),'1. Eingabemaske'!$Z$12:$AF$28,5,FALSE),IF($K50="Normalentwickler",VLOOKUP(INT($I50),'1. Eingabemaske'!$Z$12:$AF$23,6,FALSE),IF($K50="Spätentwickler",VLOOKUP(INT($I50),'1. Eingabemaske'!$Z$12:$AF$23,7,FALSE),0)))+((VLOOKUP(INT($I50),'1. Eingabemaske'!$Z$12:$AF$23,2,FALSE))*(($G50-DATE(YEAR($G50),1,1)+1)/365))),IF(F50="W",(IF($K50="Frühentwickler",VLOOKUP(INT($I50),'1. Eingabemaske'!$AH$12:$AN$28,5,FALSE),IF($K50="Normalentwickler",VLOOKUP(INT($I50),'1. Eingabemaske'!$AH$12:$AN$23,6,FALSE),IF($K50="Spätentwickler",VLOOKUP(INT($I50),'1. Eingabemaske'!$AH$12:$AN$23,7,FALSE),0)))+((VLOOKUP(INT($I50),'1. Eingabemaske'!$AH$12:$AN$23,2,FALSE))*(($G50-DATE(YEAR($G50),1,1)+1)/365))),"Geschlecht fehlt!")),"")</f>
        <v/>
      </c>
      <c r="AF50" s="93" t="str">
        <f t="shared" si="5"/>
        <v/>
      </c>
      <c r="AG50" s="103"/>
      <c r="AH50" s="94" t="str">
        <f>IF(AND(ISTEXT($D50),ISNUMBER($AG50)),IF(HLOOKUP(INT($I50),'1. Eingabemaske'!$I$12:$V$21,6,FALSE)&lt;&gt;0,HLOOKUP(INT($I50),'1. Eingabemaske'!$I$12:$V$21,6,FALSE),""),"")</f>
        <v/>
      </c>
      <c r="AI50" s="91" t="str">
        <f>IF(ISTEXT($D50),IF($AH50="","",IF('1. Eingabemaske'!$F$17="","",(IF('1. Eingabemaske'!$F$17=0,($AG50/'1. Eingabemaske'!$G$17),($AG50-1)/('1. Eingabemaske'!$G$17-1))*$AH50))),"")</f>
        <v/>
      </c>
      <c r="AJ50" s="103"/>
      <c r="AK50" s="94" t="str">
        <f>IF(AND(ISTEXT($D50),ISNUMBER($AJ50)),IF(HLOOKUP(INT($I50),'1. Eingabemaske'!$I$12:$V$21,7,FALSE)&lt;&gt;0,HLOOKUP(INT($I50),'1. Eingabemaske'!$I$12:$V$21,7,FALSE),""),"")</f>
        <v/>
      </c>
      <c r="AL50" s="91" t="str">
        <f>IF(ISTEXT($D50),IF(AJ50=0,0,IF($AK50="","",IF('1. Eingabemaske'!$F$18="","",(IF('1. Eingabemaske'!$F$18=0,($AJ50/'1. Eingabemaske'!$G$18),($AJ50-1)/('1. Eingabemaske'!$G$18-1))*$AK50)))),"")</f>
        <v/>
      </c>
      <c r="AM50" s="103"/>
      <c r="AN50" s="94" t="str">
        <f>IF(AND(ISTEXT($D50),ISNUMBER($AM50)),IF(HLOOKUP(INT($I50),'1. Eingabemaske'!$I$12:$V$21,8,FALSE)&lt;&gt;0,HLOOKUP(INT($I50),'1. Eingabemaske'!$I$12:$V$21,8,FALSE),""),"")</f>
        <v/>
      </c>
      <c r="AO50" s="89" t="str">
        <f>IF(ISTEXT($D50),IF($AN50="","",IF('1. Eingabemaske'!#REF!="","",(IF('1. Eingabemaske'!#REF!=0,($AM50/'1. Eingabemaske'!#REF!),($AM50-1)/('1. Eingabemaske'!#REF!-1))*$AN50))),"")</f>
        <v/>
      </c>
      <c r="AP50" s="110"/>
      <c r="AQ50" s="94" t="str">
        <f>IF(AND(ISTEXT($D50),ISNUMBER($AP50)),IF(HLOOKUP(INT($I50),'1. Eingabemaske'!$I$12:$V$21,9,FALSE)&lt;&gt;0,HLOOKUP(INT($I50),'1. Eingabemaske'!$I$12:$V$21,9,FALSE),""),"")</f>
        <v/>
      </c>
      <c r="AR50" s="103"/>
      <c r="AS50" s="94" t="str">
        <f>IF(AND(ISTEXT($D50),ISNUMBER($AR50)),IF(HLOOKUP(INT($I50),'1. Eingabemaske'!$I$12:$V$21,10,FALSE)&lt;&gt;0,HLOOKUP(INT($I50),'1. Eingabemaske'!$I$12:$V$21,10,FALSE),""),"")</f>
        <v/>
      </c>
      <c r="AT50" s="95" t="str">
        <f>IF(ISTEXT($D50),(IF($AQ50="",0,IF('1. Eingabemaske'!$F$19="","",(IF('1. Eingabemaske'!$F$19=0,($AP50/'1. Eingabemaske'!$G$19),($AP50-1)/('1. Eingabemaske'!$G$19-1))*$AQ50)))+IF($AS50="",0,IF('1. Eingabemaske'!$F$20="","",(IF('1. Eingabemaske'!$F$20=0,($AR50/'1. Eingabemaske'!$G$20),($AR50-1)/('1. Eingabemaske'!$G$20-1))*$AS50)))),"")</f>
        <v/>
      </c>
      <c r="AU50" s="103"/>
      <c r="AV50" s="94" t="str">
        <f>IF(AND(ISTEXT($D50),ISNUMBER($AU50)),IF(HLOOKUP(INT($I50),'1. Eingabemaske'!$I$12:$V$21,11,FALSE)&lt;&gt;0,HLOOKUP(INT($I50),'1. Eingabemaske'!$I$12:$V$21,11,FALSE),""),"")</f>
        <v/>
      </c>
      <c r="AW50" s="103"/>
      <c r="AX50" s="94" t="str">
        <f>IF(AND(ISTEXT($D50),ISNUMBER($AW50)),IF(HLOOKUP(INT($I50),'1. Eingabemaske'!$I$12:$V$21,12,FALSE)&lt;&gt;0,HLOOKUP(INT($I50),'1. Eingabemaske'!$I$12:$V$21,12,FALSE),""),"")</f>
        <v/>
      </c>
      <c r="AY50" s="95" t="str">
        <f>IF(ISTEXT($D50),SUM(IF($AV50="",0,IF('1. Eingabemaske'!$F$21="","",(IF('1. Eingabemaske'!$F$21=0,($AU50/'1. Eingabemaske'!$G$21),($AU50-1)/('1. Eingabemaske'!$G$21-1)))*$AV50)),IF($AX50="",0,IF('1. Eingabemaske'!#REF!="","",(IF('1. Eingabemaske'!#REF!=0,($AW50/'1. Eingabemaske'!#REF!),($AW50-1)/('1. Eingabemaske'!#REF!-1)))*$AX50))),"")</f>
        <v/>
      </c>
      <c r="AZ50" s="84" t="str">
        <f t="shared" si="6"/>
        <v>Bitte BES einfügen</v>
      </c>
      <c r="BA50" s="96" t="str">
        <f t="shared" si="7"/>
        <v/>
      </c>
      <c r="BB50" s="100"/>
      <c r="BC50" s="100"/>
      <c r="BD50" s="100"/>
    </row>
    <row r="51" spans="2:56" ht="13.5" thickBot="1" x14ac:dyDescent="0.45">
      <c r="B51" s="99" t="str">
        <f t="shared" si="0"/>
        <v xml:space="preserve"> </v>
      </c>
      <c r="C51" s="100"/>
      <c r="D51" s="100"/>
      <c r="E51" s="100"/>
      <c r="F51" s="100"/>
      <c r="G51" s="101"/>
      <c r="H51" s="101"/>
      <c r="I51" s="84" t="str">
        <f>IF(ISBLANK(Tableau1[[#This Row],[Name]]),"",((Tableau1[[#This Row],[Testdatum]]-Tableau1[[#This Row],[Geburtsdatum]])/365))</f>
        <v/>
      </c>
      <c r="J51" s="102" t="str">
        <f t="shared" si="1"/>
        <v xml:space="preserve"> </v>
      </c>
      <c r="K51" s="103"/>
      <c r="L51" s="103"/>
      <c r="M51" s="104" t="str">
        <f>IF(ISTEXT(D51),IF(L51="","",IF(HLOOKUP(INT($I51),'1. Eingabemaske'!$I$12:$V$21,2,FALSE)&lt;&gt;0,HLOOKUP(INT($I51),'1. Eingabemaske'!$I$12:$V$21,2,FALSE),"")),"")</f>
        <v/>
      </c>
      <c r="N51" s="105" t="str">
        <f>IF(ISTEXT($D51),IF(F51="M",IF(L51="","",IF($K51="Frühentwickler",VLOOKUP(INT($I51),'1. Eingabemaske'!$Z$12:$AF$28,5,FALSE),IF($K51="Normalentwickler",VLOOKUP(INT($I51),'1. Eingabemaske'!$Z$12:$AF$23,6,FALSE),IF($K51="Spätentwickler",VLOOKUP(INT($I51),'1. Eingabemaske'!$Z$12:$AF$23,7,FALSE),0)))+((VLOOKUP(INT($I51),'1. Eingabemaske'!$Z$12:$AF$23,2,FALSE))*(($G51-DATE(YEAR($G51),1,1)+1)/365))),IF(F51="W",(IF($K51="Frühentwickler",VLOOKUP(INT($I51),'1. Eingabemaske'!$AH$12:$AN$28,5,FALSE),IF($K51="Normalentwickler",VLOOKUP(INT($I51),'1. Eingabemaske'!$AH$12:$AN$23,6,FALSE),IF($K51="Spätentwickler",VLOOKUP(INT($I51),'1. Eingabemaske'!$AH$12:$AN$23,7,FALSE),0)))+((VLOOKUP(INT($I51),'1. Eingabemaske'!$AH$12:$AN$23,2,FALSE))*(($G51-DATE(YEAR($G51),1,1)+1)/365))),"Geschlecht fehlt!")),"")</f>
        <v/>
      </c>
      <c r="O51" s="106" t="str">
        <f>IF(ISTEXT(D51),IF(M51="","",IF('1. Eingabemaske'!$F$13="",0,(IF('1. Eingabemaske'!$F$13=0,(L51/'1. Eingabemaske'!$G$13),(L51-1)/('1. Eingabemaske'!$G$13-1))*M51*N51))),"")</f>
        <v/>
      </c>
      <c r="P51" s="103"/>
      <c r="Q51" s="103"/>
      <c r="R51" s="104" t="str">
        <f t="shared" si="2"/>
        <v/>
      </c>
      <c r="S51" s="104" t="str">
        <f>IF(AND(ISTEXT($D51),ISNUMBER(R51)),IF(HLOOKUP(INT($I51),'1. Eingabemaske'!$I$12:$V$21,3,FALSE)&lt;&gt;0,HLOOKUP(INT($I51),'1. Eingabemaske'!$I$12:$V$21,3,FALSE),""),"")</f>
        <v/>
      </c>
      <c r="T51" s="106" t="str">
        <f>IF(ISTEXT($D51),IF($S51="","",IF($R51="","",IF('1. Eingabemaske'!$F$14="",0,(IF('1. Eingabemaske'!$F$14=0,(R51/'1. Eingabemaske'!$G$14),(R51-1)/('1. Eingabemaske'!$G$14-1))*$S51)))),"")</f>
        <v/>
      </c>
      <c r="U51" s="103"/>
      <c r="V51" s="103"/>
      <c r="W51" s="104" t="str">
        <f t="shared" si="3"/>
        <v/>
      </c>
      <c r="X51" s="104" t="str">
        <f>IF(AND(ISTEXT($D51),ISNUMBER(W51)),IF(HLOOKUP(INT($I51),'1. Eingabemaske'!$I$12:$V$21,4,FALSE)&lt;&gt;0,HLOOKUP(INT($I51),'1. Eingabemaske'!$I$12:$V$21,4,FALSE),""),"")</f>
        <v/>
      </c>
      <c r="Y51" s="108" t="str">
        <f>IF(ISTEXT($D51),IF($W51="","",IF($X51="","",IF('1. Eingabemaske'!$F$15="","",(IF('1. Eingabemaske'!$F$15=0,($W51/'1. Eingabemaske'!$G$15),($W51-1)/('1. Eingabemaske'!$G$15-1))*$X51)))),"")</f>
        <v/>
      </c>
      <c r="Z51" s="103"/>
      <c r="AA51" s="103"/>
      <c r="AB51" s="104" t="str">
        <f t="shared" si="4"/>
        <v/>
      </c>
      <c r="AC51" s="104" t="str">
        <f>IF(AND(ISTEXT($D51),ISNUMBER($AB51)),IF(HLOOKUP(INT($I51),'1. Eingabemaske'!$I$12:$V$21,5,FALSE)&lt;&gt;0,HLOOKUP(INT($I51),'1. Eingabemaske'!$I$12:$V$21,5,FALSE),""),"")</f>
        <v/>
      </c>
      <c r="AD51" s="91" t="str">
        <f>IF(ISTEXT($D51),IF($AC51="","",IF('1. Eingabemaske'!$F$16="","",(IF('1. Eingabemaske'!$F$16=0,($AB51/'1. Eingabemaske'!$G$16),($AB51-1)/('1. Eingabemaske'!$G$16-1))*$AC51))),"")</f>
        <v/>
      </c>
      <c r="AE51" s="92" t="str">
        <f>IF(ISTEXT($D51),IF(F51="M",IF(L51="","",IF($K51="Frühentwickler",VLOOKUP(INT($I51),'1. Eingabemaske'!$Z$12:$AF$28,5,FALSE),IF($K51="Normalentwickler",VLOOKUP(INT($I51),'1. Eingabemaske'!$Z$12:$AF$23,6,FALSE),IF($K51="Spätentwickler",VLOOKUP(INT($I51),'1. Eingabemaske'!$Z$12:$AF$23,7,FALSE),0)))+((VLOOKUP(INT($I51),'1. Eingabemaske'!$Z$12:$AF$23,2,FALSE))*(($G51-DATE(YEAR($G51),1,1)+1)/365))),IF(F51="W",(IF($K51="Frühentwickler",VLOOKUP(INT($I51),'1. Eingabemaske'!$AH$12:$AN$28,5,FALSE),IF($K51="Normalentwickler",VLOOKUP(INT($I51),'1. Eingabemaske'!$AH$12:$AN$23,6,FALSE),IF($K51="Spätentwickler",VLOOKUP(INT($I51),'1. Eingabemaske'!$AH$12:$AN$23,7,FALSE),0)))+((VLOOKUP(INT($I51),'1. Eingabemaske'!$AH$12:$AN$23,2,FALSE))*(($G51-DATE(YEAR($G51),1,1)+1)/365))),"Geschlecht fehlt!")),"")</f>
        <v/>
      </c>
      <c r="AF51" s="93" t="str">
        <f t="shared" si="5"/>
        <v/>
      </c>
      <c r="AG51" s="103"/>
      <c r="AH51" s="94" t="str">
        <f>IF(AND(ISTEXT($D51),ISNUMBER($AG51)),IF(HLOOKUP(INT($I51),'1. Eingabemaske'!$I$12:$V$21,6,FALSE)&lt;&gt;0,HLOOKUP(INT($I51),'1. Eingabemaske'!$I$12:$V$21,6,FALSE),""),"")</f>
        <v/>
      </c>
      <c r="AI51" s="91" t="str">
        <f>IF(ISTEXT($D51),IF($AH51="","",IF('1. Eingabemaske'!$F$17="","",(IF('1. Eingabemaske'!$F$17=0,($AG51/'1. Eingabemaske'!$G$17),($AG51-1)/('1. Eingabemaske'!$G$17-1))*$AH51))),"")</f>
        <v/>
      </c>
      <c r="AJ51" s="103"/>
      <c r="AK51" s="94" t="str">
        <f>IF(AND(ISTEXT($D51),ISNUMBER($AJ51)),IF(HLOOKUP(INT($I51),'1. Eingabemaske'!$I$12:$V$21,7,FALSE)&lt;&gt;0,HLOOKUP(INT($I51),'1. Eingabemaske'!$I$12:$V$21,7,FALSE),""),"")</f>
        <v/>
      </c>
      <c r="AL51" s="91" t="str">
        <f>IF(ISTEXT($D51),IF(AJ51=0,0,IF($AK51="","",IF('1. Eingabemaske'!$F$18="","",(IF('1. Eingabemaske'!$F$18=0,($AJ51/'1. Eingabemaske'!$G$18),($AJ51-1)/('1. Eingabemaske'!$G$18-1))*$AK51)))),"")</f>
        <v/>
      </c>
      <c r="AM51" s="103"/>
      <c r="AN51" s="94" t="str">
        <f>IF(AND(ISTEXT($D51),ISNUMBER($AM51)),IF(HLOOKUP(INT($I51),'1. Eingabemaske'!$I$12:$V$21,8,FALSE)&lt;&gt;0,HLOOKUP(INT($I51),'1. Eingabemaske'!$I$12:$V$21,8,FALSE),""),"")</f>
        <v/>
      </c>
      <c r="AO51" s="89" t="str">
        <f>IF(ISTEXT($D51),IF($AN51="","",IF('1. Eingabemaske'!#REF!="","",(IF('1. Eingabemaske'!#REF!=0,($AM51/'1. Eingabemaske'!#REF!),($AM51-1)/('1. Eingabemaske'!#REF!-1))*$AN51))),"")</f>
        <v/>
      </c>
      <c r="AP51" s="110"/>
      <c r="AQ51" s="94" t="str">
        <f>IF(AND(ISTEXT($D51),ISNUMBER($AP51)),IF(HLOOKUP(INT($I51),'1. Eingabemaske'!$I$12:$V$21,9,FALSE)&lt;&gt;0,HLOOKUP(INT($I51),'1. Eingabemaske'!$I$12:$V$21,9,FALSE),""),"")</f>
        <v/>
      </c>
      <c r="AR51" s="103"/>
      <c r="AS51" s="94" t="str">
        <f>IF(AND(ISTEXT($D51),ISNUMBER($AR51)),IF(HLOOKUP(INT($I51),'1. Eingabemaske'!$I$12:$V$21,10,FALSE)&lt;&gt;0,HLOOKUP(INT($I51),'1. Eingabemaske'!$I$12:$V$21,10,FALSE),""),"")</f>
        <v/>
      </c>
      <c r="AT51" s="95" t="str">
        <f>IF(ISTEXT($D51),(IF($AQ51="",0,IF('1. Eingabemaske'!$F$19="","",(IF('1. Eingabemaske'!$F$19=0,($AP51/'1. Eingabemaske'!$G$19),($AP51-1)/('1. Eingabemaske'!$G$19-1))*$AQ51)))+IF($AS51="",0,IF('1. Eingabemaske'!$F$20="","",(IF('1. Eingabemaske'!$F$20=0,($AR51/'1. Eingabemaske'!$G$20),($AR51-1)/('1. Eingabemaske'!$G$20-1))*$AS51)))),"")</f>
        <v/>
      </c>
      <c r="AU51" s="103"/>
      <c r="AV51" s="94" t="str">
        <f>IF(AND(ISTEXT($D51),ISNUMBER($AU51)),IF(HLOOKUP(INT($I51),'1. Eingabemaske'!$I$12:$V$21,11,FALSE)&lt;&gt;0,HLOOKUP(INT($I51),'1. Eingabemaske'!$I$12:$V$21,11,FALSE),""),"")</f>
        <v/>
      </c>
      <c r="AW51" s="103"/>
      <c r="AX51" s="94" t="str">
        <f>IF(AND(ISTEXT($D51),ISNUMBER($AW51)),IF(HLOOKUP(INT($I51),'1. Eingabemaske'!$I$12:$V$21,12,FALSE)&lt;&gt;0,HLOOKUP(INT($I51),'1. Eingabemaske'!$I$12:$V$21,12,FALSE),""),"")</f>
        <v/>
      </c>
      <c r="AY51" s="95" t="str">
        <f>IF(ISTEXT($D51),SUM(IF($AV51="",0,IF('1. Eingabemaske'!$F$21="","",(IF('1. Eingabemaske'!$F$21=0,($AU51/'1. Eingabemaske'!$G$21),($AU51-1)/('1. Eingabemaske'!$G$21-1)))*$AV51)),IF($AX51="",0,IF('1. Eingabemaske'!#REF!="","",(IF('1. Eingabemaske'!#REF!=0,($AW51/'1. Eingabemaske'!#REF!),($AW51-1)/('1. Eingabemaske'!#REF!-1)))*$AX51))),"")</f>
        <v/>
      </c>
      <c r="AZ51" s="84" t="str">
        <f t="shared" si="6"/>
        <v>Bitte BES einfügen</v>
      </c>
      <c r="BA51" s="96" t="str">
        <f t="shared" si="7"/>
        <v/>
      </c>
      <c r="BB51" s="100"/>
      <c r="BC51" s="100"/>
      <c r="BD51" s="100"/>
    </row>
    <row r="52" spans="2:56" ht="13.5" thickBot="1" x14ac:dyDescent="0.45">
      <c r="B52" s="99" t="str">
        <f t="shared" si="0"/>
        <v xml:space="preserve"> </v>
      </c>
      <c r="C52" s="100"/>
      <c r="D52" s="100"/>
      <c r="E52" s="100"/>
      <c r="F52" s="100"/>
      <c r="G52" s="101"/>
      <c r="H52" s="101"/>
      <c r="I52" s="84" t="str">
        <f>IF(ISBLANK(Tableau1[[#This Row],[Name]]),"",((Tableau1[[#This Row],[Testdatum]]-Tableau1[[#This Row],[Geburtsdatum]])/365))</f>
        <v/>
      </c>
      <c r="J52" s="102" t="str">
        <f t="shared" si="1"/>
        <v xml:space="preserve"> </v>
      </c>
      <c r="K52" s="103"/>
      <c r="L52" s="103"/>
      <c r="M52" s="104" t="str">
        <f>IF(ISTEXT(D52),IF(L52="","",IF(HLOOKUP(INT($I52),'1. Eingabemaske'!$I$12:$V$21,2,FALSE)&lt;&gt;0,HLOOKUP(INT($I52),'1. Eingabemaske'!$I$12:$V$21,2,FALSE),"")),"")</f>
        <v/>
      </c>
      <c r="N52" s="105" t="str">
        <f>IF(ISTEXT($D52),IF(F52="M",IF(L52="","",IF($K52="Frühentwickler",VLOOKUP(INT($I52),'1. Eingabemaske'!$Z$12:$AF$28,5,FALSE),IF($K52="Normalentwickler",VLOOKUP(INT($I52),'1. Eingabemaske'!$Z$12:$AF$23,6,FALSE),IF($K52="Spätentwickler",VLOOKUP(INT($I52),'1. Eingabemaske'!$Z$12:$AF$23,7,FALSE),0)))+((VLOOKUP(INT($I52),'1. Eingabemaske'!$Z$12:$AF$23,2,FALSE))*(($G52-DATE(YEAR($G52),1,1)+1)/365))),IF(F52="W",(IF($K52="Frühentwickler",VLOOKUP(INT($I52),'1. Eingabemaske'!$AH$12:$AN$28,5,FALSE),IF($K52="Normalentwickler",VLOOKUP(INT($I52),'1. Eingabemaske'!$AH$12:$AN$23,6,FALSE),IF($K52="Spätentwickler",VLOOKUP(INT($I52),'1. Eingabemaske'!$AH$12:$AN$23,7,FALSE),0)))+((VLOOKUP(INT($I52),'1. Eingabemaske'!$AH$12:$AN$23,2,FALSE))*(($G52-DATE(YEAR($G52),1,1)+1)/365))),"Geschlecht fehlt!")),"")</f>
        <v/>
      </c>
      <c r="O52" s="106" t="str">
        <f>IF(ISTEXT(D52),IF(M52="","",IF('1. Eingabemaske'!$F$13="",0,(IF('1. Eingabemaske'!$F$13=0,(L52/'1. Eingabemaske'!$G$13),(L52-1)/('1. Eingabemaske'!$G$13-1))*M52*N52))),"")</f>
        <v/>
      </c>
      <c r="P52" s="103"/>
      <c r="Q52" s="103"/>
      <c r="R52" s="104" t="str">
        <f t="shared" si="2"/>
        <v/>
      </c>
      <c r="S52" s="104" t="str">
        <f>IF(AND(ISTEXT($D52),ISNUMBER(R52)),IF(HLOOKUP(INT($I52),'1. Eingabemaske'!$I$12:$V$21,3,FALSE)&lt;&gt;0,HLOOKUP(INT($I52),'1. Eingabemaske'!$I$12:$V$21,3,FALSE),""),"")</f>
        <v/>
      </c>
      <c r="T52" s="106" t="str">
        <f>IF(ISTEXT($D52),IF($S52="","",IF($R52="","",IF('1. Eingabemaske'!$F$14="",0,(IF('1. Eingabemaske'!$F$14=0,(R52/'1. Eingabemaske'!$G$14),(R52-1)/('1. Eingabemaske'!$G$14-1))*$S52)))),"")</f>
        <v/>
      </c>
      <c r="U52" s="103"/>
      <c r="V52" s="103"/>
      <c r="W52" s="104" t="str">
        <f t="shared" si="3"/>
        <v/>
      </c>
      <c r="X52" s="104" t="str">
        <f>IF(AND(ISTEXT($D52),ISNUMBER(W52)),IF(HLOOKUP(INT($I52),'1. Eingabemaske'!$I$12:$V$21,4,FALSE)&lt;&gt;0,HLOOKUP(INT($I52),'1. Eingabemaske'!$I$12:$V$21,4,FALSE),""),"")</f>
        <v/>
      </c>
      <c r="Y52" s="108" t="str">
        <f>IF(ISTEXT($D52),IF($W52="","",IF($X52="","",IF('1. Eingabemaske'!$F$15="","",(IF('1. Eingabemaske'!$F$15=0,($W52/'1. Eingabemaske'!$G$15),($W52-1)/('1. Eingabemaske'!$G$15-1))*$X52)))),"")</f>
        <v/>
      </c>
      <c r="Z52" s="103"/>
      <c r="AA52" s="103"/>
      <c r="AB52" s="104" t="str">
        <f t="shared" si="4"/>
        <v/>
      </c>
      <c r="AC52" s="104" t="str">
        <f>IF(AND(ISTEXT($D52),ISNUMBER($AB52)),IF(HLOOKUP(INT($I52),'1. Eingabemaske'!$I$12:$V$21,5,FALSE)&lt;&gt;0,HLOOKUP(INT($I52),'1. Eingabemaske'!$I$12:$V$21,5,FALSE),""),"")</f>
        <v/>
      </c>
      <c r="AD52" s="91" t="str">
        <f>IF(ISTEXT($D52),IF($AC52="","",IF('1. Eingabemaske'!$F$16="","",(IF('1. Eingabemaske'!$F$16=0,($AB52/'1. Eingabemaske'!$G$16),($AB52-1)/('1. Eingabemaske'!$G$16-1))*$AC52))),"")</f>
        <v/>
      </c>
      <c r="AE52" s="92" t="str">
        <f>IF(ISTEXT($D52),IF(F52="M",IF(L52="","",IF($K52="Frühentwickler",VLOOKUP(INT($I52),'1. Eingabemaske'!$Z$12:$AF$28,5,FALSE),IF($K52="Normalentwickler",VLOOKUP(INT($I52),'1. Eingabemaske'!$Z$12:$AF$23,6,FALSE),IF($K52="Spätentwickler",VLOOKUP(INT($I52),'1. Eingabemaske'!$Z$12:$AF$23,7,FALSE),0)))+((VLOOKUP(INT($I52),'1. Eingabemaske'!$Z$12:$AF$23,2,FALSE))*(($G52-DATE(YEAR($G52),1,1)+1)/365))),IF(F52="W",(IF($K52="Frühentwickler",VLOOKUP(INT($I52),'1. Eingabemaske'!$AH$12:$AN$28,5,FALSE),IF($K52="Normalentwickler",VLOOKUP(INT($I52),'1. Eingabemaske'!$AH$12:$AN$23,6,FALSE),IF($K52="Spätentwickler",VLOOKUP(INT($I52),'1. Eingabemaske'!$AH$12:$AN$23,7,FALSE),0)))+((VLOOKUP(INT($I52),'1. Eingabemaske'!$AH$12:$AN$23,2,FALSE))*(($G52-DATE(YEAR($G52),1,1)+1)/365))),"Geschlecht fehlt!")),"")</f>
        <v/>
      </c>
      <c r="AF52" s="93" t="str">
        <f t="shared" si="5"/>
        <v/>
      </c>
      <c r="AG52" s="103"/>
      <c r="AH52" s="94" t="str">
        <f>IF(AND(ISTEXT($D52),ISNUMBER($AG52)),IF(HLOOKUP(INT($I52),'1. Eingabemaske'!$I$12:$V$21,6,FALSE)&lt;&gt;0,HLOOKUP(INT($I52),'1. Eingabemaske'!$I$12:$V$21,6,FALSE),""),"")</f>
        <v/>
      </c>
      <c r="AI52" s="91" t="str">
        <f>IF(ISTEXT($D52),IF($AH52="","",IF('1. Eingabemaske'!$F$17="","",(IF('1. Eingabemaske'!$F$17=0,($AG52/'1. Eingabemaske'!$G$17),($AG52-1)/('1. Eingabemaske'!$G$17-1))*$AH52))),"")</f>
        <v/>
      </c>
      <c r="AJ52" s="103"/>
      <c r="AK52" s="94" t="str">
        <f>IF(AND(ISTEXT($D52),ISNUMBER($AJ52)),IF(HLOOKUP(INT($I52),'1. Eingabemaske'!$I$12:$V$21,7,FALSE)&lt;&gt;0,HLOOKUP(INT($I52),'1. Eingabemaske'!$I$12:$V$21,7,FALSE),""),"")</f>
        <v/>
      </c>
      <c r="AL52" s="91" t="str">
        <f>IF(ISTEXT($D52),IF(AJ52=0,0,IF($AK52="","",IF('1. Eingabemaske'!$F$18="","",(IF('1. Eingabemaske'!$F$18=0,($AJ52/'1. Eingabemaske'!$G$18),($AJ52-1)/('1. Eingabemaske'!$G$18-1))*$AK52)))),"")</f>
        <v/>
      </c>
      <c r="AM52" s="103"/>
      <c r="AN52" s="94" t="str">
        <f>IF(AND(ISTEXT($D52),ISNUMBER($AM52)),IF(HLOOKUP(INT($I52),'1. Eingabemaske'!$I$12:$V$21,8,FALSE)&lt;&gt;0,HLOOKUP(INT($I52),'1. Eingabemaske'!$I$12:$V$21,8,FALSE),""),"")</f>
        <v/>
      </c>
      <c r="AO52" s="89" t="str">
        <f>IF(ISTEXT($D52),IF($AN52="","",IF('1. Eingabemaske'!#REF!="","",(IF('1. Eingabemaske'!#REF!=0,($AM52/'1. Eingabemaske'!#REF!),($AM52-1)/('1. Eingabemaske'!#REF!-1))*$AN52))),"")</f>
        <v/>
      </c>
      <c r="AP52" s="110"/>
      <c r="AQ52" s="94" t="str">
        <f>IF(AND(ISTEXT($D52),ISNUMBER($AP52)),IF(HLOOKUP(INT($I52),'1. Eingabemaske'!$I$12:$V$21,9,FALSE)&lt;&gt;0,HLOOKUP(INT($I52),'1. Eingabemaske'!$I$12:$V$21,9,FALSE),""),"")</f>
        <v/>
      </c>
      <c r="AR52" s="103"/>
      <c r="AS52" s="94" t="str">
        <f>IF(AND(ISTEXT($D52),ISNUMBER($AR52)),IF(HLOOKUP(INT($I52),'1. Eingabemaske'!$I$12:$V$21,10,FALSE)&lt;&gt;0,HLOOKUP(INT($I52),'1. Eingabemaske'!$I$12:$V$21,10,FALSE),""),"")</f>
        <v/>
      </c>
      <c r="AT52" s="95" t="str">
        <f>IF(ISTEXT($D52),(IF($AQ52="",0,IF('1. Eingabemaske'!$F$19="","",(IF('1. Eingabemaske'!$F$19=0,($AP52/'1. Eingabemaske'!$G$19),($AP52-1)/('1. Eingabemaske'!$G$19-1))*$AQ52)))+IF($AS52="",0,IF('1. Eingabemaske'!$F$20="","",(IF('1. Eingabemaske'!$F$20=0,($AR52/'1. Eingabemaske'!$G$20),($AR52-1)/('1. Eingabemaske'!$G$20-1))*$AS52)))),"")</f>
        <v/>
      </c>
      <c r="AU52" s="103"/>
      <c r="AV52" s="94" t="str">
        <f>IF(AND(ISTEXT($D52),ISNUMBER($AU52)),IF(HLOOKUP(INT($I52),'1. Eingabemaske'!$I$12:$V$21,11,FALSE)&lt;&gt;0,HLOOKUP(INT($I52),'1. Eingabemaske'!$I$12:$V$21,11,FALSE),""),"")</f>
        <v/>
      </c>
      <c r="AW52" s="103"/>
      <c r="AX52" s="94" t="str">
        <f>IF(AND(ISTEXT($D52),ISNUMBER($AW52)),IF(HLOOKUP(INT($I52),'1. Eingabemaske'!$I$12:$V$21,12,FALSE)&lt;&gt;0,HLOOKUP(INT($I52),'1. Eingabemaske'!$I$12:$V$21,12,FALSE),""),"")</f>
        <v/>
      </c>
      <c r="AY52" s="95" t="str">
        <f>IF(ISTEXT($D52),SUM(IF($AV52="",0,IF('1. Eingabemaske'!$F$21="","",(IF('1. Eingabemaske'!$F$21=0,($AU52/'1. Eingabemaske'!$G$21),($AU52-1)/('1. Eingabemaske'!$G$21-1)))*$AV52)),IF($AX52="",0,IF('1. Eingabemaske'!#REF!="","",(IF('1. Eingabemaske'!#REF!=0,($AW52/'1. Eingabemaske'!#REF!),($AW52-1)/('1. Eingabemaske'!#REF!-1)))*$AX52))),"")</f>
        <v/>
      </c>
      <c r="AZ52" s="84" t="str">
        <f t="shared" si="6"/>
        <v>Bitte BES einfügen</v>
      </c>
      <c r="BA52" s="96" t="str">
        <f t="shared" si="7"/>
        <v/>
      </c>
      <c r="BB52" s="100"/>
      <c r="BC52" s="100"/>
      <c r="BD52" s="100"/>
    </row>
    <row r="53" spans="2:56" ht="13.5" thickBot="1" x14ac:dyDescent="0.45">
      <c r="B53" s="99" t="str">
        <f t="shared" si="0"/>
        <v xml:space="preserve"> </v>
      </c>
      <c r="C53" s="100"/>
      <c r="D53" s="100"/>
      <c r="E53" s="100"/>
      <c r="F53" s="100"/>
      <c r="G53" s="101"/>
      <c r="H53" s="101"/>
      <c r="I53" s="84" t="str">
        <f>IF(ISBLANK(Tableau1[[#This Row],[Name]]),"",((Tableau1[[#This Row],[Testdatum]]-Tableau1[[#This Row],[Geburtsdatum]])/365))</f>
        <v/>
      </c>
      <c r="J53" s="102" t="str">
        <f t="shared" si="1"/>
        <v xml:space="preserve"> </v>
      </c>
      <c r="K53" s="103"/>
      <c r="L53" s="103"/>
      <c r="M53" s="104" t="str">
        <f>IF(ISTEXT(D53),IF(L53="","",IF(HLOOKUP(INT($I53),'1. Eingabemaske'!$I$12:$V$21,2,FALSE)&lt;&gt;0,HLOOKUP(INT($I53),'1. Eingabemaske'!$I$12:$V$21,2,FALSE),"")),"")</f>
        <v/>
      </c>
      <c r="N53" s="105" t="str">
        <f>IF(ISTEXT($D53),IF(F53="M",IF(L53="","",IF($K53="Frühentwickler",VLOOKUP(INT($I53),'1. Eingabemaske'!$Z$12:$AF$28,5,FALSE),IF($K53="Normalentwickler",VLOOKUP(INT($I53),'1. Eingabemaske'!$Z$12:$AF$23,6,FALSE),IF($K53="Spätentwickler",VLOOKUP(INT($I53),'1. Eingabemaske'!$Z$12:$AF$23,7,FALSE),0)))+((VLOOKUP(INT($I53),'1. Eingabemaske'!$Z$12:$AF$23,2,FALSE))*(($G53-DATE(YEAR($G53),1,1)+1)/365))),IF(F53="W",(IF($K53="Frühentwickler",VLOOKUP(INT($I53),'1. Eingabemaske'!$AH$12:$AN$28,5,FALSE),IF($K53="Normalentwickler",VLOOKUP(INT($I53),'1. Eingabemaske'!$AH$12:$AN$23,6,FALSE),IF($K53="Spätentwickler",VLOOKUP(INT($I53),'1. Eingabemaske'!$AH$12:$AN$23,7,FALSE),0)))+((VLOOKUP(INT($I53),'1. Eingabemaske'!$AH$12:$AN$23,2,FALSE))*(($G53-DATE(YEAR($G53),1,1)+1)/365))),"Geschlecht fehlt!")),"")</f>
        <v/>
      </c>
      <c r="O53" s="106" t="str">
        <f>IF(ISTEXT(D53),IF(M53="","",IF('1. Eingabemaske'!$F$13="",0,(IF('1. Eingabemaske'!$F$13=0,(L53/'1. Eingabemaske'!$G$13),(L53-1)/('1. Eingabemaske'!$G$13-1))*M53*N53))),"")</f>
        <v/>
      </c>
      <c r="P53" s="103"/>
      <c r="Q53" s="103"/>
      <c r="R53" s="104" t="str">
        <f t="shared" si="2"/>
        <v/>
      </c>
      <c r="S53" s="104" t="str">
        <f>IF(AND(ISTEXT($D53),ISNUMBER(R53)),IF(HLOOKUP(INT($I53),'1. Eingabemaske'!$I$12:$V$21,3,FALSE)&lt;&gt;0,HLOOKUP(INT($I53),'1. Eingabemaske'!$I$12:$V$21,3,FALSE),""),"")</f>
        <v/>
      </c>
      <c r="T53" s="106" t="str">
        <f>IF(ISTEXT($D53),IF($S53="","",IF($R53="","",IF('1. Eingabemaske'!$F$14="",0,(IF('1. Eingabemaske'!$F$14=0,(R53/'1. Eingabemaske'!$G$14),(R53-1)/('1. Eingabemaske'!$G$14-1))*$S53)))),"")</f>
        <v/>
      </c>
      <c r="U53" s="103"/>
      <c r="V53" s="103"/>
      <c r="W53" s="104" t="str">
        <f t="shared" si="3"/>
        <v/>
      </c>
      <c r="X53" s="104" t="str">
        <f>IF(AND(ISTEXT($D53),ISNUMBER(W53)),IF(HLOOKUP(INT($I53),'1. Eingabemaske'!$I$12:$V$21,4,FALSE)&lt;&gt;0,HLOOKUP(INT($I53),'1. Eingabemaske'!$I$12:$V$21,4,FALSE),""),"")</f>
        <v/>
      </c>
      <c r="Y53" s="108" t="str">
        <f>IF(ISTEXT($D53),IF($W53="","",IF($X53="","",IF('1. Eingabemaske'!$F$15="","",(IF('1. Eingabemaske'!$F$15=0,($W53/'1. Eingabemaske'!$G$15),($W53-1)/('1. Eingabemaske'!$G$15-1))*$X53)))),"")</f>
        <v/>
      </c>
      <c r="Z53" s="103"/>
      <c r="AA53" s="103"/>
      <c r="AB53" s="104" t="str">
        <f t="shared" si="4"/>
        <v/>
      </c>
      <c r="AC53" s="104" t="str">
        <f>IF(AND(ISTEXT($D53),ISNUMBER($AB53)),IF(HLOOKUP(INT($I53),'1. Eingabemaske'!$I$12:$V$21,5,FALSE)&lt;&gt;0,HLOOKUP(INT($I53),'1. Eingabemaske'!$I$12:$V$21,5,FALSE),""),"")</f>
        <v/>
      </c>
      <c r="AD53" s="91" t="str">
        <f>IF(ISTEXT($D53),IF($AC53="","",IF('1. Eingabemaske'!$F$16="","",(IF('1. Eingabemaske'!$F$16=0,($AB53/'1. Eingabemaske'!$G$16),($AB53-1)/('1. Eingabemaske'!$G$16-1))*$AC53))),"")</f>
        <v/>
      </c>
      <c r="AE53" s="92" t="str">
        <f>IF(ISTEXT($D53),IF(F53="M",IF(L53="","",IF($K53="Frühentwickler",VLOOKUP(INT($I53),'1. Eingabemaske'!$Z$12:$AF$28,5,FALSE),IF($K53="Normalentwickler",VLOOKUP(INT($I53),'1. Eingabemaske'!$Z$12:$AF$23,6,FALSE),IF($K53="Spätentwickler",VLOOKUP(INT($I53),'1. Eingabemaske'!$Z$12:$AF$23,7,FALSE),0)))+((VLOOKUP(INT($I53),'1. Eingabemaske'!$Z$12:$AF$23,2,FALSE))*(($G53-DATE(YEAR($G53),1,1)+1)/365))),IF(F53="W",(IF($K53="Frühentwickler",VLOOKUP(INT($I53),'1. Eingabemaske'!$AH$12:$AN$28,5,FALSE),IF($K53="Normalentwickler",VLOOKUP(INT($I53),'1. Eingabemaske'!$AH$12:$AN$23,6,FALSE),IF($K53="Spätentwickler",VLOOKUP(INT($I53),'1. Eingabemaske'!$AH$12:$AN$23,7,FALSE),0)))+((VLOOKUP(INT($I53),'1. Eingabemaske'!$AH$12:$AN$23,2,FALSE))*(($G53-DATE(YEAR($G53),1,1)+1)/365))),"Geschlecht fehlt!")),"")</f>
        <v/>
      </c>
      <c r="AF53" s="93" t="str">
        <f t="shared" si="5"/>
        <v/>
      </c>
      <c r="AG53" s="103"/>
      <c r="AH53" s="94" t="str">
        <f>IF(AND(ISTEXT($D53),ISNUMBER($AG53)),IF(HLOOKUP(INT($I53),'1. Eingabemaske'!$I$12:$V$21,6,FALSE)&lt;&gt;0,HLOOKUP(INT($I53),'1. Eingabemaske'!$I$12:$V$21,6,FALSE),""),"")</f>
        <v/>
      </c>
      <c r="AI53" s="91" t="str">
        <f>IF(ISTEXT($D53),IF($AH53="","",IF('1. Eingabemaske'!$F$17="","",(IF('1. Eingabemaske'!$F$17=0,($AG53/'1. Eingabemaske'!$G$17),($AG53-1)/('1. Eingabemaske'!$G$17-1))*$AH53))),"")</f>
        <v/>
      </c>
      <c r="AJ53" s="103"/>
      <c r="AK53" s="94" t="str">
        <f>IF(AND(ISTEXT($D53),ISNUMBER($AJ53)),IF(HLOOKUP(INT($I53),'1. Eingabemaske'!$I$12:$V$21,7,FALSE)&lt;&gt;0,HLOOKUP(INT($I53),'1. Eingabemaske'!$I$12:$V$21,7,FALSE),""),"")</f>
        <v/>
      </c>
      <c r="AL53" s="91" t="str">
        <f>IF(ISTEXT($D53),IF(AJ53=0,0,IF($AK53="","",IF('1. Eingabemaske'!$F$18="","",(IF('1. Eingabemaske'!$F$18=0,($AJ53/'1. Eingabemaske'!$G$18),($AJ53-1)/('1. Eingabemaske'!$G$18-1))*$AK53)))),"")</f>
        <v/>
      </c>
      <c r="AM53" s="103"/>
      <c r="AN53" s="94" t="str">
        <f>IF(AND(ISTEXT($D53),ISNUMBER($AM53)),IF(HLOOKUP(INT($I53),'1. Eingabemaske'!$I$12:$V$21,8,FALSE)&lt;&gt;0,HLOOKUP(INT($I53),'1. Eingabemaske'!$I$12:$V$21,8,FALSE),""),"")</f>
        <v/>
      </c>
      <c r="AO53" s="89" t="str">
        <f>IF(ISTEXT($D53),IF($AN53="","",IF('1. Eingabemaske'!#REF!="","",(IF('1. Eingabemaske'!#REF!=0,($AM53/'1. Eingabemaske'!#REF!),($AM53-1)/('1. Eingabemaske'!#REF!-1))*$AN53))),"")</f>
        <v/>
      </c>
      <c r="AP53" s="110"/>
      <c r="AQ53" s="94" t="str">
        <f>IF(AND(ISTEXT($D53),ISNUMBER($AP53)),IF(HLOOKUP(INT($I53),'1. Eingabemaske'!$I$12:$V$21,9,FALSE)&lt;&gt;0,HLOOKUP(INT($I53),'1. Eingabemaske'!$I$12:$V$21,9,FALSE),""),"")</f>
        <v/>
      </c>
      <c r="AR53" s="103"/>
      <c r="AS53" s="94" t="str">
        <f>IF(AND(ISTEXT($D53),ISNUMBER($AR53)),IF(HLOOKUP(INT($I53),'1. Eingabemaske'!$I$12:$V$21,10,FALSE)&lt;&gt;0,HLOOKUP(INT($I53),'1. Eingabemaske'!$I$12:$V$21,10,FALSE),""),"")</f>
        <v/>
      </c>
      <c r="AT53" s="95" t="str">
        <f>IF(ISTEXT($D53),(IF($AQ53="",0,IF('1. Eingabemaske'!$F$19="","",(IF('1. Eingabemaske'!$F$19=0,($AP53/'1. Eingabemaske'!$G$19),($AP53-1)/('1. Eingabemaske'!$G$19-1))*$AQ53)))+IF($AS53="",0,IF('1. Eingabemaske'!$F$20="","",(IF('1. Eingabemaske'!$F$20=0,($AR53/'1. Eingabemaske'!$G$20),($AR53-1)/('1. Eingabemaske'!$G$20-1))*$AS53)))),"")</f>
        <v/>
      </c>
      <c r="AU53" s="103"/>
      <c r="AV53" s="94" t="str">
        <f>IF(AND(ISTEXT($D53),ISNUMBER($AU53)),IF(HLOOKUP(INT($I53),'1. Eingabemaske'!$I$12:$V$21,11,FALSE)&lt;&gt;0,HLOOKUP(INT($I53),'1. Eingabemaske'!$I$12:$V$21,11,FALSE),""),"")</f>
        <v/>
      </c>
      <c r="AW53" s="103"/>
      <c r="AX53" s="94" t="str">
        <f>IF(AND(ISTEXT($D53),ISNUMBER($AW53)),IF(HLOOKUP(INT($I53),'1. Eingabemaske'!$I$12:$V$21,12,FALSE)&lt;&gt;0,HLOOKUP(INT($I53),'1. Eingabemaske'!$I$12:$V$21,12,FALSE),""),"")</f>
        <v/>
      </c>
      <c r="AY53" s="95" t="str">
        <f>IF(ISTEXT($D53),SUM(IF($AV53="",0,IF('1. Eingabemaske'!$F$21="","",(IF('1. Eingabemaske'!$F$21=0,($AU53/'1. Eingabemaske'!$G$21),($AU53-1)/('1. Eingabemaske'!$G$21-1)))*$AV53)),IF($AX53="",0,IF('1. Eingabemaske'!#REF!="","",(IF('1. Eingabemaske'!#REF!=0,($AW53/'1. Eingabemaske'!#REF!),($AW53-1)/('1. Eingabemaske'!#REF!-1)))*$AX53))),"")</f>
        <v/>
      </c>
      <c r="AZ53" s="84" t="str">
        <f t="shared" si="6"/>
        <v>Bitte BES einfügen</v>
      </c>
      <c r="BA53" s="96" t="str">
        <f t="shared" si="7"/>
        <v/>
      </c>
      <c r="BB53" s="100"/>
      <c r="BC53" s="100"/>
      <c r="BD53" s="100"/>
    </row>
    <row r="54" spans="2:56" ht="13.5" thickBot="1" x14ac:dyDescent="0.45">
      <c r="B54" s="99" t="str">
        <f t="shared" si="0"/>
        <v xml:space="preserve"> </v>
      </c>
      <c r="C54" s="100"/>
      <c r="D54" s="100"/>
      <c r="E54" s="100"/>
      <c r="F54" s="100"/>
      <c r="G54" s="101"/>
      <c r="H54" s="101"/>
      <c r="I54" s="84" t="str">
        <f>IF(ISBLANK(Tableau1[[#This Row],[Name]]),"",((Tableau1[[#This Row],[Testdatum]]-Tableau1[[#This Row],[Geburtsdatum]])/365))</f>
        <v/>
      </c>
      <c r="J54" s="102" t="str">
        <f t="shared" si="1"/>
        <v xml:space="preserve"> </v>
      </c>
      <c r="K54" s="103"/>
      <c r="L54" s="103"/>
      <c r="M54" s="104" t="str">
        <f>IF(ISTEXT(D54),IF(L54="","",IF(HLOOKUP(INT($I54),'1. Eingabemaske'!$I$12:$V$21,2,FALSE)&lt;&gt;0,HLOOKUP(INT($I54),'1. Eingabemaske'!$I$12:$V$21,2,FALSE),"")),"")</f>
        <v/>
      </c>
      <c r="N54" s="105" t="str">
        <f>IF(ISTEXT($D54),IF(F54="M",IF(L54="","",IF($K54="Frühentwickler",VLOOKUP(INT($I54),'1. Eingabemaske'!$Z$12:$AF$28,5,FALSE),IF($K54="Normalentwickler",VLOOKUP(INT($I54),'1. Eingabemaske'!$Z$12:$AF$23,6,FALSE),IF($K54="Spätentwickler",VLOOKUP(INT($I54),'1. Eingabemaske'!$Z$12:$AF$23,7,FALSE),0)))+((VLOOKUP(INT($I54),'1. Eingabemaske'!$Z$12:$AF$23,2,FALSE))*(($G54-DATE(YEAR($G54),1,1)+1)/365))),IF(F54="W",(IF($K54="Frühentwickler",VLOOKUP(INT($I54),'1. Eingabemaske'!$AH$12:$AN$28,5,FALSE),IF($K54="Normalentwickler",VLOOKUP(INT($I54),'1. Eingabemaske'!$AH$12:$AN$23,6,FALSE),IF($K54="Spätentwickler",VLOOKUP(INT($I54),'1. Eingabemaske'!$AH$12:$AN$23,7,FALSE),0)))+((VLOOKUP(INT($I54),'1. Eingabemaske'!$AH$12:$AN$23,2,FALSE))*(($G54-DATE(YEAR($G54),1,1)+1)/365))),"Geschlecht fehlt!")),"")</f>
        <v/>
      </c>
      <c r="O54" s="106" t="str">
        <f>IF(ISTEXT(D54),IF(M54="","",IF('1. Eingabemaske'!$F$13="",0,(IF('1. Eingabemaske'!$F$13=0,(L54/'1. Eingabemaske'!$G$13),(L54-1)/('1. Eingabemaske'!$G$13-1))*M54*N54))),"")</f>
        <v/>
      </c>
      <c r="P54" s="103"/>
      <c r="Q54" s="103"/>
      <c r="R54" s="104" t="str">
        <f t="shared" si="2"/>
        <v/>
      </c>
      <c r="S54" s="104" t="str">
        <f>IF(AND(ISTEXT($D54),ISNUMBER(R54)),IF(HLOOKUP(INT($I54),'1. Eingabemaske'!$I$12:$V$21,3,FALSE)&lt;&gt;0,HLOOKUP(INT($I54),'1. Eingabemaske'!$I$12:$V$21,3,FALSE),""),"")</f>
        <v/>
      </c>
      <c r="T54" s="106" t="str">
        <f>IF(ISTEXT($D54),IF($S54="","",IF($R54="","",IF('1. Eingabemaske'!$F$14="",0,(IF('1. Eingabemaske'!$F$14=0,(R54/'1. Eingabemaske'!$G$14),(R54-1)/('1. Eingabemaske'!$G$14-1))*$S54)))),"")</f>
        <v/>
      </c>
      <c r="U54" s="103"/>
      <c r="V54" s="103"/>
      <c r="W54" s="104" t="str">
        <f t="shared" si="3"/>
        <v/>
      </c>
      <c r="X54" s="104" t="str">
        <f>IF(AND(ISTEXT($D54),ISNUMBER(W54)),IF(HLOOKUP(INT($I54),'1. Eingabemaske'!$I$12:$V$21,4,FALSE)&lt;&gt;0,HLOOKUP(INT($I54),'1. Eingabemaske'!$I$12:$V$21,4,FALSE),""),"")</f>
        <v/>
      </c>
      <c r="Y54" s="108" t="str">
        <f>IF(ISTEXT($D54),IF($W54="","",IF($X54="","",IF('1. Eingabemaske'!$F$15="","",(IF('1. Eingabemaske'!$F$15=0,($W54/'1. Eingabemaske'!$G$15),($W54-1)/('1. Eingabemaske'!$G$15-1))*$X54)))),"")</f>
        <v/>
      </c>
      <c r="Z54" s="103"/>
      <c r="AA54" s="103"/>
      <c r="AB54" s="104" t="str">
        <f t="shared" si="4"/>
        <v/>
      </c>
      <c r="AC54" s="104" t="str">
        <f>IF(AND(ISTEXT($D54),ISNUMBER($AB54)),IF(HLOOKUP(INT($I54),'1. Eingabemaske'!$I$12:$V$21,5,FALSE)&lt;&gt;0,HLOOKUP(INT($I54),'1. Eingabemaske'!$I$12:$V$21,5,FALSE),""),"")</f>
        <v/>
      </c>
      <c r="AD54" s="91" t="str">
        <f>IF(ISTEXT($D54),IF($AC54="","",IF('1. Eingabemaske'!$F$16="","",(IF('1. Eingabemaske'!$F$16=0,($AB54/'1. Eingabemaske'!$G$16),($AB54-1)/('1. Eingabemaske'!$G$16-1))*$AC54))),"")</f>
        <v/>
      </c>
      <c r="AE54" s="92" t="str">
        <f>IF(ISTEXT($D54),IF(F54="M",IF(L54="","",IF($K54="Frühentwickler",VLOOKUP(INT($I54),'1. Eingabemaske'!$Z$12:$AF$28,5,FALSE),IF($K54="Normalentwickler",VLOOKUP(INT($I54),'1. Eingabemaske'!$Z$12:$AF$23,6,FALSE),IF($K54="Spätentwickler",VLOOKUP(INT($I54),'1. Eingabemaske'!$Z$12:$AF$23,7,FALSE),0)))+((VLOOKUP(INT($I54),'1. Eingabemaske'!$Z$12:$AF$23,2,FALSE))*(($G54-DATE(YEAR($G54),1,1)+1)/365))),IF(F54="W",(IF($K54="Frühentwickler",VLOOKUP(INT($I54),'1. Eingabemaske'!$AH$12:$AN$28,5,FALSE),IF($K54="Normalentwickler",VLOOKUP(INT($I54),'1. Eingabemaske'!$AH$12:$AN$23,6,FALSE),IF($K54="Spätentwickler",VLOOKUP(INT($I54),'1. Eingabemaske'!$AH$12:$AN$23,7,FALSE),0)))+((VLOOKUP(INT($I54),'1. Eingabemaske'!$AH$12:$AN$23,2,FALSE))*(($G54-DATE(YEAR($G54),1,1)+1)/365))),"Geschlecht fehlt!")),"")</f>
        <v/>
      </c>
      <c r="AF54" s="93" t="str">
        <f t="shared" si="5"/>
        <v/>
      </c>
      <c r="AG54" s="103"/>
      <c r="AH54" s="94" t="str">
        <f>IF(AND(ISTEXT($D54),ISNUMBER($AG54)),IF(HLOOKUP(INT($I54),'1. Eingabemaske'!$I$12:$V$21,6,FALSE)&lt;&gt;0,HLOOKUP(INT($I54),'1. Eingabemaske'!$I$12:$V$21,6,FALSE),""),"")</f>
        <v/>
      </c>
      <c r="AI54" s="91" t="str">
        <f>IF(ISTEXT($D54),IF($AH54="","",IF('1. Eingabemaske'!$F$17="","",(IF('1. Eingabemaske'!$F$17=0,($AG54/'1. Eingabemaske'!$G$17),($AG54-1)/('1. Eingabemaske'!$G$17-1))*$AH54))),"")</f>
        <v/>
      </c>
      <c r="AJ54" s="103"/>
      <c r="AK54" s="94" t="str">
        <f>IF(AND(ISTEXT($D54),ISNUMBER($AJ54)),IF(HLOOKUP(INT($I54),'1. Eingabemaske'!$I$12:$V$21,7,FALSE)&lt;&gt;0,HLOOKUP(INT($I54),'1. Eingabemaske'!$I$12:$V$21,7,FALSE),""),"")</f>
        <v/>
      </c>
      <c r="AL54" s="91" t="str">
        <f>IF(ISTEXT($D54),IF(AJ54=0,0,IF($AK54="","",IF('1. Eingabemaske'!$F$18="","",(IF('1. Eingabemaske'!$F$18=0,($AJ54/'1. Eingabemaske'!$G$18),($AJ54-1)/('1. Eingabemaske'!$G$18-1))*$AK54)))),"")</f>
        <v/>
      </c>
      <c r="AM54" s="103"/>
      <c r="AN54" s="94" t="str">
        <f>IF(AND(ISTEXT($D54),ISNUMBER($AM54)),IF(HLOOKUP(INT($I54),'1. Eingabemaske'!$I$12:$V$21,8,FALSE)&lt;&gt;0,HLOOKUP(INT($I54),'1. Eingabemaske'!$I$12:$V$21,8,FALSE),""),"")</f>
        <v/>
      </c>
      <c r="AO54" s="89" t="str">
        <f>IF(ISTEXT($D54),IF($AN54="","",IF('1. Eingabemaske'!#REF!="","",(IF('1. Eingabemaske'!#REF!=0,($AM54/'1. Eingabemaske'!#REF!),($AM54-1)/('1. Eingabemaske'!#REF!-1))*$AN54))),"")</f>
        <v/>
      </c>
      <c r="AP54" s="110"/>
      <c r="AQ54" s="94" t="str">
        <f>IF(AND(ISTEXT($D54),ISNUMBER($AP54)),IF(HLOOKUP(INT($I54),'1. Eingabemaske'!$I$12:$V$21,9,FALSE)&lt;&gt;0,HLOOKUP(INT($I54),'1. Eingabemaske'!$I$12:$V$21,9,FALSE),""),"")</f>
        <v/>
      </c>
      <c r="AR54" s="103"/>
      <c r="AS54" s="94" t="str">
        <f>IF(AND(ISTEXT($D54),ISNUMBER($AR54)),IF(HLOOKUP(INT($I54),'1. Eingabemaske'!$I$12:$V$21,10,FALSE)&lt;&gt;0,HLOOKUP(INT($I54),'1. Eingabemaske'!$I$12:$V$21,10,FALSE),""),"")</f>
        <v/>
      </c>
      <c r="AT54" s="95" t="str">
        <f>IF(ISTEXT($D54),(IF($AQ54="",0,IF('1. Eingabemaske'!$F$19="","",(IF('1. Eingabemaske'!$F$19=0,($AP54/'1. Eingabemaske'!$G$19),($AP54-1)/('1. Eingabemaske'!$G$19-1))*$AQ54)))+IF($AS54="",0,IF('1. Eingabemaske'!$F$20="","",(IF('1. Eingabemaske'!$F$20=0,($AR54/'1. Eingabemaske'!$G$20),($AR54-1)/('1. Eingabemaske'!$G$20-1))*$AS54)))),"")</f>
        <v/>
      </c>
      <c r="AU54" s="103"/>
      <c r="AV54" s="94" t="str">
        <f>IF(AND(ISTEXT($D54),ISNUMBER($AU54)),IF(HLOOKUP(INT($I54),'1. Eingabemaske'!$I$12:$V$21,11,FALSE)&lt;&gt;0,HLOOKUP(INT($I54),'1. Eingabemaske'!$I$12:$V$21,11,FALSE),""),"")</f>
        <v/>
      </c>
      <c r="AW54" s="103"/>
      <c r="AX54" s="94" t="str">
        <f>IF(AND(ISTEXT($D54),ISNUMBER($AW54)),IF(HLOOKUP(INT($I54),'1. Eingabemaske'!$I$12:$V$21,12,FALSE)&lt;&gt;0,HLOOKUP(INT($I54),'1. Eingabemaske'!$I$12:$V$21,12,FALSE),""),"")</f>
        <v/>
      </c>
      <c r="AY54" s="95" t="str">
        <f>IF(ISTEXT($D54),SUM(IF($AV54="",0,IF('1. Eingabemaske'!$F$21="","",(IF('1. Eingabemaske'!$F$21=0,($AU54/'1. Eingabemaske'!$G$21),($AU54-1)/('1. Eingabemaske'!$G$21-1)))*$AV54)),IF($AX54="",0,IF('1. Eingabemaske'!#REF!="","",(IF('1. Eingabemaske'!#REF!=0,($AW54/'1. Eingabemaske'!#REF!),($AW54-1)/('1. Eingabemaske'!#REF!-1)))*$AX54))),"")</f>
        <v/>
      </c>
      <c r="AZ54" s="84" t="str">
        <f t="shared" si="6"/>
        <v>Bitte BES einfügen</v>
      </c>
      <c r="BA54" s="96" t="str">
        <f t="shared" si="7"/>
        <v/>
      </c>
      <c r="BB54" s="100"/>
      <c r="BC54" s="100"/>
      <c r="BD54" s="100"/>
    </row>
    <row r="55" spans="2:56" ht="13.5" thickBot="1" x14ac:dyDescent="0.45">
      <c r="B55" s="99" t="str">
        <f t="shared" si="0"/>
        <v xml:space="preserve"> </v>
      </c>
      <c r="C55" s="100"/>
      <c r="D55" s="100"/>
      <c r="E55" s="100"/>
      <c r="F55" s="100"/>
      <c r="G55" s="101"/>
      <c r="H55" s="101"/>
      <c r="I55" s="84" t="str">
        <f>IF(ISBLANK(Tableau1[[#This Row],[Name]]),"",((Tableau1[[#This Row],[Testdatum]]-Tableau1[[#This Row],[Geburtsdatum]])/365))</f>
        <v/>
      </c>
      <c r="J55" s="102" t="str">
        <f t="shared" si="1"/>
        <v xml:space="preserve"> </v>
      </c>
      <c r="K55" s="103"/>
      <c r="L55" s="103"/>
      <c r="M55" s="104" t="str">
        <f>IF(ISTEXT(D55),IF(L55="","",IF(HLOOKUP(INT($I55),'1. Eingabemaske'!$I$12:$V$21,2,FALSE)&lt;&gt;0,HLOOKUP(INT($I55),'1. Eingabemaske'!$I$12:$V$21,2,FALSE),"")),"")</f>
        <v/>
      </c>
      <c r="N55" s="105" t="str">
        <f>IF(ISTEXT($D55),IF(F55="M",IF(L55="","",IF($K55="Frühentwickler",VLOOKUP(INT($I55),'1. Eingabemaske'!$Z$12:$AF$28,5,FALSE),IF($K55="Normalentwickler",VLOOKUP(INT($I55),'1. Eingabemaske'!$Z$12:$AF$23,6,FALSE),IF($K55="Spätentwickler",VLOOKUP(INT($I55),'1. Eingabemaske'!$Z$12:$AF$23,7,FALSE),0)))+((VLOOKUP(INT($I55),'1. Eingabemaske'!$Z$12:$AF$23,2,FALSE))*(($G55-DATE(YEAR($G55),1,1)+1)/365))),IF(F55="W",(IF($K55="Frühentwickler",VLOOKUP(INT($I55),'1. Eingabemaske'!$AH$12:$AN$28,5,FALSE),IF($K55="Normalentwickler",VLOOKUP(INT($I55),'1. Eingabemaske'!$AH$12:$AN$23,6,FALSE),IF($K55="Spätentwickler",VLOOKUP(INT($I55),'1. Eingabemaske'!$AH$12:$AN$23,7,FALSE),0)))+((VLOOKUP(INT($I55),'1. Eingabemaske'!$AH$12:$AN$23,2,FALSE))*(($G55-DATE(YEAR($G55),1,1)+1)/365))),"Geschlecht fehlt!")),"")</f>
        <v/>
      </c>
      <c r="O55" s="106" t="str">
        <f>IF(ISTEXT(D55),IF(M55="","",IF('1. Eingabemaske'!$F$13="",0,(IF('1. Eingabemaske'!$F$13=0,(L55/'1. Eingabemaske'!$G$13),(L55-1)/('1. Eingabemaske'!$G$13-1))*M55*N55))),"")</f>
        <v/>
      </c>
      <c r="P55" s="103"/>
      <c r="Q55" s="103"/>
      <c r="R55" s="104" t="str">
        <f t="shared" si="2"/>
        <v/>
      </c>
      <c r="S55" s="104" t="str">
        <f>IF(AND(ISTEXT($D55),ISNUMBER(R55)),IF(HLOOKUP(INT($I55),'1. Eingabemaske'!$I$12:$V$21,3,FALSE)&lt;&gt;0,HLOOKUP(INT($I55),'1. Eingabemaske'!$I$12:$V$21,3,FALSE),""),"")</f>
        <v/>
      </c>
      <c r="T55" s="106" t="str">
        <f>IF(ISTEXT($D55),IF($S55="","",IF($R55="","",IF('1. Eingabemaske'!$F$14="",0,(IF('1. Eingabemaske'!$F$14=0,(R55/'1. Eingabemaske'!$G$14),(R55-1)/('1. Eingabemaske'!$G$14-1))*$S55)))),"")</f>
        <v/>
      </c>
      <c r="U55" s="103"/>
      <c r="V55" s="103"/>
      <c r="W55" s="104" t="str">
        <f t="shared" si="3"/>
        <v/>
      </c>
      <c r="X55" s="104" t="str">
        <f>IF(AND(ISTEXT($D55),ISNUMBER(W55)),IF(HLOOKUP(INT($I55),'1. Eingabemaske'!$I$12:$V$21,4,FALSE)&lt;&gt;0,HLOOKUP(INT($I55),'1. Eingabemaske'!$I$12:$V$21,4,FALSE),""),"")</f>
        <v/>
      </c>
      <c r="Y55" s="108" t="str">
        <f>IF(ISTEXT($D55),IF($W55="","",IF($X55="","",IF('1. Eingabemaske'!$F$15="","",(IF('1. Eingabemaske'!$F$15=0,($W55/'1. Eingabemaske'!$G$15),($W55-1)/('1. Eingabemaske'!$G$15-1))*$X55)))),"")</f>
        <v/>
      </c>
      <c r="Z55" s="103"/>
      <c r="AA55" s="103"/>
      <c r="AB55" s="104" t="str">
        <f t="shared" si="4"/>
        <v/>
      </c>
      <c r="AC55" s="104" t="str">
        <f>IF(AND(ISTEXT($D55),ISNUMBER($AB55)),IF(HLOOKUP(INT($I55),'1. Eingabemaske'!$I$12:$V$21,5,FALSE)&lt;&gt;0,HLOOKUP(INT($I55),'1. Eingabemaske'!$I$12:$V$21,5,FALSE),""),"")</f>
        <v/>
      </c>
      <c r="AD55" s="91" t="str">
        <f>IF(ISTEXT($D55),IF($AC55="","",IF('1. Eingabemaske'!$F$16="","",(IF('1. Eingabemaske'!$F$16=0,($AB55/'1. Eingabemaske'!$G$16),($AB55-1)/('1. Eingabemaske'!$G$16-1))*$AC55))),"")</f>
        <v/>
      </c>
      <c r="AE55" s="92" t="str">
        <f>IF(ISTEXT($D55),IF(F55="M",IF(L55="","",IF($K55="Frühentwickler",VLOOKUP(INT($I55),'1. Eingabemaske'!$Z$12:$AF$28,5,FALSE),IF($K55="Normalentwickler",VLOOKUP(INT($I55),'1. Eingabemaske'!$Z$12:$AF$23,6,FALSE),IF($K55="Spätentwickler",VLOOKUP(INT($I55),'1. Eingabemaske'!$Z$12:$AF$23,7,FALSE),0)))+((VLOOKUP(INT($I55),'1. Eingabemaske'!$Z$12:$AF$23,2,FALSE))*(($G55-DATE(YEAR($G55),1,1)+1)/365))),IF(F55="W",(IF($K55="Frühentwickler",VLOOKUP(INT($I55),'1. Eingabemaske'!$AH$12:$AN$28,5,FALSE),IF($K55="Normalentwickler",VLOOKUP(INT($I55),'1. Eingabemaske'!$AH$12:$AN$23,6,FALSE),IF($K55="Spätentwickler",VLOOKUP(INT($I55),'1. Eingabemaske'!$AH$12:$AN$23,7,FALSE),0)))+((VLOOKUP(INT($I55),'1. Eingabemaske'!$AH$12:$AN$23,2,FALSE))*(($G55-DATE(YEAR($G55),1,1)+1)/365))),"Geschlecht fehlt!")),"")</f>
        <v/>
      </c>
      <c r="AF55" s="93" t="str">
        <f t="shared" si="5"/>
        <v/>
      </c>
      <c r="AG55" s="103"/>
      <c r="AH55" s="94" t="str">
        <f>IF(AND(ISTEXT($D55),ISNUMBER($AG55)),IF(HLOOKUP(INT($I55),'1. Eingabemaske'!$I$12:$V$21,6,FALSE)&lt;&gt;0,HLOOKUP(INT($I55),'1. Eingabemaske'!$I$12:$V$21,6,FALSE),""),"")</f>
        <v/>
      </c>
      <c r="AI55" s="91" t="str">
        <f>IF(ISTEXT($D55),IF($AH55="","",IF('1. Eingabemaske'!$F$17="","",(IF('1. Eingabemaske'!$F$17=0,($AG55/'1. Eingabemaske'!$G$17),($AG55-1)/('1. Eingabemaske'!$G$17-1))*$AH55))),"")</f>
        <v/>
      </c>
      <c r="AJ55" s="103"/>
      <c r="AK55" s="94" t="str">
        <f>IF(AND(ISTEXT($D55),ISNUMBER($AJ55)),IF(HLOOKUP(INT($I55),'1. Eingabemaske'!$I$12:$V$21,7,FALSE)&lt;&gt;0,HLOOKUP(INT($I55),'1. Eingabemaske'!$I$12:$V$21,7,FALSE),""),"")</f>
        <v/>
      </c>
      <c r="AL55" s="91" t="str">
        <f>IF(ISTEXT($D55),IF(AJ55=0,0,IF($AK55="","",IF('1. Eingabemaske'!$F$18="","",(IF('1. Eingabemaske'!$F$18=0,($AJ55/'1. Eingabemaske'!$G$18),($AJ55-1)/('1. Eingabemaske'!$G$18-1))*$AK55)))),"")</f>
        <v/>
      </c>
      <c r="AM55" s="103"/>
      <c r="AN55" s="94" t="str">
        <f>IF(AND(ISTEXT($D55),ISNUMBER($AM55)),IF(HLOOKUP(INT($I55),'1. Eingabemaske'!$I$12:$V$21,8,FALSE)&lt;&gt;0,HLOOKUP(INT($I55),'1. Eingabemaske'!$I$12:$V$21,8,FALSE),""),"")</f>
        <v/>
      </c>
      <c r="AO55" s="89" t="str">
        <f>IF(ISTEXT($D55),IF($AN55="","",IF('1. Eingabemaske'!#REF!="","",(IF('1. Eingabemaske'!#REF!=0,($AM55/'1. Eingabemaske'!#REF!),($AM55-1)/('1. Eingabemaske'!#REF!-1))*$AN55))),"")</f>
        <v/>
      </c>
      <c r="AP55" s="110"/>
      <c r="AQ55" s="94" t="str">
        <f>IF(AND(ISTEXT($D55),ISNUMBER($AP55)),IF(HLOOKUP(INT($I55),'1. Eingabemaske'!$I$12:$V$21,9,FALSE)&lt;&gt;0,HLOOKUP(INT($I55),'1. Eingabemaske'!$I$12:$V$21,9,FALSE),""),"")</f>
        <v/>
      </c>
      <c r="AR55" s="103"/>
      <c r="AS55" s="94" t="str">
        <f>IF(AND(ISTEXT($D55),ISNUMBER($AR55)),IF(HLOOKUP(INT($I55),'1. Eingabemaske'!$I$12:$V$21,10,FALSE)&lt;&gt;0,HLOOKUP(INT($I55),'1. Eingabemaske'!$I$12:$V$21,10,FALSE),""),"")</f>
        <v/>
      </c>
      <c r="AT55" s="95" t="str">
        <f>IF(ISTEXT($D55),(IF($AQ55="",0,IF('1. Eingabemaske'!$F$19="","",(IF('1. Eingabemaske'!$F$19=0,($AP55/'1. Eingabemaske'!$G$19),($AP55-1)/('1. Eingabemaske'!$G$19-1))*$AQ55)))+IF($AS55="",0,IF('1. Eingabemaske'!$F$20="","",(IF('1. Eingabemaske'!$F$20=0,($AR55/'1. Eingabemaske'!$G$20),($AR55-1)/('1. Eingabemaske'!$G$20-1))*$AS55)))),"")</f>
        <v/>
      </c>
      <c r="AU55" s="103"/>
      <c r="AV55" s="94" t="str">
        <f>IF(AND(ISTEXT($D55),ISNUMBER($AU55)),IF(HLOOKUP(INT($I55),'1. Eingabemaske'!$I$12:$V$21,11,FALSE)&lt;&gt;0,HLOOKUP(INT($I55),'1. Eingabemaske'!$I$12:$V$21,11,FALSE),""),"")</f>
        <v/>
      </c>
      <c r="AW55" s="103"/>
      <c r="AX55" s="94" t="str">
        <f>IF(AND(ISTEXT($D55),ISNUMBER($AW55)),IF(HLOOKUP(INT($I55),'1. Eingabemaske'!$I$12:$V$21,12,FALSE)&lt;&gt;0,HLOOKUP(INT($I55),'1. Eingabemaske'!$I$12:$V$21,12,FALSE),""),"")</f>
        <v/>
      </c>
      <c r="AY55" s="95" t="str">
        <f>IF(ISTEXT($D55),SUM(IF($AV55="",0,IF('1. Eingabemaske'!$F$21="","",(IF('1. Eingabemaske'!$F$21=0,($AU55/'1. Eingabemaske'!$G$21),($AU55-1)/('1. Eingabemaske'!$G$21-1)))*$AV55)),IF($AX55="",0,IF('1. Eingabemaske'!#REF!="","",(IF('1. Eingabemaske'!#REF!=0,($AW55/'1. Eingabemaske'!#REF!),($AW55-1)/('1. Eingabemaske'!#REF!-1)))*$AX55))),"")</f>
        <v/>
      </c>
      <c r="AZ55" s="84" t="str">
        <f t="shared" si="6"/>
        <v>Bitte BES einfügen</v>
      </c>
      <c r="BA55" s="96" t="str">
        <f t="shared" si="7"/>
        <v/>
      </c>
      <c r="BB55" s="100"/>
      <c r="BC55" s="100"/>
      <c r="BD55" s="100"/>
    </row>
    <row r="56" spans="2:56" ht="13.5" thickBot="1" x14ac:dyDescent="0.45">
      <c r="B56" s="99" t="str">
        <f t="shared" si="0"/>
        <v xml:space="preserve"> </v>
      </c>
      <c r="C56" s="100"/>
      <c r="D56" s="100"/>
      <c r="E56" s="100"/>
      <c r="F56" s="100"/>
      <c r="G56" s="101"/>
      <c r="H56" s="101"/>
      <c r="I56" s="84" t="str">
        <f>IF(ISBLANK(Tableau1[[#This Row],[Name]]),"",((Tableau1[[#This Row],[Testdatum]]-Tableau1[[#This Row],[Geburtsdatum]])/365))</f>
        <v/>
      </c>
      <c r="J56" s="102" t="str">
        <f t="shared" si="1"/>
        <v xml:space="preserve"> </v>
      </c>
      <c r="K56" s="103"/>
      <c r="L56" s="103"/>
      <c r="M56" s="104" t="str">
        <f>IF(ISTEXT(D56),IF(L56="","",IF(HLOOKUP(INT($I56),'1. Eingabemaske'!$I$12:$V$21,2,FALSE)&lt;&gt;0,HLOOKUP(INT($I56),'1. Eingabemaske'!$I$12:$V$21,2,FALSE),"")),"")</f>
        <v/>
      </c>
      <c r="N56" s="105" t="str">
        <f>IF(ISTEXT($D56),IF(F56="M",IF(L56="","",IF($K56="Frühentwickler",VLOOKUP(INT($I56),'1. Eingabemaske'!$Z$12:$AF$28,5,FALSE),IF($K56="Normalentwickler",VLOOKUP(INT($I56),'1. Eingabemaske'!$Z$12:$AF$23,6,FALSE),IF($K56="Spätentwickler",VLOOKUP(INT($I56),'1. Eingabemaske'!$Z$12:$AF$23,7,FALSE),0)))+((VLOOKUP(INT($I56),'1. Eingabemaske'!$Z$12:$AF$23,2,FALSE))*(($G56-DATE(YEAR($G56),1,1)+1)/365))),IF(F56="W",(IF($K56="Frühentwickler",VLOOKUP(INT($I56),'1. Eingabemaske'!$AH$12:$AN$28,5,FALSE),IF($K56="Normalentwickler",VLOOKUP(INT($I56),'1. Eingabemaske'!$AH$12:$AN$23,6,FALSE),IF($K56="Spätentwickler",VLOOKUP(INT($I56),'1. Eingabemaske'!$AH$12:$AN$23,7,FALSE),0)))+((VLOOKUP(INT($I56),'1. Eingabemaske'!$AH$12:$AN$23,2,FALSE))*(($G56-DATE(YEAR($G56),1,1)+1)/365))),"Geschlecht fehlt!")),"")</f>
        <v/>
      </c>
      <c r="O56" s="106" t="str">
        <f>IF(ISTEXT(D56),IF(M56="","",IF('1. Eingabemaske'!$F$13="",0,(IF('1. Eingabemaske'!$F$13=0,(L56/'1. Eingabemaske'!$G$13),(L56-1)/('1. Eingabemaske'!$G$13-1))*M56*N56))),"")</f>
        <v/>
      </c>
      <c r="P56" s="103"/>
      <c r="Q56" s="103"/>
      <c r="R56" s="104" t="str">
        <f t="shared" si="2"/>
        <v/>
      </c>
      <c r="S56" s="104" t="str">
        <f>IF(AND(ISTEXT($D56),ISNUMBER(R56)),IF(HLOOKUP(INT($I56),'1. Eingabemaske'!$I$12:$V$21,3,FALSE)&lt;&gt;0,HLOOKUP(INT($I56),'1. Eingabemaske'!$I$12:$V$21,3,FALSE),""),"")</f>
        <v/>
      </c>
      <c r="T56" s="106" t="str">
        <f>IF(ISTEXT($D56),IF($S56="","",IF($R56="","",IF('1. Eingabemaske'!$F$14="",0,(IF('1. Eingabemaske'!$F$14=0,(R56/'1. Eingabemaske'!$G$14),(R56-1)/('1. Eingabemaske'!$G$14-1))*$S56)))),"")</f>
        <v/>
      </c>
      <c r="U56" s="103"/>
      <c r="V56" s="103"/>
      <c r="W56" s="104" t="str">
        <f t="shared" si="3"/>
        <v/>
      </c>
      <c r="X56" s="104" t="str">
        <f>IF(AND(ISTEXT($D56),ISNUMBER(W56)),IF(HLOOKUP(INT($I56),'1. Eingabemaske'!$I$12:$V$21,4,FALSE)&lt;&gt;0,HLOOKUP(INT($I56),'1. Eingabemaske'!$I$12:$V$21,4,FALSE),""),"")</f>
        <v/>
      </c>
      <c r="Y56" s="108" t="str">
        <f>IF(ISTEXT($D56),IF($W56="","",IF($X56="","",IF('1. Eingabemaske'!$F$15="","",(IF('1. Eingabemaske'!$F$15=0,($W56/'1. Eingabemaske'!$G$15),($W56-1)/('1. Eingabemaske'!$G$15-1))*$X56)))),"")</f>
        <v/>
      </c>
      <c r="Z56" s="103"/>
      <c r="AA56" s="103"/>
      <c r="AB56" s="104" t="str">
        <f t="shared" si="4"/>
        <v/>
      </c>
      <c r="AC56" s="104" t="str">
        <f>IF(AND(ISTEXT($D56),ISNUMBER($AB56)),IF(HLOOKUP(INT($I56),'1. Eingabemaske'!$I$12:$V$21,5,FALSE)&lt;&gt;0,HLOOKUP(INT($I56),'1. Eingabemaske'!$I$12:$V$21,5,FALSE),""),"")</f>
        <v/>
      </c>
      <c r="AD56" s="91" t="str">
        <f>IF(ISTEXT($D56),IF($AC56="","",IF('1. Eingabemaske'!$F$16="","",(IF('1. Eingabemaske'!$F$16=0,($AB56/'1. Eingabemaske'!$G$16),($AB56-1)/('1. Eingabemaske'!$G$16-1))*$AC56))),"")</f>
        <v/>
      </c>
      <c r="AE56" s="92" t="str">
        <f>IF(ISTEXT($D56),IF(F56="M",IF(L56="","",IF($K56="Frühentwickler",VLOOKUP(INT($I56),'1. Eingabemaske'!$Z$12:$AF$28,5,FALSE),IF($K56="Normalentwickler",VLOOKUP(INT($I56),'1. Eingabemaske'!$Z$12:$AF$23,6,FALSE),IF($K56="Spätentwickler",VLOOKUP(INT($I56),'1. Eingabemaske'!$Z$12:$AF$23,7,FALSE),0)))+((VLOOKUP(INT($I56),'1. Eingabemaske'!$Z$12:$AF$23,2,FALSE))*(($G56-DATE(YEAR($G56),1,1)+1)/365))),IF(F56="W",(IF($K56="Frühentwickler",VLOOKUP(INT($I56),'1. Eingabemaske'!$AH$12:$AN$28,5,FALSE),IF($K56="Normalentwickler",VLOOKUP(INT($I56),'1. Eingabemaske'!$AH$12:$AN$23,6,FALSE),IF($K56="Spätentwickler",VLOOKUP(INT($I56),'1. Eingabemaske'!$AH$12:$AN$23,7,FALSE),0)))+((VLOOKUP(INT($I56),'1. Eingabemaske'!$AH$12:$AN$23,2,FALSE))*(($G56-DATE(YEAR($G56),1,1)+1)/365))),"Geschlecht fehlt!")),"")</f>
        <v/>
      </c>
      <c r="AF56" s="93" t="str">
        <f t="shared" si="5"/>
        <v/>
      </c>
      <c r="AG56" s="103"/>
      <c r="AH56" s="94" t="str">
        <f>IF(AND(ISTEXT($D56),ISNUMBER($AG56)),IF(HLOOKUP(INT($I56),'1. Eingabemaske'!$I$12:$V$21,6,FALSE)&lt;&gt;0,HLOOKUP(INT($I56),'1. Eingabemaske'!$I$12:$V$21,6,FALSE),""),"")</f>
        <v/>
      </c>
      <c r="AI56" s="91" t="str">
        <f>IF(ISTEXT($D56),IF($AH56="","",IF('1. Eingabemaske'!$F$17="","",(IF('1. Eingabemaske'!$F$17=0,($AG56/'1. Eingabemaske'!$G$17),($AG56-1)/('1. Eingabemaske'!$G$17-1))*$AH56))),"")</f>
        <v/>
      </c>
      <c r="AJ56" s="103"/>
      <c r="AK56" s="94" t="str">
        <f>IF(AND(ISTEXT($D56),ISNUMBER($AJ56)),IF(HLOOKUP(INT($I56),'1. Eingabemaske'!$I$12:$V$21,7,FALSE)&lt;&gt;0,HLOOKUP(INT($I56),'1. Eingabemaske'!$I$12:$V$21,7,FALSE),""),"")</f>
        <v/>
      </c>
      <c r="AL56" s="91" t="str">
        <f>IF(ISTEXT($D56),IF(AJ56=0,0,IF($AK56="","",IF('1. Eingabemaske'!$F$18="","",(IF('1. Eingabemaske'!$F$18=0,($AJ56/'1. Eingabemaske'!$G$18),($AJ56-1)/('1. Eingabemaske'!$G$18-1))*$AK56)))),"")</f>
        <v/>
      </c>
      <c r="AM56" s="103"/>
      <c r="AN56" s="94" t="str">
        <f>IF(AND(ISTEXT($D56),ISNUMBER($AM56)),IF(HLOOKUP(INT($I56),'1. Eingabemaske'!$I$12:$V$21,8,FALSE)&lt;&gt;0,HLOOKUP(INT($I56),'1. Eingabemaske'!$I$12:$V$21,8,FALSE),""),"")</f>
        <v/>
      </c>
      <c r="AO56" s="89" t="str">
        <f>IF(ISTEXT($D56),IF($AN56="","",IF('1. Eingabemaske'!#REF!="","",(IF('1. Eingabemaske'!#REF!=0,($AM56/'1. Eingabemaske'!#REF!),($AM56-1)/('1. Eingabemaske'!#REF!-1))*$AN56))),"")</f>
        <v/>
      </c>
      <c r="AP56" s="110"/>
      <c r="AQ56" s="94" t="str">
        <f>IF(AND(ISTEXT($D56),ISNUMBER($AP56)),IF(HLOOKUP(INT($I56),'1. Eingabemaske'!$I$12:$V$21,9,FALSE)&lt;&gt;0,HLOOKUP(INT($I56),'1. Eingabemaske'!$I$12:$V$21,9,FALSE),""),"")</f>
        <v/>
      </c>
      <c r="AR56" s="103"/>
      <c r="AS56" s="94" t="str">
        <f>IF(AND(ISTEXT($D56),ISNUMBER($AR56)),IF(HLOOKUP(INT($I56),'1. Eingabemaske'!$I$12:$V$21,10,FALSE)&lt;&gt;0,HLOOKUP(INT($I56),'1. Eingabemaske'!$I$12:$V$21,10,FALSE),""),"")</f>
        <v/>
      </c>
      <c r="AT56" s="95" t="str">
        <f>IF(ISTEXT($D56),(IF($AQ56="",0,IF('1. Eingabemaske'!$F$19="","",(IF('1. Eingabemaske'!$F$19=0,($AP56/'1. Eingabemaske'!$G$19),($AP56-1)/('1. Eingabemaske'!$G$19-1))*$AQ56)))+IF($AS56="",0,IF('1. Eingabemaske'!$F$20="","",(IF('1. Eingabemaske'!$F$20=0,($AR56/'1. Eingabemaske'!$G$20),($AR56-1)/('1. Eingabemaske'!$G$20-1))*$AS56)))),"")</f>
        <v/>
      </c>
      <c r="AU56" s="103"/>
      <c r="AV56" s="94" t="str">
        <f>IF(AND(ISTEXT($D56),ISNUMBER($AU56)),IF(HLOOKUP(INT($I56),'1. Eingabemaske'!$I$12:$V$21,11,FALSE)&lt;&gt;0,HLOOKUP(INT($I56),'1. Eingabemaske'!$I$12:$V$21,11,FALSE),""),"")</f>
        <v/>
      </c>
      <c r="AW56" s="103"/>
      <c r="AX56" s="94" t="str">
        <f>IF(AND(ISTEXT($D56),ISNUMBER($AW56)),IF(HLOOKUP(INT($I56),'1. Eingabemaske'!$I$12:$V$21,12,FALSE)&lt;&gt;0,HLOOKUP(INT($I56),'1. Eingabemaske'!$I$12:$V$21,12,FALSE),""),"")</f>
        <v/>
      </c>
      <c r="AY56" s="95" t="str">
        <f>IF(ISTEXT($D56),SUM(IF($AV56="",0,IF('1. Eingabemaske'!$F$21="","",(IF('1. Eingabemaske'!$F$21=0,($AU56/'1. Eingabemaske'!$G$21),($AU56-1)/('1. Eingabemaske'!$G$21-1)))*$AV56)),IF($AX56="",0,IF('1. Eingabemaske'!#REF!="","",(IF('1. Eingabemaske'!#REF!=0,($AW56/'1. Eingabemaske'!#REF!),($AW56-1)/('1. Eingabemaske'!#REF!-1)))*$AX56))),"")</f>
        <v/>
      </c>
      <c r="AZ56" s="84" t="str">
        <f t="shared" si="6"/>
        <v>Bitte BES einfügen</v>
      </c>
      <c r="BA56" s="96" t="str">
        <f t="shared" si="7"/>
        <v/>
      </c>
      <c r="BB56" s="100"/>
      <c r="BC56" s="100"/>
      <c r="BD56" s="100"/>
    </row>
    <row r="57" spans="2:56" ht="13.5" thickBot="1" x14ac:dyDescent="0.45">
      <c r="B57" s="99" t="str">
        <f t="shared" si="0"/>
        <v xml:space="preserve"> </v>
      </c>
      <c r="C57" s="100"/>
      <c r="D57" s="100"/>
      <c r="E57" s="100"/>
      <c r="F57" s="100"/>
      <c r="G57" s="101"/>
      <c r="H57" s="101"/>
      <c r="I57" s="84" t="str">
        <f>IF(ISBLANK(Tableau1[[#This Row],[Name]]),"",((Tableau1[[#This Row],[Testdatum]]-Tableau1[[#This Row],[Geburtsdatum]])/365))</f>
        <v/>
      </c>
      <c r="J57" s="102" t="str">
        <f t="shared" si="1"/>
        <v xml:space="preserve"> </v>
      </c>
      <c r="K57" s="103"/>
      <c r="L57" s="103"/>
      <c r="M57" s="104" t="str">
        <f>IF(ISTEXT(D57),IF(L57="","",IF(HLOOKUP(INT($I57),'1. Eingabemaske'!$I$12:$V$21,2,FALSE)&lt;&gt;0,HLOOKUP(INT($I57),'1. Eingabemaske'!$I$12:$V$21,2,FALSE),"")),"")</f>
        <v/>
      </c>
      <c r="N57" s="105" t="str">
        <f>IF(ISTEXT($D57),IF(F57="M",IF(L57="","",IF($K57="Frühentwickler",VLOOKUP(INT($I57),'1. Eingabemaske'!$Z$12:$AF$28,5,FALSE),IF($K57="Normalentwickler",VLOOKUP(INT($I57),'1. Eingabemaske'!$Z$12:$AF$23,6,FALSE),IF($K57="Spätentwickler",VLOOKUP(INT($I57),'1. Eingabemaske'!$Z$12:$AF$23,7,FALSE),0)))+((VLOOKUP(INT($I57),'1. Eingabemaske'!$Z$12:$AF$23,2,FALSE))*(($G57-DATE(YEAR($G57),1,1)+1)/365))),IF(F57="W",(IF($K57="Frühentwickler",VLOOKUP(INT($I57),'1. Eingabemaske'!$AH$12:$AN$28,5,FALSE),IF($K57="Normalentwickler",VLOOKUP(INT($I57),'1. Eingabemaske'!$AH$12:$AN$23,6,FALSE),IF($K57="Spätentwickler",VLOOKUP(INT($I57),'1. Eingabemaske'!$AH$12:$AN$23,7,FALSE),0)))+((VLOOKUP(INT($I57),'1. Eingabemaske'!$AH$12:$AN$23,2,FALSE))*(($G57-DATE(YEAR($G57),1,1)+1)/365))),"Geschlecht fehlt!")),"")</f>
        <v/>
      </c>
      <c r="O57" s="106" t="str">
        <f>IF(ISTEXT(D57),IF(M57="","",IF('1. Eingabemaske'!$F$13="",0,(IF('1. Eingabemaske'!$F$13=0,(L57/'1. Eingabemaske'!$G$13),(L57-1)/('1. Eingabemaske'!$G$13-1))*M57*N57))),"")</f>
        <v/>
      </c>
      <c r="P57" s="103"/>
      <c r="Q57" s="103"/>
      <c r="R57" s="104" t="str">
        <f t="shared" si="2"/>
        <v/>
      </c>
      <c r="S57" s="104" t="str">
        <f>IF(AND(ISTEXT($D57),ISNUMBER(R57)),IF(HLOOKUP(INT($I57),'1. Eingabemaske'!$I$12:$V$21,3,FALSE)&lt;&gt;0,HLOOKUP(INT($I57),'1. Eingabemaske'!$I$12:$V$21,3,FALSE),""),"")</f>
        <v/>
      </c>
      <c r="T57" s="106" t="str">
        <f>IF(ISTEXT($D57),IF($S57="","",IF($R57="","",IF('1. Eingabemaske'!$F$14="",0,(IF('1. Eingabemaske'!$F$14=0,(R57/'1. Eingabemaske'!$G$14),(R57-1)/('1. Eingabemaske'!$G$14-1))*$S57)))),"")</f>
        <v/>
      </c>
      <c r="U57" s="103"/>
      <c r="V57" s="103"/>
      <c r="W57" s="104" t="str">
        <f t="shared" si="3"/>
        <v/>
      </c>
      <c r="X57" s="104" t="str">
        <f>IF(AND(ISTEXT($D57),ISNUMBER(W57)),IF(HLOOKUP(INT($I57),'1. Eingabemaske'!$I$12:$V$21,4,FALSE)&lt;&gt;0,HLOOKUP(INT($I57),'1. Eingabemaske'!$I$12:$V$21,4,FALSE),""),"")</f>
        <v/>
      </c>
      <c r="Y57" s="108" t="str">
        <f>IF(ISTEXT($D57),IF($W57="","",IF($X57="","",IF('1. Eingabemaske'!$F$15="","",(IF('1. Eingabemaske'!$F$15=0,($W57/'1. Eingabemaske'!$G$15),($W57-1)/('1. Eingabemaske'!$G$15-1))*$X57)))),"")</f>
        <v/>
      </c>
      <c r="Z57" s="103"/>
      <c r="AA57" s="103"/>
      <c r="AB57" s="104" t="str">
        <f t="shared" si="4"/>
        <v/>
      </c>
      <c r="AC57" s="104" t="str">
        <f>IF(AND(ISTEXT($D57),ISNUMBER($AB57)),IF(HLOOKUP(INT($I57),'1. Eingabemaske'!$I$12:$V$21,5,FALSE)&lt;&gt;0,HLOOKUP(INT($I57),'1. Eingabemaske'!$I$12:$V$21,5,FALSE),""),"")</f>
        <v/>
      </c>
      <c r="AD57" s="91" t="str">
        <f>IF(ISTEXT($D57),IF($AC57="","",IF('1. Eingabemaske'!$F$16="","",(IF('1. Eingabemaske'!$F$16=0,($AB57/'1. Eingabemaske'!$G$16),($AB57-1)/('1. Eingabemaske'!$G$16-1))*$AC57))),"")</f>
        <v/>
      </c>
      <c r="AE57" s="92" t="str">
        <f>IF(ISTEXT($D57),IF(F57="M",IF(L57="","",IF($K57="Frühentwickler",VLOOKUP(INT($I57),'1. Eingabemaske'!$Z$12:$AF$28,5,FALSE),IF($K57="Normalentwickler",VLOOKUP(INT($I57),'1. Eingabemaske'!$Z$12:$AF$23,6,FALSE),IF($K57="Spätentwickler",VLOOKUP(INT($I57),'1. Eingabemaske'!$Z$12:$AF$23,7,FALSE),0)))+((VLOOKUP(INT($I57),'1. Eingabemaske'!$Z$12:$AF$23,2,FALSE))*(($G57-DATE(YEAR($G57),1,1)+1)/365))),IF(F57="W",(IF($K57="Frühentwickler",VLOOKUP(INT($I57),'1. Eingabemaske'!$AH$12:$AN$28,5,FALSE),IF($K57="Normalentwickler",VLOOKUP(INT($I57),'1. Eingabemaske'!$AH$12:$AN$23,6,FALSE),IF($K57="Spätentwickler",VLOOKUP(INT($I57),'1. Eingabemaske'!$AH$12:$AN$23,7,FALSE),0)))+((VLOOKUP(INT($I57),'1. Eingabemaske'!$AH$12:$AN$23,2,FALSE))*(($G57-DATE(YEAR($G57),1,1)+1)/365))),"Geschlecht fehlt!")),"")</f>
        <v/>
      </c>
      <c r="AF57" s="93" t="str">
        <f t="shared" si="5"/>
        <v/>
      </c>
      <c r="AG57" s="103"/>
      <c r="AH57" s="94" t="str">
        <f>IF(AND(ISTEXT($D57),ISNUMBER($AG57)),IF(HLOOKUP(INT($I57),'1. Eingabemaske'!$I$12:$V$21,6,FALSE)&lt;&gt;0,HLOOKUP(INT($I57),'1. Eingabemaske'!$I$12:$V$21,6,FALSE),""),"")</f>
        <v/>
      </c>
      <c r="AI57" s="91" t="str">
        <f>IF(ISTEXT($D57),IF($AH57="","",IF('1. Eingabemaske'!$F$17="","",(IF('1. Eingabemaske'!$F$17=0,($AG57/'1. Eingabemaske'!$G$17),($AG57-1)/('1. Eingabemaske'!$G$17-1))*$AH57))),"")</f>
        <v/>
      </c>
      <c r="AJ57" s="103"/>
      <c r="AK57" s="94" t="str">
        <f>IF(AND(ISTEXT($D57),ISNUMBER($AJ57)),IF(HLOOKUP(INT($I57),'1. Eingabemaske'!$I$12:$V$21,7,FALSE)&lt;&gt;0,HLOOKUP(INT($I57),'1. Eingabemaske'!$I$12:$V$21,7,FALSE),""),"")</f>
        <v/>
      </c>
      <c r="AL57" s="91" t="str">
        <f>IF(ISTEXT($D57),IF(AJ57=0,0,IF($AK57="","",IF('1. Eingabemaske'!$F$18="","",(IF('1. Eingabemaske'!$F$18=0,($AJ57/'1. Eingabemaske'!$G$18),($AJ57-1)/('1. Eingabemaske'!$G$18-1))*$AK57)))),"")</f>
        <v/>
      </c>
      <c r="AM57" s="103"/>
      <c r="AN57" s="94" t="str">
        <f>IF(AND(ISTEXT($D57),ISNUMBER($AM57)),IF(HLOOKUP(INT($I57),'1. Eingabemaske'!$I$12:$V$21,8,FALSE)&lt;&gt;0,HLOOKUP(INT($I57),'1. Eingabemaske'!$I$12:$V$21,8,FALSE),""),"")</f>
        <v/>
      </c>
      <c r="AO57" s="89" t="str">
        <f>IF(ISTEXT($D57),IF($AN57="","",IF('1. Eingabemaske'!#REF!="","",(IF('1. Eingabemaske'!#REF!=0,($AM57/'1. Eingabemaske'!#REF!),($AM57-1)/('1. Eingabemaske'!#REF!-1))*$AN57))),"")</f>
        <v/>
      </c>
      <c r="AP57" s="110"/>
      <c r="AQ57" s="94" t="str">
        <f>IF(AND(ISTEXT($D57),ISNUMBER($AP57)),IF(HLOOKUP(INT($I57),'1. Eingabemaske'!$I$12:$V$21,9,FALSE)&lt;&gt;0,HLOOKUP(INT($I57),'1. Eingabemaske'!$I$12:$V$21,9,FALSE),""),"")</f>
        <v/>
      </c>
      <c r="AR57" s="103"/>
      <c r="AS57" s="94" t="str">
        <f>IF(AND(ISTEXT($D57),ISNUMBER($AR57)),IF(HLOOKUP(INT($I57),'1. Eingabemaske'!$I$12:$V$21,10,FALSE)&lt;&gt;0,HLOOKUP(INT($I57),'1. Eingabemaske'!$I$12:$V$21,10,FALSE),""),"")</f>
        <v/>
      </c>
      <c r="AT57" s="95" t="str">
        <f>IF(ISTEXT($D57),(IF($AQ57="",0,IF('1. Eingabemaske'!$F$19="","",(IF('1. Eingabemaske'!$F$19=0,($AP57/'1. Eingabemaske'!$G$19),($AP57-1)/('1. Eingabemaske'!$G$19-1))*$AQ57)))+IF($AS57="",0,IF('1. Eingabemaske'!$F$20="","",(IF('1. Eingabemaske'!$F$20=0,($AR57/'1. Eingabemaske'!$G$20),($AR57-1)/('1. Eingabemaske'!$G$20-1))*$AS57)))),"")</f>
        <v/>
      </c>
      <c r="AU57" s="103"/>
      <c r="AV57" s="94" t="str">
        <f>IF(AND(ISTEXT($D57),ISNUMBER($AU57)),IF(HLOOKUP(INT($I57),'1. Eingabemaske'!$I$12:$V$21,11,FALSE)&lt;&gt;0,HLOOKUP(INT($I57),'1. Eingabemaske'!$I$12:$V$21,11,FALSE),""),"")</f>
        <v/>
      </c>
      <c r="AW57" s="103"/>
      <c r="AX57" s="94" t="str">
        <f>IF(AND(ISTEXT($D57),ISNUMBER($AW57)),IF(HLOOKUP(INT($I57),'1. Eingabemaske'!$I$12:$V$21,12,FALSE)&lt;&gt;0,HLOOKUP(INT($I57),'1. Eingabemaske'!$I$12:$V$21,12,FALSE),""),"")</f>
        <v/>
      </c>
      <c r="AY57" s="95" t="str">
        <f>IF(ISTEXT($D57),SUM(IF($AV57="",0,IF('1. Eingabemaske'!$F$21="","",(IF('1. Eingabemaske'!$F$21=0,($AU57/'1. Eingabemaske'!$G$21),($AU57-1)/('1. Eingabemaske'!$G$21-1)))*$AV57)),IF($AX57="",0,IF('1. Eingabemaske'!#REF!="","",(IF('1. Eingabemaske'!#REF!=0,($AW57/'1. Eingabemaske'!#REF!),($AW57-1)/('1. Eingabemaske'!#REF!-1)))*$AX57))),"")</f>
        <v/>
      </c>
      <c r="AZ57" s="84" t="str">
        <f t="shared" si="6"/>
        <v>Bitte BES einfügen</v>
      </c>
      <c r="BA57" s="96" t="str">
        <f t="shared" si="7"/>
        <v/>
      </c>
      <c r="BB57" s="100"/>
      <c r="BC57" s="100"/>
      <c r="BD57" s="100"/>
    </row>
    <row r="58" spans="2:56" ht="13.5" thickBot="1" x14ac:dyDescent="0.45">
      <c r="B58" s="99" t="str">
        <f t="shared" si="0"/>
        <v xml:space="preserve"> </v>
      </c>
      <c r="C58" s="100"/>
      <c r="D58" s="100"/>
      <c r="E58" s="100"/>
      <c r="F58" s="100"/>
      <c r="G58" s="101"/>
      <c r="H58" s="101"/>
      <c r="I58" s="84" t="str">
        <f>IF(ISBLANK(Tableau1[[#This Row],[Name]]),"",((Tableau1[[#This Row],[Testdatum]]-Tableau1[[#This Row],[Geburtsdatum]])/365))</f>
        <v/>
      </c>
      <c r="J58" s="102" t="str">
        <f t="shared" si="1"/>
        <v xml:space="preserve"> </v>
      </c>
      <c r="K58" s="103"/>
      <c r="L58" s="103"/>
      <c r="M58" s="104" t="str">
        <f>IF(ISTEXT(D58),IF(L58="","",IF(HLOOKUP(INT($I58),'1. Eingabemaske'!$I$12:$V$21,2,FALSE)&lt;&gt;0,HLOOKUP(INT($I58),'1. Eingabemaske'!$I$12:$V$21,2,FALSE),"")),"")</f>
        <v/>
      </c>
      <c r="N58" s="105" t="str">
        <f>IF(ISTEXT($D58),IF(F58="M",IF(L58="","",IF($K58="Frühentwickler",VLOOKUP(INT($I58),'1. Eingabemaske'!$Z$12:$AF$28,5,FALSE),IF($K58="Normalentwickler",VLOOKUP(INT($I58),'1. Eingabemaske'!$Z$12:$AF$23,6,FALSE),IF($K58="Spätentwickler",VLOOKUP(INT($I58),'1. Eingabemaske'!$Z$12:$AF$23,7,FALSE),0)))+((VLOOKUP(INT($I58),'1. Eingabemaske'!$Z$12:$AF$23,2,FALSE))*(($G58-DATE(YEAR($G58),1,1)+1)/365))),IF(F58="W",(IF($K58="Frühentwickler",VLOOKUP(INT($I58),'1. Eingabemaske'!$AH$12:$AN$28,5,FALSE),IF($K58="Normalentwickler",VLOOKUP(INT($I58),'1. Eingabemaske'!$AH$12:$AN$23,6,FALSE),IF($K58="Spätentwickler",VLOOKUP(INT($I58),'1. Eingabemaske'!$AH$12:$AN$23,7,FALSE),0)))+((VLOOKUP(INT($I58),'1. Eingabemaske'!$AH$12:$AN$23,2,FALSE))*(($G58-DATE(YEAR($G58),1,1)+1)/365))),"Geschlecht fehlt!")),"")</f>
        <v/>
      </c>
      <c r="O58" s="106" t="str">
        <f>IF(ISTEXT(D58),IF(M58="","",IF('1. Eingabemaske'!$F$13="",0,(IF('1. Eingabemaske'!$F$13=0,(L58/'1. Eingabemaske'!$G$13),(L58-1)/('1. Eingabemaske'!$G$13-1))*M58*N58))),"")</f>
        <v/>
      </c>
      <c r="P58" s="103"/>
      <c r="Q58" s="103"/>
      <c r="R58" s="104" t="str">
        <f t="shared" si="2"/>
        <v/>
      </c>
      <c r="S58" s="104" t="str">
        <f>IF(AND(ISTEXT($D58),ISNUMBER(R58)),IF(HLOOKUP(INT($I58),'1. Eingabemaske'!$I$12:$V$21,3,FALSE)&lt;&gt;0,HLOOKUP(INT($I58),'1. Eingabemaske'!$I$12:$V$21,3,FALSE),""),"")</f>
        <v/>
      </c>
      <c r="T58" s="106" t="str">
        <f>IF(ISTEXT($D58),IF($S58="","",IF($R58="","",IF('1. Eingabemaske'!$F$14="",0,(IF('1. Eingabemaske'!$F$14=0,(R58/'1. Eingabemaske'!$G$14),(R58-1)/('1. Eingabemaske'!$G$14-1))*$S58)))),"")</f>
        <v/>
      </c>
      <c r="U58" s="103"/>
      <c r="V58" s="103"/>
      <c r="W58" s="104" t="str">
        <f t="shared" si="3"/>
        <v/>
      </c>
      <c r="X58" s="104" t="str">
        <f>IF(AND(ISTEXT($D58),ISNUMBER(W58)),IF(HLOOKUP(INT($I58),'1. Eingabemaske'!$I$12:$V$21,4,FALSE)&lt;&gt;0,HLOOKUP(INT($I58),'1. Eingabemaske'!$I$12:$V$21,4,FALSE),""),"")</f>
        <v/>
      </c>
      <c r="Y58" s="108" t="str">
        <f>IF(ISTEXT($D58),IF($W58="","",IF($X58="","",IF('1. Eingabemaske'!$F$15="","",(IF('1. Eingabemaske'!$F$15=0,($W58/'1. Eingabemaske'!$G$15),($W58-1)/('1. Eingabemaske'!$G$15-1))*$X58)))),"")</f>
        <v/>
      </c>
      <c r="Z58" s="103"/>
      <c r="AA58" s="103"/>
      <c r="AB58" s="104" t="str">
        <f t="shared" si="4"/>
        <v/>
      </c>
      <c r="AC58" s="104" t="str">
        <f>IF(AND(ISTEXT($D58),ISNUMBER($AB58)),IF(HLOOKUP(INT($I58),'1. Eingabemaske'!$I$12:$V$21,5,FALSE)&lt;&gt;0,HLOOKUP(INT($I58),'1. Eingabemaske'!$I$12:$V$21,5,FALSE),""),"")</f>
        <v/>
      </c>
      <c r="AD58" s="91" t="str">
        <f>IF(ISTEXT($D58),IF($AC58="","",IF('1. Eingabemaske'!$F$16="","",(IF('1. Eingabemaske'!$F$16=0,($AB58/'1. Eingabemaske'!$G$16),($AB58-1)/('1. Eingabemaske'!$G$16-1))*$AC58))),"")</f>
        <v/>
      </c>
      <c r="AE58" s="92" t="str">
        <f>IF(ISTEXT($D58),IF(F58="M",IF(L58="","",IF($K58="Frühentwickler",VLOOKUP(INT($I58),'1. Eingabemaske'!$Z$12:$AF$28,5,FALSE),IF($K58="Normalentwickler",VLOOKUP(INT($I58),'1. Eingabemaske'!$Z$12:$AF$23,6,FALSE),IF($K58="Spätentwickler",VLOOKUP(INT($I58),'1. Eingabemaske'!$Z$12:$AF$23,7,FALSE),0)))+((VLOOKUP(INT($I58),'1. Eingabemaske'!$Z$12:$AF$23,2,FALSE))*(($G58-DATE(YEAR($G58),1,1)+1)/365))),IF(F58="W",(IF($K58="Frühentwickler",VLOOKUP(INT($I58),'1. Eingabemaske'!$AH$12:$AN$28,5,FALSE),IF($K58="Normalentwickler",VLOOKUP(INT($I58),'1. Eingabemaske'!$AH$12:$AN$23,6,FALSE),IF($K58="Spätentwickler",VLOOKUP(INT($I58),'1. Eingabemaske'!$AH$12:$AN$23,7,FALSE),0)))+((VLOOKUP(INT($I58),'1. Eingabemaske'!$AH$12:$AN$23,2,FALSE))*(($G58-DATE(YEAR($G58),1,1)+1)/365))),"Geschlecht fehlt!")),"")</f>
        <v/>
      </c>
      <c r="AF58" s="93" t="str">
        <f t="shared" si="5"/>
        <v/>
      </c>
      <c r="AG58" s="103"/>
      <c r="AH58" s="94" t="str">
        <f>IF(AND(ISTEXT($D58),ISNUMBER($AG58)),IF(HLOOKUP(INT($I58),'1. Eingabemaske'!$I$12:$V$21,6,FALSE)&lt;&gt;0,HLOOKUP(INT($I58),'1. Eingabemaske'!$I$12:$V$21,6,FALSE),""),"")</f>
        <v/>
      </c>
      <c r="AI58" s="91" t="str">
        <f>IF(ISTEXT($D58),IF($AH58="","",IF('1. Eingabemaske'!$F$17="","",(IF('1. Eingabemaske'!$F$17=0,($AG58/'1. Eingabemaske'!$G$17),($AG58-1)/('1. Eingabemaske'!$G$17-1))*$AH58))),"")</f>
        <v/>
      </c>
      <c r="AJ58" s="103"/>
      <c r="AK58" s="94" t="str">
        <f>IF(AND(ISTEXT($D58),ISNUMBER($AJ58)),IF(HLOOKUP(INT($I58),'1. Eingabemaske'!$I$12:$V$21,7,FALSE)&lt;&gt;0,HLOOKUP(INT($I58),'1. Eingabemaske'!$I$12:$V$21,7,FALSE),""),"")</f>
        <v/>
      </c>
      <c r="AL58" s="91" t="str">
        <f>IF(ISTEXT($D58),IF(AJ58=0,0,IF($AK58="","",IF('1. Eingabemaske'!$F$18="","",(IF('1. Eingabemaske'!$F$18=0,($AJ58/'1. Eingabemaske'!$G$18),($AJ58-1)/('1. Eingabemaske'!$G$18-1))*$AK58)))),"")</f>
        <v/>
      </c>
      <c r="AM58" s="103"/>
      <c r="AN58" s="94" t="str">
        <f>IF(AND(ISTEXT($D58),ISNUMBER($AM58)),IF(HLOOKUP(INT($I58),'1. Eingabemaske'!$I$12:$V$21,8,FALSE)&lt;&gt;0,HLOOKUP(INT($I58),'1. Eingabemaske'!$I$12:$V$21,8,FALSE),""),"")</f>
        <v/>
      </c>
      <c r="AO58" s="89" t="str">
        <f>IF(ISTEXT($D58),IF($AN58="","",IF('1. Eingabemaske'!#REF!="","",(IF('1. Eingabemaske'!#REF!=0,($AM58/'1. Eingabemaske'!#REF!),($AM58-1)/('1. Eingabemaske'!#REF!-1))*$AN58))),"")</f>
        <v/>
      </c>
      <c r="AP58" s="110"/>
      <c r="AQ58" s="94" t="str">
        <f>IF(AND(ISTEXT($D58),ISNUMBER($AP58)),IF(HLOOKUP(INT($I58),'1. Eingabemaske'!$I$12:$V$21,9,FALSE)&lt;&gt;0,HLOOKUP(INT($I58),'1. Eingabemaske'!$I$12:$V$21,9,FALSE),""),"")</f>
        <v/>
      </c>
      <c r="AR58" s="103"/>
      <c r="AS58" s="94" t="str">
        <f>IF(AND(ISTEXT($D58),ISNUMBER($AR58)),IF(HLOOKUP(INT($I58),'1. Eingabemaske'!$I$12:$V$21,10,FALSE)&lt;&gt;0,HLOOKUP(INT($I58),'1. Eingabemaske'!$I$12:$V$21,10,FALSE),""),"")</f>
        <v/>
      </c>
      <c r="AT58" s="95" t="str">
        <f>IF(ISTEXT($D58),(IF($AQ58="",0,IF('1. Eingabemaske'!$F$19="","",(IF('1. Eingabemaske'!$F$19=0,($AP58/'1. Eingabemaske'!$G$19),($AP58-1)/('1. Eingabemaske'!$G$19-1))*$AQ58)))+IF($AS58="",0,IF('1. Eingabemaske'!$F$20="","",(IF('1. Eingabemaske'!$F$20=0,($AR58/'1. Eingabemaske'!$G$20),($AR58-1)/('1. Eingabemaske'!$G$20-1))*$AS58)))),"")</f>
        <v/>
      </c>
      <c r="AU58" s="103"/>
      <c r="AV58" s="94" t="str">
        <f>IF(AND(ISTEXT($D58),ISNUMBER($AU58)),IF(HLOOKUP(INT($I58),'1. Eingabemaske'!$I$12:$V$21,11,FALSE)&lt;&gt;0,HLOOKUP(INT($I58),'1. Eingabemaske'!$I$12:$V$21,11,FALSE),""),"")</f>
        <v/>
      </c>
      <c r="AW58" s="103"/>
      <c r="AX58" s="94" t="str">
        <f>IF(AND(ISTEXT($D58),ISNUMBER($AW58)),IF(HLOOKUP(INT($I58),'1. Eingabemaske'!$I$12:$V$21,12,FALSE)&lt;&gt;0,HLOOKUP(INT($I58),'1. Eingabemaske'!$I$12:$V$21,12,FALSE),""),"")</f>
        <v/>
      </c>
      <c r="AY58" s="95" t="str">
        <f>IF(ISTEXT($D58),SUM(IF($AV58="",0,IF('1. Eingabemaske'!$F$21="","",(IF('1. Eingabemaske'!$F$21=0,($AU58/'1. Eingabemaske'!$G$21),($AU58-1)/('1. Eingabemaske'!$G$21-1)))*$AV58)),IF($AX58="",0,IF('1. Eingabemaske'!#REF!="","",(IF('1. Eingabemaske'!#REF!=0,($AW58/'1. Eingabemaske'!#REF!),($AW58-1)/('1. Eingabemaske'!#REF!-1)))*$AX58))),"")</f>
        <v/>
      </c>
      <c r="AZ58" s="84" t="str">
        <f t="shared" si="6"/>
        <v>Bitte BES einfügen</v>
      </c>
      <c r="BA58" s="96" t="str">
        <f t="shared" si="7"/>
        <v/>
      </c>
      <c r="BB58" s="100"/>
      <c r="BC58" s="100"/>
      <c r="BD58" s="100"/>
    </row>
    <row r="59" spans="2:56" ht="13.5" thickBot="1" x14ac:dyDescent="0.45">
      <c r="B59" s="99" t="str">
        <f t="shared" si="0"/>
        <v xml:space="preserve"> </v>
      </c>
      <c r="C59" s="100"/>
      <c r="D59" s="100"/>
      <c r="E59" s="100"/>
      <c r="F59" s="100"/>
      <c r="G59" s="101"/>
      <c r="H59" s="101"/>
      <c r="I59" s="84" t="str">
        <f>IF(ISBLANK(Tableau1[[#This Row],[Name]]),"",((Tableau1[[#This Row],[Testdatum]]-Tableau1[[#This Row],[Geburtsdatum]])/365))</f>
        <v/>
      </c>
      <c r="J59" s="102" t="str">
        <f t="shared" si="1"/>
        <v xml:space="preserve"> </v>
      </c>
      <c r="K59" s="103"/>
      <c r="L59" s="103"/>
      <c r="M59" s="104" t="str">
        <f>IF(ISTEXT(D59),IF(L59="","",IF(HLOOKUP(INT($I59),'1. Eingabemaske'!$I$12:$V$21,2,FALSE)&lt;&gt;0,HLOOKUP(INT($I59),'1. Eingabemaske'!$I$12:$V$21,2,FALSE),"")),"")</f>
        <v/>
      </c>
      <c r="N59" s="105" t="str">
        <f>IF(ISTEXT($D59),IF(F59="M",IF(L59="","",IF($K59="Frühentwickler",VLOOKUP(INT($I59),'1. Eingabemaske'!$Z$12:$AF$28,5,FALSE),IF($K59="Normalentwickler",VLOOKUP(INT($I59),'1. Eingabemaske'!$Z$12:$AF$23,6,FALSE),IF($K59="Spätentwickler",VLOOKUP(INT($I59),'1. Eingabemaske'!$Z$12:$AF$23,7,FALSE),0)))+((VLOOKUP(INT($I59),'1. Eingabemaske'!$Z$12:$AF$23,2,FALSE))*(($G59-DATE(YEAR($G59),1,1)+1)/365))),IF(F59="W",(IF($K59="Frühentwickler",VLOOKUP(INT($I59),'1. Eingabemaske'!$AH$12:$AN$28,5,FALSE),IF($K59="Normalentwickler",VLOOKUP(INT($I59),'1. Eingabemaske'!$AH$12:$AN$23,6,FALSE),IF($K59="Spätentwickler",VLOOKUP(INT($I59),'1. Eingabemaske'!$AH$12:$AN$23,7,FALSE),0)))+((VLOOKUP(INT($I59),'1. Eingabemaske'!$AH$12:$AN$23,2,FALSE))*(($G59-DATE(YEAR($G59),1,1)+1)/365))),"Geschlecht fehlt!")),"")</f>
        <v/>
      </c>
      <c r="O59" s="106" t="str">
        <f>IF(ISTEXT(D59),IF(M59="","",IF('1. Eingabemaske'!$F$13="",0,(IF('1. Eingabemaske'!$F$13=0,(L59/'1. Eingabemaske'!$G$13),(L59-1)/('1. Eingabemaske'!$G$13-1))*M59*N59))),"")</f>
        <v/>
      </c>
      <c r="P59" s="103"/>
      <c r="Q59" s="103"/>
      <c r="R59" s="104" t="str">
        <f t="shared" si="2"/>
        <v/>
      </c>
      <c r="S59" s="104" t="str">
        <f>IF(AND(ISTEXT($D59),ISNUMBER(R59)),IF(HLOOKUP(INT($I59),'1. Eingabemaske'!$I$12:$V$21,3,FALSE)&lt;&gt;0,HLOOKUP(INT($I59),'1. Eingabemaske'!$I$12:$V$21,3,FALSE),""),"")</f>
        <v/>
      </c>
      <c r="T59" s="106" t="str">
        <f>IF(ISTEXT($D59),IF($S59="","",IF($R59="","",IF('1. Eingabemaske'!$F$14="",0,(IF('1. Eingabemaske'!$F$14=0,(R59/'1. Eingabemaske'!$G$14),(R59-1)/('1. Eingabemaske'!$G$14-1))*$S59)))),"")</f>
        <v/>
      </c>
      <c r="U59" s="103"/>
      <c r="V59" s="103"/>
      <c r="W59" s="104" t="str">
        <f t="shared" si="3"/>
        <v/>
      </c>
      <c r="X59" s="104" t="str">
        <f>IF(AND(ISTEXT($D59),ISNUMBER(W59)),IF(HLOOKUP(INT($I59),'1. Eingabemaske'!$I$12:$V$21,4,FALSE)&lt;&gt;0,HLOOKUP(INT($I59),'1. Eingabemaske'!$I$12:$V$21,4,FALSE),""),"")</f>
        <v/>
      </c>
      <c r="Y59" s="108" t="str">
        <f>IF(ISTEXT($D59),IF($W59="","",IF($X59="","",IF('1. Eingabemaske'!$F$15="","",(IF('1. Eingabemaske'!$F$15=0,($W59/'1. Eingabemaske'!$G$15),($W59-1)/('1. Eingabemaske'!$G$15-1))*$X59)))),"")</f>
        <v/>
      </c>
      <c r="Z59" s="103"/>
      <c r="AA59" s="103"/>
      <c r="AB59" s="104" t="str">
        <f t="shared" si="4"/>
        <v/>
      </c>
      <c r="AC59" s="104" t="str">
        <f>IF(AND(ISTEXT($D59),ISNUMBER($AB59)),IF(HLOOKUP(INT($I59),'1. Eingabemaske'!$I$12:$V$21,5,FALSE)&lt;&gt;0,HLOOKUP(INT($I59),'1. Eingabemaske'!$I$12:$V$21,5,FALSE),""),"")</f>
        <v/>
      </c>
      <c r="AD59" s="91" t="str">
        <f>IF(ISTEXT($D59),IF($AC59="","",IF('1. Eingabemaske'!$F$16="","",(IF('1. Eingabemaske'!$F$16=0,($AB59/'1. Eingabemaske'!$G$16),($AB59-1)/('1. Eingabemaske'!$G$16-1))*$AC59))),"")</f>
        <v/>
      </c>
      <c r="AE59" s="92" t="str">
        <f>IF(ISTEXT($D59),IF(F59="M",IF(L59="","",IF($K59="Frühentwickler",VLOOKUP(INT($I59),'1. Eingabemaske'!$Z$12:$AF$28,5,FALSE),IF($K59="Normalentwickler",VLOOKUP(INT($I59),'1. Eingabemaske'!$Z$12:$AF$23,6,FALSE),IF($K59="Spätentwickler",VLOOKUP(INT($I59),'1. Eingabemaske'!$Z$12:$AF$23,7,FALSE),0)))+((VLOOKUP(INT($I59),'1. Eingabemaske'!$Z$12:$AF$23,2,FALSE))*(($G59-DATE(YEAR($G59),1,1)+1)/365))),IF(F59="W",(IF($K59="Frühentwickler",VLOOKUP(INT($I59),'1. Eingabemaske'!$AH$12:$AN$28,5,FALSE),IF($K59="Normalentwickler",VLOOKUP(INT($I59),'1. Eingabemaske'!$AH$12:$AN$23,6,FALSE),IF($K59="Spätentwickler",VLOOKUP(INT($I59),'1. Eingabemaske'!$AH$12:$AN$23,7,FALSE),0)))+((VLOOKUP(INT($I59),'1. Eingabemaske'!$AH$12:$AN$23,2,FALSE))*(($G59-DATE(YEAR($G59),1,1)+1)/365))),"Geschlecht fehlt!")),"")</f>
        <v/>
      </c>
      <c r="AF59" s="93" t="str">
        <f t="shared" si="5"/>
        <v/>
      </c>
      <c r="AG59" s="103"/>
      <c r="AH59" s="94" t="str">
        <f>IF(AND(ISTEXT($D59),ISNUMBER($AG59)),IF(HLOOKUP(INT($I59),'1. Eingabemaske'!$I$12:$V$21,6,FALSE)&lt;&gt;0,HLOOKUP(INT($I59),'1. Eingabemaske'!$I$12:$V$21,6,FALSE),""),"")</f>
        <v/>
      </c>
      <c r="AI59" s="91" t="str">
        <f>IF(ISTEXT($D59),IF($AH59="","",IF('1. Eingabemaske'!$F$17="","",(IF('1. Eingabemaske'!$F$17=0,($AG59/'1. Eingabemaske'!$G$17),($AG59-1)/('1. Eingabemaske'!$G$17-1))*$AH59))),"")</f>
        <v/>
      </c>
      <c r="AJ59" s="103"/>
      <c r="AK59" s="94" t="str">
        <f>IF(AND(ISTEXT($D59),ISNUMBER($AJ59)),IF(HLOOKUP(INT($I59),'1. Eingabemaske'!$I$12:$V$21,7,FALSE)&lt;&gt;0,HLOOKUP(INT($I59),'1. Eingabemaske'!$I$12:$V$21,7,FALSE),""),"")</f>
        <v/>
      </c>
      <c r="AL59" s="91" t="str">
        <f>IF(ISTEXT($D59),IF(AJ59=0,0,IF($AK59="","",IF('1. Eingabemaske'!$F$18="","",(IF('1. Eingabemaske'!$F$18=0,($AJ59/'1. Eingabemaske'!$G$18),($AJ59-1)/('1. Eingabemaske'!$G$18-1))*$AK59)))),"")</f>
        <v/>
      </c>
      <c r="AM59" s="103"/>
      <c r="AN59" s="94" t="str">
        <f>IF(AND(ISTEXT($D59),ISNUMBER($AM59)),IF(HLOOKUP(INT($I59),'1. Eingabemaske'!$I$12:$V$21,8,FALSE)&lt;&gt;0,HLOOKUP(INT($I59),'1. Eingabemaske'!$I$12:$V$21,8,FALSE),""),"")</f>
        <v/>
      </c>
      <c r="AO59" s="89" t="str">
        <f>IF(ISTEXT($D59),IF($AN59="","",IF('1. Eingabemaske'!#REF!="","",(IF('1. Eingabemaske'!#REF!=0,($AM59/'1. Eingabemaske'!#REF!),($AM59-1)/('1. Eingabemaske'!#REF!-1))*$AN59))),"")</f>
        <v/>
      </c>
      <c r="AP59" s="110"/>
      <c r="AQ59" s="94" t="str">
        <f>IF(AND(ISTEXT($D59),ISNUMBER($AP59)),IF(HLOOKUP(INT($I59),'1. Eingabemaske'!$I$12:$V$21,9,FALSE)&lt;&gt;0,HLOOKUP(INT($I59),'1. Eingabemaske'!$I$12:$V$21,9,FALSE),""),"")</f>
        <v/>
      </c>
      <c r="AR59" s="103"/>
      <c r="AS59" s="94" t="str">
        <f>IF(AND(ISTEXT($D59),ISNUMBER($AR59)),IF(HLOOKUP(INT($I59),'1. Eingabemaske'!$I$12:$V$21,10,FALSE)&lt;&gt;0,HLOOKUP(INT($I59),'1. Eingabemaske'!$I$12:$V$21,10,FALSE),""),"")</f>
        <v/>
      </c>
      <c r="AT59" s="95" t="str">
        <f>IF(ISTEXT($D59),(IF($AQ59="",0,IF('1. Eingabemaske'!$F$19="","",(IF('1. Eingabemaske'!$F$19=0,($AP59/'1. Eingabemaske'!$G$19),($AP59-1)/('1. Eingabemaske'!$G$19-1))*$AQ59)))+IF($AS59="",0,IF('1. Eingabemaske'!$F$20="","",(IF('1. Eingabemaske'!$F$20=0,($AR59/'1. Eingabemaske'!$G$20),($AR59-1)/('1. Eingabemaske'!$G$20-1))*$AS59)))),"")</f>
        <v/>
      </c>
      <c r="AU59" s="103"/>
      <c r="AV59" s="94" t="str">
        <f>IF(AND(ISTEXT($D59),ISNUMBER($AU59)),IF(HLOOKUP(INT($I59),'1. Eingabemaske'!$I$12:$V$21,11,FALSE)&lt;&gt;0,HLOOKUP(INT($I59),'1. Eingabemaske'!$I$12:$V$21,11,FALSE),""),"")</f>
        <v/>
      </c>
      <c r="AW59" s="103"/>
      <c r="AX59" s="94" t="str">
        <f>IF(AND(ISTEXT($D59),ISNUMBER($AW59)),IF(HLOOKUP(INT($I59),'1. Eingabemaske'!$I$12:$V$21,12,FALSE)&lt;&gt;0,HLOOKUP(INT($I59),'1. Eingabemaske'!$I$12:$V$21,12,FALSE),""),"")</f>
        <v/>
      </c>
      <c r="AY59" s="95" t="str">
        <f>IF(ISTEXT($D59),SUM(IF($AV59="",0,IF('1. Eingabemaske'!$F$21="","",(IF('1. Eingabemaske'!$F$21=0,($AU59/'1. Eingabemaske'!$G$21),($AU59-1)/('1. Eingabemaske'!$G$21-1)))*$AV59)),IF($AX59="",0,IF('1. Eingabemaske'!#REF!="","",(IF('1. Eingabemaske'!#REF!=0,($AW59/'1. Eingabemaske'!#REF!),($AW59-1)/('1. Eingabemaske'!#REF!-1)))*$AX59))),"")</f>
        <v/>
      </c>
      <c r="AZ59" s="84" t="str">
        <f t="shared" si="6"/>
        <v>Bitte BES einfügen</v>
      </c>
      <c r="BA59" s="96" t="str">
        <f t="shared" si="7"/>
        <v/>
      </c>
      <c r="BB59" s="100"/>
      <c r="BC59" s="100"/>
      <c r="BD59" s="100"/>
    </row>
    <row r="60" spans="2:56" ht="13.5" thickBot="1" x14ac:dyDescent="0.45">
      <c r="B60" s="99" t="str">
        <f t="shared" si="0"/>
        <v xml:space="preserve"> </v>
      </c>
      <c r="C60" s="100"/>
      <c r="D60" s="100"/>
      <c r="E60" s="100"/>
      <c r="F60" s="100"/>
      <c r="G60" s="101"/>
      <c r="H60" s="101"/>
      <c r="I60" s="84" t="str">
        <f>IF(ISBLANK(Tableau1[[#This Row],[Name]]),"",((Tableau1[[#This Row],[Testdatum]]-Tableau1[[#This Row],[Geburtsdatum]])/365))</f>
        <v/>
      </c>
      <c r="J60" s="102" t="str">
        <f t="shared" si="1"/>
        <v xml:space="preserve"> </v>
      </c>
      <c r="K60" s="103"/>
      <c r="L60" s="103"/>
      <c r="M60" s="104" t="str">
        <f>IF(ISTEXT(D60),IF(L60="","",IF(HLOOKUP(INT($I60),'1. Eingabemaske'!$I$12:$V$21,2,FALSE)&lt;&gt;0,HLOOKUP(INT($I60),'1. Eingabemaske'!$I$12:$V$21,2,FALSE),"")),"")</f>
        <v/>
      </c>
      <c r="N60" s="105" t="str">
        <f>IF(ISTEXT($D60),IF(F60="M",IF(L60="","",IF($K60="Frühentwickler",VLOOKUP(INT($I60),'1. Eingabemaske'!$Z$12:$AF$28,5,FALSE),IF($K60="Normalentwickler",VLOOKUP(INT($I60),'1. Eingabemaske'!$Z$12:$AF$23,6,FALSE),IF($K60="Spätentwickler",VLOOKUP(INT($I60),'1. Eingabemaske'!$Z$12:$AF$23,7,FALSE),0)))+((VLOOKUP(INT($I60),'1. Eingabemaske'!$Z$12:$AF$23,2,FALSE))*(($G60-DATE(YEAR($G60),1,1)+1)/365))),IF(F60="W",(IF($K60="Frühentwickler",VLOOKUP(INT($I60),'1. Eingabemaske'!$AH$12:$AN$28,5,FALSE),IF($K60="Normalentwickler",VLOOKUP(INT($I60),'1. Eingabemaske'!$AH$12:$AN$23,6,FALSE),IF($K60="Spätentwickler",VLOOKUP(INT($I60),'1. Eingabemaske'!$AH$12:$AN$23,7,FALSE),0)))+((VLOOKUP(INT($I60),'1. Eingabemaske'!$AH$12:$AN$23,2,FALSE))*(($G60-DATE(YEAR($G60),1,1)+1)/365))),"Geschlecht fehlt!")),"")</f>
        <v/>
      </c>
      <c r="O60" s="106" t="str">
        <f>IF(ISTEXT(D60),IF(M60="","",IF('1. Eingabemaske'!$F$13="",0,(IF('1. Eingabemaske'!$F$13=0,(L60/'1. Eingabemaske'!$G$13),(L60-1)/('1. Eingabemaske'!$G$13-1))*M60*N60))),"")</f>
        <v/>
      </c>
      <c r="P60" s="103"/>
      <c r="Q60" s="103"/>
      <c r="R60" s="104" t="str">
        <f t="shared" si="2"/>
        <v/>
      </c>
      <c r="S60" s="104" t="str">
        <f>IF(AND(ISTEXT($D60),ISNUMBER(R60)),IF(HLOOKUP(INT($I60),'1. Eingabemaske'!$I$12:$V$21,3,FALSE)&lt;&gt;0,HLOOKUP(INT($I60),'1. Eingabemaske'!$I$12:$V$21,3,FALSE),""),"")</f>
        <v/>
      </c>
      <c r="T60" s="106" t="str">
        <f>IF(ISTEXT($D60),IF($S60="","",IF($R60="","",IF('1. Eingabemaske'!$F$14="",0,(IF('1. Eingabemaske'!$F$14=0,(R60/'1. Eingabemaske'!$G$14),(R60-1)/('1. Eingabemaske'!$G$14-1))*$S60)))),"")</f>
        <v/>
      </c>
      <c r="U60" s="103"/>
      <c r="V60" s="103"/>
      <c r="W60" s="104" t="str">
        <f t="shared" si="3"/>
        <v/>
      </c>
      <c r="X60" s="104" t="str">
        <f>IF(AND(ISTEXT($D60),ISNUMBER(W60)),IF(HLOOKUP(INT($I60),'1. Eingabemaske'!$I$12:$V$21,4,FALSE)&lt;&gt;0,HLOOKUP(INT($I60),'1. Eingabemaske'!$I$12:$V$21,4,FALSE),""),"")</f>
        <v/>
      </c>
      <c r="Y60" s="108" t="str">
        <f>IF(ISTEXT($D60),IF($W60="","",IF($X60="","",IF('1. Eingabemaske'!$F$15="","",(IF('1. Eingabemaske'!$F$15=0,($W60/'1. Eingabemaske'!$G$15),($W60-1)/('1. Eingabemaske'!$G$15-1))*$X60)))),"")</f>
        <v/>
      </c>
      <c r="Z60" s="103"/>
      <c r="AA60" s="103"/>
      <c r="AB60" s="104" t="str">
        <f t="shared" si="4"/>
        <v/>
      </c>
      <c r="AC60" s="104" t="str">
        <f>IF(AND(ISTEXT($D60),ISNUMBER($AB60)),IF(HLOOKUP(INT($I60),'1. Eingabemaske'!$I$12:$V$21,5,FALSE)&lt;&gt;0,HLOOKUP(INT($I60),'1. Eingabemaske'!$I$12:$V$21,5,FALSE),""),"")</f>
        <v/>
      </c>
      <c r="AD60" s="91" t="str">
        <f>IF(ISTEXT($D60),IF($AC60="","",IF('1. Eingabemaske'!$F$16="","",(IF('1. Eingabemaske'!$F$16=0,($AB60/'1. Eingabemaske'!$G$16),($AB60-1)/('1. Eingabemaske'!$G$16-1))*$AC60))),"")</f>
        <v/>
      </c>
      <c r="AE60" s="92" t="str">
        <f>IF(ISTEXT($D60),IF(F60="M",IF(L60="","",IF($K60="Frühentwickler",VLOOKUP(INT($I60),'1. Eingabemaske'!$Z$12:$AF$28,5,FALSE),IF($K60="Normalentwickler",VLOOKUP(INT($I60),'1. Eingabemaske'!$Z$12:$AF$23,6,FALSE),IF($K60="Spätentwickler",VLOOKUP(INT($I60),'1. Eingabemaske'!$Z$12:$AF$23,7,FALSE),0)))+((VLOOKUP(INT($I60),'1. Eingabemaske'!$Z$12:$AF$23,2,FALSE))*(($G60-DATE(YEAR($G60),1,1)+1)/365))),IF(F60="W",(IF($K60="Frühentwickler",VLOOKUP(INT($I60),'1. Eingabemaske'!$AH$12:$AN$28,5,FALSE),IF($K60="Normalentwickler",VLOOKUP(INT($I60),'1. Eingabemaske'!$AH$12:$AN$23,6,FALSE),IF($K60="Spätentwickler",VLOOKUP(INT($I60),'1. Eingabemaske'!$AH$12:$AN$23,7,FALSE),0)))+((VLOOKUP(INT($I60),'1. Eingabemaske'!$AH$12:$AN$23,2,FALSE))*(($G60-DATE(YEAR($G60),1,1)+1)/365))),"Geschlecht fehlt!")),"")</f>
        <v/>
      </c>
      <c r="AF60" s="93" t="str">
        <f t="shared" si="5"/>
        <v/>
      </c>
      <c r="AG60" s="103"/>
      <c r="AH60" s="94" t="str">
        <f>IF(AND(ISTEXT($D60),ISNUMBER($AG60)),IF(HLOOKUP(INT($I60),'1. Eingabemaske'!$I$12:$V$21,6,FALSE)&lt;&gt;0,HLOOKUP(INT($I60),'1. Eingabemaske'!$I$12:$V$21,6,FALSE),""),"")</f>
        <v/>
      </c>
      <c r="AI60" s="91" t="str">
        <f>IF(ISTEXT($D60),IF($AH60="","",IF('1. Eingabemaske'!$F$17="","",(IF('1. Eingabemaske'!$F$17=0,($AG60/'1. Eingabemaske'!$G$17),($AG60-1)/('1. Eingabemaske'!$G$17-1))*$AH60))),"")</f>
        <v/>
      </c>
      <c r="AJ60" s="103"/>
      <c r="AK60" s="94" t="str">
        <f>IF(AND(ISTEXT($D60),ISNUMBER($AJ60)),IF(HLOOKUP(INT($I60),'1. Eingabemaske'!$I$12:$V$21,7,FALSE)&lt;&gt;0,HLOOKUP(INT($I60),'1. Eingabemaske'!$I$12:$V$21,7,FALSE),""),"")</f>
        <v/>
      </c>
      <c r="AL60" s="91" t="str">
        <f>IF(ISTEXT($D60),IF(AJ60=0,0,IF($AK60="","",IF('1. Eingabemaske'!$F$18="","",(IF('1. Eingabemaske'!$F$18=0,($AJ60/'1. Eingabemaske'!$G$18),($AJ60-1)/('1. Eingabemaske'!$G$18-1))*$AK60)))),"")</f>
        <v/>
      </c>
      <c r="AM60" s="103"/>
      <c r="AN60" s="94" t="str">
        <f>IF(AND(ISTEXT($D60),ISNUMBER($AM60)),IF(HLOOKUP(INT($I60),'1. Eingabemaske'!$I$12:$V$21,8,FALSE)&lt;&gt;0,HLOOKUP(INT($I60),'1. Eingabemaske'!$I$12:$V$21,8,FALSE),""),"")</f>
        <v/>
      </c>
      <c r="AO60" s="89" t="str">
        <f>IF(ISTEXT($D60),IF($AN60="","",IF('1. Eingabemaske'!#REF!="","",(IF('1. Eingabemaske'!#REF!=0,($AM60/'1. Eingabemaske'!#REF!),($AM60-1)/('1. Eingabemaske'!#REF!-1))*$AN60))),"")</f>
        <v/>
      </c>
      <c r="AP60" s="110"/>
      <c r="AQ60" s="94" t="str">
        <f>IF(AND(ISTEXT($D60),ISNUMBER($AP60)),IF(HLOOKUP(INT($I60),'1. Eingabemaske'!$I$12:$V$21,9,FALSE)&lt;&gt;0,HLOOKUP(INT($I60),'1. Eingabemaske'!$I$12:$V$21,9,FALSE),""),"")</f>
        <v/>
      </c>
      <c r="AR60" s="103"/>
      <c r="AS60" s="94" t="str">
        <f>IF(AND(ISTEXT($D60),ISNUMBER($AR60)),IF(HLOOKUP(INT($I60),'1. Eingabemaske'!$I$12:$V$21,10,FALSE)&lt;&gt;0,HLOOKUP(INT($I60),'1. Eingabemaske'!$I$12:$V$21,10,FALSE),""),"")</f>
        <v/>
      </c>
      <c r="AT60" s="95" t="str">
        <f>IF(ISTEXT($D60),(IF($AQ60="",0,IF('1. Eingabemaske'!$F$19="","",(IF('1. Eingabemaske'!$F$19=0,($AP60/'1. Eingabemaske'!$G$19),($AP60-1)/('1. Eingabemaske'!$G$19-1))*$AQ60)))+IF($AS60="",0,IF('1. Eingabemaske'!$F$20="","",(IF('1. Eingabemaske'!$F$20=0,($AR60/'1. Eingabemaske'!$G$20),($AR60-1)/('1. Eingabemaske'!$G$20-1))*$AS60)))),"")</f>
        <v/>
      </c>
      <c r="AU60" s="103"/>
      <c r="AV60" s="94" t="str">
        <f>IF(AND(ISTEXT($D60),ISNUMBER($AU60)),IF(HLOOKUP(INT($I60),'1. Eingabemaske'!$I$12:$V$21,11,FALSE)&lt;&gt;0,HLOOKUP(INT($I60),'1. Eingabemaske'!$I$12:$V$21,11,FALSE),""),"")</f>
        <v/>
      </c>
      <c r="AW60" s="103"/>
      <c r="AX60" s="94" t="str">
        <f>IF(AND(ISTEXT($D60),ISNUMBER($AW60)),IF(HLOOKUP(INT($I60),'1. Eingabemaske'!$I$12:$V$21,12,FALSE)&lt;&gt;0,HLOOKUP(INT($I60),'1. Eingabemaske'!$I$12:$V$21,12,FALSE),""),"")</f>
        <v/>
      </c>
      <c r="AY60" s="95" t="str">
        <f>IF(ISTEXT($D60),SUM(IF($AV60="",0,IF('1. Eingabemaske'!$F$21="","",(IF('1. Eingabemaske'!$F$21=0,($AU60/'1. Eingabemaske'!$G$21),($AU60-1)/('1. Eingabemaske'!$G$21-1)))*$AV60)),IF($AX60="",0,IF('1. Eingabemaske'!#REF!="","",(IF('1. Eingabemaske'!#REF!=0,($AW60/'1. Eingabemaske'!#REF!),($AW60-1)/('1. Eingabemaske'!#REF!-1)))*$AX60))),"")</f>
        <v/>
      </c>
      <c r="AZ60" s="84" t="str">
        <f t="shared" si="6"/>
        <v>Bitte BES einfügen</v>
      </c>
      <c r="BA60" s="96" t="str">
        <f t="shared" si="7"/>
        <v/>
      </c>
      <c r="BB60" s="100"/>
      <c r="BC60" s="100"/>
      <c r="BD60" s="100"/>
    </row>
    <row r="61" spans="2:56" ht="13.5" thickBot="1" x14ac:dyDescent="0.45">
      <c r="B61" s="99" t="str">
        <f t="shared" si="0"/>
        <v xml:space="preserve"> </v>
      </c>
      <c r="C61" s="100"/>
      <c r="D61" s="100"/>
      <c r="E61" s="100"/>
      <c r="F61" s="100"/>
      <c r="G61" s="101"/>
      <c r="H61" s="101"/>
      <c r="I61" s="84" t="str">
        <f>IF(ISBLANK(Tableau1[[#This Row],[Name]]),"",((Tableau1[[#This Row],[Testdatum]]-Tableau1[[#This Row],[Geburtsdatum]])/365))</f>
        <v/>
      </c>
      <c r="J61" s="102" t="str">
        <f t="shared" si="1"/>
        <v xml:space="preserve"> </v>
      </c>
      <c r="K61" s="103"/>
      <c r="L61" s="103"/>
      <c r="M61" s="104" t="str">
        <f>IF(ISTEXT(D61),IF(L61="","",IF(HLOOKUP(INT($I61),'1. Eingabemaske'!$I$12:$V$21,2,FALSE)&lt;&gt;0,HLOOKUP(INT($I61),'1. Eingabemaske'!$I$12:$V$21,2,FALSE),"")),"")</f>
        <v/>
      </c>
      <c r="N61" s="105" t="str">
        <f>IF(ISTEXT($D61),IF(F61="M",IF(L61="","",IF($K61="Frühentwickler",VLOOKUP(INT($I61),'1. Eingabemaske'!$Z$12:$AF$28,5,FALSE),IF($K61="Normalentwickler",VLOOKUP(INT($I61),'1. Eingabemaske'!$Z$12:$AF$23,6,FALSE),IF($K61="Spätentwickler",VLOOKUP(INT($I61),'1. Eingabemaske'!$Z$12:$AF$23,7,FALSE),0)))+((VLOOKUP(INT($I61),'1. Eingabemaske'!$Z$12:$AF$23,2,FALSE))*(($G61-DATE(YEAR($G61),1,1)+1)/365))),IF(F61="W",(IF($K61="Frühentwickler",VLOOKUP(INT($I61),'1. Eingabemaske'!$AH$12:$AN$28,5,FALSE),IF($K61="Normalentwickler",VLOOKUP(INT($I61),'1. Eingabemaske'!$AH$12:$AN$23,6,FALSE),IF($K61="Spätentwickler",VLOOKUP(INT($I61),'1. Eingabemaske'!$AH$12:$AN$23,7,FALSE),0)))+((VLOOKUP(INT($I61),'1. Eingabemaske'!$AH$12:$AN$23,2,FALSE))*(($G61-DATE(YEAR($G61),1,1)+1)/365))),"Geschlecht fehlt!")),"")</f>
        <v/>
      </c>
      <c r="O61" s="106" t="str">
        <f>IF(ISTEXT(D61),IF(M61="","",IF('1. Eingabemaske'!$F$13="",0,(IF('1. Eingabemaske'!$F$13=0,(L61/'1. Eingabemaske'!$G$13),(L61-1)/('1. Eingabemaske'!$G$13-1))*M61*N61))),"")</f>
        <v/>
      </c>
      <c r="P61" s="103"/>
      <c r="Q61" s="103"/>
      <c r="R61" s="104" t="str">
        <f t="shared" si="2"/>
        <v/>
      </c>
      <c r="S61" s="104" t="str">
        <f>IF(AND(ISTEXT($D61),ISNUMBER(R61)),IF(HLOOKUP(INT($I61),'1. Eingabemaske'!$I$12:$V$21,3,FALSE)&lt;&gt;0,HLOOKUP(INT($I61),'1. Eingabemaske'!$I$12:$V$21,3,FALSE),""),"")</f>
        <v/>
      </c>
      <c r="T61" s="106" t="str">
        <f>IF(ISTEXT($D61),IF($S61="","",IF($R61="","",IF('1. Eingabemaske'!$F$14="",0,(IF('1. Eingabemaske'!$F$14=0,(R61/'1. Eingabemaske'!$G$14),(R61-1)/('1. Eingabemaske'!$G$14-1))*$S61)))),"")</f>
        <v/>
      </c>
      <c r="U61" s="103"/>
      <c r="V61" s="103"/>
      <c r="W61" s="104" t="str">
        <f t="shared" si="3"/>
        <v/>
      </c>
      <c r="X61" s="104" t="str">
        <f>IF(AND(ISTEXT($D61),ISNUMBER(W61)),IF(HLOOKUP(INT($I61),'1. Eingabemaske'!$I$12:$V$21,4,FALSE)&lt;&gt;0,HLOOKUP(INT($I61),'1. Eingabemaske'!$I$12:$V$21,4,FALSE),""),"")</f>
        <v/>
      </c>
      <c r="Y61" s="108" t="str">
        <f>IF(ISTEXT($D61),IF($W61="","",IF($X61="","",IF('1. Eingabemaske'!$F$15="","",(IF('1. Eingabemaske'!$F$15=0,($W61/'1. Eingabemaske'!$G$15),($W61-1)/('1. Eingabemaske'!$G$15-1))*$X61)))),"")</f>
        <v/>
      </c>
      <c r="Z61" s="103"/>
      <c r="AA61" s="103"/>
      <c r="AB61" s="104" t="str">
        <f t="shared" si="4"/>
        <v/>
      </c>
      <c r="AC61" s="104" t="str">
        <f>IF(AND(ISTEXT($D61),ISNUMBER($AB61)),IF(HLOOKUP(INT($I61),'1. Eingabemaske'!$I$12:$V$21,5,FALSE)&lt;&gt;0,HLOOKUP(INT($I61),'1. Eingabemaske'!$I$12:$V$21,5,FALSE),""),"")</f>
        <v/>
      </c>
      <c r="AD61" s="91" t="str">
        <f>IF(ISTEXT($D61),IF($AC61="","",IF('1. Eingabemaske'!$F$16="","",(IF('1. Eingabemaske'!$F$16=0,($AB61/'1. Eingabemaske'!$G$16),($AB61-1)/('1. Eingabemaske'!$G$16-1))*$AC61))),"")</f>
        <v/>
      </c>
      <c r="AE61" s="92" t="str">
        <f>IF(ISTEXT($D61),IF(F61="M",IF(L61="","",IF($K61="Frühentwickler",VLOOKUP(INT($I61),'1. Eingabemaske'!$Z$12:$AF$28,5,FALSE),IF($K61="Normalentwickler",VLOOKUP(INT($I61),'1. Eingabemaske'!$Z$12:$AF$23,6,FALSE),IF($K61="Spätentwickler",VLOOKUP(INT($I61),'1. Eingabemaske'!$Z$12:$AF$23,7,FALSE),0)))+((VLOOKUP(INT($I61),'1. Eingabemaske'!$Z$12:$AF$23,2,FALSE))*(($G61-DATE(YEAR($G61),1,1)+1)/365))),IF(F61="W",(IF($K61="Frühentwickler",VLOOKUP(INT($I61),'1. Eingabemaske'!$AH$12:$AN$28,5,FALSE),IF($K61="Normalentwickler",VLOOKUP(INT($I61),'1. Eingabemaske'!$AH$12:$AN$23,6,FALSE),IF($K61="Spätentwickler",VLOOKUP(INT($I61),'1. Eingabemaske'!$AH$12:$AN$23,7,FALSE),0)))+((VLOOKUP(INT($I61),'1. Eingabemaske'!$AH$12:$AN$23,2,FALSE))*(($G61-DATE(YEAR($G61),1,1)+1)/365))),"Geschlecht fehlt!")),"")</f>
        <v/>
      </c>
      <c r="AF61" s="93" t="str">
        <f t="shared" si="5"/>
        <v/>
      </c>
      <c r="AG61" s="103"/>
      <c r="AH61" s="94" t="str">
        <f>IF(AND(ISTEXT($D61),ISNUMBER($AG61)),IF(HLOOKUP(INT($I61),'1. Eingabemaske'!$I$12:$V$21,6,FALSE)&lt;&gt;0,HLOOKUP(INT($I61),'1. Eingabemaske'!$I$12:$V$21,6,FALSE),""),"")</f>
        <v/>
      </c>
      <c r="AI61" s="91" t="str">
        <f>IF(ISTEXT($D61),IF($AH61="","",IF('1. Eingabemaske'!$F$17="","",(IF('1. Eingabemaske'!$F$17=0,($AG61/'1. Eingabemaske'!$G$17),($AG61-1)/('1. Eingabemaske'!$G$17-1))*$AH61))),"")</f>
        <v/>
      </c>
      <c r="AJ61" s="103"/>
      <c r="AK61" s="94" t="str">
        <f>IF(AND(ISTEXT($D61),ISNUMBER($AJ61)),IF(HLOOKUP(INT($I61),'1. Eingabemaske'!$I$12:$V$21,7,FALSE)&lt;&gt;0,HLOOKUP(INT($I61),'1. Eingabemaske'!$I$12:$V$21,7,FALSE),""),"")</f>
        <v/>
      </c>
      <c r="AL61" s="91" t="str">
        <f>IF(ISTEXT($D61),IF(AJ61=0,0,IF($AK61="","",IF('1. Eingabemaske'!$F$18="","",(IF('1. Eingabemaske'!$F$18=0,($AJ61/'1. Eingabemaske'!$G$18),($AJ61-1)/('1. Eingabemaske'!$G$18-1))*$AK61)))),"")</f>
        <v/>
      </c>
      <c r="AM61" s="103"/>
      <c r="AN61" s="94" t="str">
        <f>IF(AND(ISTEXT($D61),ISNUMBER($AM61)),IF(HLOOKUP(INT($I61),'1. Eingabemaske'!$I$12:$V$21,8,FALSE)&lt;&gt;0,HLOOKUP(INT($I61),'1. Eingabemaske'!$I$12:$V$21,8,FALSE),""),"")</f>
        <v/>
      </c>
      <c r="AO61" s="89" t="str">
        <f>IF(ISTEXT($D61),IF($AN61="","",IF('1. Eingabemaske'!#REF!="","",(IF('1. Eingabemaske'!#REF!=0,($AM61/'1. Eingabemaske'!#REF!),($AM61-1)/('1. Eingabemaske'!#REF!-1))*$AN61))),"")</f>
        <v/>
      </c>
      <c r="AP61" s="110"/>
      <c r="AQ61" s="94" t="str">
        <f>IF(AND(ISTEXT($D61),ISNUMBER($AP61)),IF(HLOOKUP(INT($I61),'1. Eingabemaske'!$I$12:$V$21,9,FALSE)&lt;&gt;0,HLOOKUP(INT($I61),'1. Eingabemaske'!$I$12:$V$21,9,FALSE),""),"")</f>
        <v/>
      </c>
      <c r="AR61" s="103"/>
      <c r="AS61" s="94" t="str">
        <f>IF(AND(ISTEXT($D61),ISNUMBER($AR61)),IF(HLOOKUP(INT($I61),'1. Eingabemaske'!$I$12:$V$21,10,FALSE)&lt;&gt;0,HLOOKUP(INT($I61),'1. Eingabemaske'!$I$12:$V$21,10,FALSE),""),"")</f>
        <v/>
      </c>
      <c r="AT61" s="95" t="str">
        <f>IF(ISTEXT($D61),(IF($AQ61="",0,IF('1. Eingabemaske'!$F$19="","",(IF('1. Eingabemaske'!$F$19=0,($AP61/'1. Eingabemaske'!$G$19),($AP61-1)/('1. Eingabemaske'!$G$19-1))*$AQ61)))+IF($AS61="",0,IF('1. Eingabemaske'!$F$20="","",(IF('1. Eingabemaske'!$F$20=0,($AR61/'1. Eingabemaske'!$G$20),($AR61-1)/('1. Eingabemaske'!$G$20-1))*$AS61)))),"")</f>
        <v/>
      </c>
      <c r="AU61" s="103"/>
      <c r="AV61" s="94" t="str">
        <f>IF(AND(ISTEXT($D61),ISNUMBER($AU61)),IF(HLOOKUP(INT($I61),'1. Eingabemaske'!$I$12:$V$21,11,FALSE)&lt;&gt;0,HLOOKUP(INT($I61),'1. Eingabemaske'!$I$12:$V$21,11,FALSE),""),"")</f>
        <v/>
      </c>
      <c r="AW61" s="103"/>
      <c r="AX61" s="94" t="str">
        <f>IF(AND(ISTEXT($D61),ISNUMBER($AW61)),IF(HLOOKUP(INT($I61),'1. Eingabemaske'!$I$12:$V$21,12,FALSE)&lt;&gt;0,HLOOKUP(INT($I61),'1. Eingabemaske'!$I$12:$V$21,12,FALSE),""),"")</f>
        <v/>
      </c>
      <c r="AY61" s="95" t="str">
        <f>IF(ISTEXT($D61),SUM(IF($AV61="",0,IF('1. Eingabemaske'!$F$21="","",(IF('1. Eingabemaske'!$F$21=0,($AU61/'1. Eingabemaske'!$G$21),($AU61-1)/('1. Eingabemaske'!$G$21-1)))*$AV61)),IF($AX61="",0,IF('1. Eingabemaske'!#REF!="","",(IF('1. Eingabemaske'!#REF!=0,($AW61/'1. Eingabemaske'!#REF!),($AW61-1)/('1. Eingabemaske'!#REF!-1)))*$AX61))),"")</f>
        <v/>
      </c>
      <c r="AZ61" s="84" t="str">
        <f t="shared" si="6"/>
        <v>Bitte BES einfügen</v>
      </c>
      <c r="BA61" s="96" t="str">
        <f t="shared" si="7"/>
        <v/>
      </c>
      <c r="BB61" s="100"/>
      <c r="BC61" s="100"/>
      <c r="BD61" s="100"/>
    </row>
    <row r="62" spans="2:56" ht="13.5" thickBot="1" x14ac:dyDescent="0.45">
      <c r="B62" s="99" t="str">
        <f t="shared" si="0"/>
        <v xml:space="preserve"> </v>
      </c>
      <c r="C62" s="100"/>
      <c r="D62" s="100"/>
      <c r="E62" s="100"/>
      <c r="F62" s="100"/>
      <c r="G62" s="101"/>
      <c r="H62" s="101"/>
      <c r="I62" s="84" t="str">
        <f>IF(ISBLANK(Tableau1[[#This Row],[Name]]),"",((Tableau1[[#This Row],[Testdatum]]-Tableau1[[#This Row],[Geburtsdatum]])/365))</f>
        <v/>
      </c>
      <c r="J62" s="102" t="str">
        <f t="shared" si="1"/>
        <v xml:space="preserve"> </v>
      </c>
      <c r="K62" s="103"/>
      <c r="L62" s="103"/>
      <c r="M62" s="104" t="str">
        <f>IF(ISTEXT(D62),IF(L62="","",IF(HLOOKUP(INT($I62),'1. Eingabemaske'!$I$12:$V$21,2,FALSE)&lt;&gt;0,HLOOKUP(INT($I62),'1. Eingabemaske'!$I$12:$V$21,2,FALSE),"")),"")</f>
        <v/>
      </c>
      <c r="N62" s="105" t="str">
        <f>IF(ISTEXT($D62),IF(F62="M",IF(L62="","",IF($K62="Frühentwickler",VLOOKUP(INT($I62),'1. Eingabemaske'!$Z$12:$AF$28,5,FALSE),IF($K62="Normalentwickler",VLOOKUP(INT($I62),'1. Eingabemaske'!$Z$12:$AF$23,6,FALSE),IF($K62="Spätentwickler",VLOOKUP(INT($I62),'1. Eingabemaske'!$Z$12:$AF$23,7,FALSE),0)))+((VLOOKUP(INT($I62),'1. Eingabemaske'!$Z$12:$AF$23,2,FALSE))*(($G62-DATE(YEAR($G62),1,1)+1)/365))),IF(F62="W",(IF($K62="Frühentwickler",VLOOKUP(INT($I62),'1. Eingabemaske'!$AH$12:$AN$28,5,FALSE),IF($K62="Normalentwickler",VLOOKUP(INT($I62),'1. Eingabemaske'!$AH$12:$AN$23,6,FALSE),IF($K62="Spätentwickler",VLOOKUP(INT($I62),'1. Eingabemaske'!$AH$12:$AN$23,7,FALSE),0)))+((VLOOKUP(INT($I62),'1. Eingabemaske'!$AH$12:$AN$23,2,FALSE))*(($G62-DATE(YEAR($G62),1,1)+1)/365))),"Geschlecht fehlt!")),"")</f>
        <v/>
      </c>
      <c r="O62" s="106" t="str">
        <f>IF(ISTEXT(D62),IF(M62="","",IF('1. Eingabemaske'!$F$13="",0,(IF('1. Eingabemaske'!$F$13=0,(L62/'1. Eingabemaske'!$G$13),(L62-1)/('1. Eingabemaske'!$G$13-1))*M62*N62))),"")</f>
        <v/>
      </c>
      <c r="P62" s="103"/>
      <c r="Q62" s="103"/>
      <c r="R62" s="104" t="str">
        <f t="shared" si="2"/>
        <v/>
      </c>
      <c r="S62" s="104" t="str">
        <f>IF(AND(ISTEXT($D62),ISNUMBER(R62)),IF(HLOOKUP(INT($I62),'1. Eingabemaske'!$I$12:$V$21,3,FALSE)&lt;&gt;0,HLOOKUP(INT($I62),'1. Eingabemaske'!$I$12:$V$21,3,FALSE),""),"")</f>
        <v/>
      </c>
      <c r="T62" s="106" t="str">
        <f>IF(ISTEXT($D62),IF($S62="","",IF($R62="","",IF('1. Eingabemaske'!$F$14="",0,(IF('1. Eingabemaske'!$F$14=0,(R62/'1. Eingabemaske'!$G$14),(R62-1)/('1. Eingabemaske'!$G$14-1))*$S62)))),"")</f>
        <v/>
      </c>
      <c r="U62" s="103"/>
      <c r="V62" s="103"/>
      <c r="W62" s="104" t="str">
        <f t="shared" si="3"/>
        <v/>
      </c>
      <c r="X62" s="104" t="str">
        <f>IF(AND(ISTEXT($D62),ISNUMBER(W62)),IF(HLOOKUP(INT($I62),'1. Eingabemaske'!$I$12:$V$21,4,FALSE)&lt;&gt;0,HLOOKUP(INT($I62),'1. Eingabemaske'!$I$12:$V$21,4,FALSE),""),"")</f>
        <v/>
      </c>
      <c r="Y62" s="108" t="str">
        <f>IF(ISTEXT($D62),IF($W62="","",IF($X62="","",IF('1. Eingabemaske'!$F$15="","",(IF('1. Eingabemaske'!$F$15=0,($W62/'1. Eingabemaske'!$G$15),($W62-1)/('1. Eingabemaske'!$G$15-1))*$X62)))),"")</f>
        <v/>
      </c>
      <c r="Z62" s="103"/>
      <c r="AA62" s="103"/>
      <c r="AB62" s="104" t="str">
        <f t="shared" si="4"/>
        <v/>
      </c>
      <c r="AC62" s="104" t="str">
        <f>IF(AND(ISTEXT($D62),ISNUMBER($AB62)),IF(HLOOKUP(INT($I62),'1. Eingabemaske'!$I$12:$V$21,5,FALSE)&lt;&gt;0,HLOOKUP(INT($I62),'1. Eingabemaske'!$I$12:$V$21,5,FALSE),""),"")</f>
        <v/>
      </c>
      <c r="AD62" s="91" t="str">
        <f>IF(ISTEXT($D62),IF($AC62="","",IF('1. Eingabemaske'!$F$16="","",(IF('1. Eingabemaske'!$F$16=0,($AB62/'1. Eingabemaske'!$G$16),($AB62-1)/('1. Eingabemaske'!$G$16-1))*$AC62))),"")</f>
        <v/>
      </c>
      <c r="AE62" s="92" t="str">
        <f>IF(ISTEXT($D62),IF(F62="M",IF(L62="","",IF($K62="Frühentwickler",VLOOKUP(INT($I62),'1. Eingabemaske'!$Z$12:$AF$28,5,FALSE),IF($K62="Normalentwickler",VLOOKUP(INT($I62),'1. Eingabemaske'!$Z$12:$AF$23,6,FALSE),IF($K62="Spätentwickler",VLOOKUP(INT($I62),'1. Eingabemaske'!$Z$12:$AF$23,7,FALSE),0)))+((VLOOKUP(INT($I62),'1. Eingabemaske'!$Z$12:$AF$23,2,FALSE))*(($G62-DATE(YEAR($G62),1,1)+1)/365))),IF(F62="W",(IF($K62="Frühentwickler",VLOOKUP(INT($I62),'1. Eingabemaske'!$AH$12:$AN$28,5,FALSE),IF($K62="Normalentwickler",VLOOKUP(INT($I62),'1. Eingabemaske'!$AH$12:$AN$23,6,FALSE),IF($K62="Spätentwickler",VLOOKUP(INT($I62),'1. Eingabemaske'!$AH$12:$AN$23,7,FALSE),0)))+((VLOOKUP(INT($I62),'1. Eingabemaske'!$AH$12:$AN$23,2,FALSE))*(($G62-DATE(YEAR($G62),1,1)+1)/365))),"Geschlecht fehlt!")),"")</f>
        <v/>
      </c>
      <c r="AF62" s="93" t="str">
        <f t="shared" si="5"/>
        <v/>
      </c>
      <c r="AG62" s="103"/>
      <c r="AH62" s="94" t="str">
        <f>IF(AND(ISTEXT($D62),ISNUMBER($AG62)),IF(HLOOKUP(INT($I62),'1. Eingabemaske'!$I$12:$V$21,6,FALSE)&lt;&gt;0,HLOOKUP(INT($I62),'1. Eingabemaske'!$I$12:$V$21,6,FALSE),""),"")</f>
        <v/>
      </c>
      <c r="AI62" s="91" t="str">
        <f>IF(ISTEXT($D62),IF($AH62="","",IF('1. Eingabemaske'!$F$17="","",(IF('1. Eingabemaske'!$F$17=0,($AG62/'1. Eingabemaske'!$G$17),($AG62-1)/('1. Eingabemaske'!$G$17-1))*$AH62))),"")</f>
        <v/>
      </c>
      <c r="AJ62" s="103"/>
      <c r="AK62" s="94" t="str">
        <f>IF(AND(ISTEXT($D62),ISNUMBER($AJ62)),IF(HLOOKUP(INT($I62),'1. Eingabemaske'!$I$12:$V$21,7,FALSE)&lt;&gt;0,HLOOKUP(INT($I62),'1. Eingabemaske'!$I$12:$V$21,7,FALSE),""),"")</f>
        <v/>
      </c>
      <c r="AL62" s="91" t="str">
        <f>IF(ISTEXT($D62),IF(AJ62=0,0,IF($AK62="","",IF('1. Eingabemaske'!$F$18="","",(IF('1. Eingabemaske'!$F$18=0,($AJ62/'1. Eingabemaske'!$G$18),($AJ62-1)/('1. Eingabemaske'!$G$18-1))*$AK62)))),"")</f>
        <v/>
      </c>
      <c r="AM62" s="103"/>
      <c r="AN62" s="94" t="str">
        <f>IF(AND(ISTEXT($D62),ISNUMBER($AM62)),IF(HLOOKUP(INT($I62),'1. Eingabemaske'!$I$12:$V$21,8,FALSE)&lt;&gt;0,HLOOKUP(INT($I62),'1. Eingabemaske'!$I$12:$V$21,8,FALSE),""),"")</f>
        <v/>
      </c>
      <c r="AO62" s="89" t="str">
        <f>IF(ISTEXT($D62),IF($AN62="","",IF('1. Eingabemaske'!#REF!="","",(IF('1. Eingabemaske'!#REF!=0,($AM62/'1. Eingabemaske'!#REF!),($AM62-1)/('1. Eingabemaske'!#REF!-1))*$AN62))),"")</f>
        <v/>
      </c>
      <c r="AP62" s="110"/>
      <c r="AQ62" s="94" t="str">
        <f>IF(AND(ISTEXT($D62),ISNUMBER($AP62)),IF(HLOOKUP(INT($I62),'1. Eingabemaske'!$I$12:$V$21,9,FALSE)&lt;&gt;0,HLOOKUP(INT($I62),'1. Eingabemaske'!$I$12:$V$21,9,FALSE),""),"")</f>
        <v/>
      </c>
      <c r="AR62" s="103"/>
      <c r="AS62" s="94" t="str">
        <f>IF(AND(ISTEXT($D62),ISNUMBER($AR62)),IF(HLOOKUP(INT($I62),'1. Eingabemaske'!$I$12:$V$21,10,FALSE)&lt;&gt;0,HLOOKUP(INT($I62),'1. Eingabemaske'!$I$12:$V$21,10,FALSE),""),"")</f>
        <v/>
      </c>
      <c r="AT62" s="95" t="str">
        <f>IF(ISTEXT($D62),(IF($AQ62="",0,IF('1. Eingabemaske'!$F$19="","",(IF('1. Eingabemaske'!$F$19=0,($AP62/'1. Eingabemaske'!$G$19),($AP62-1)/('1. Eingabemaske'!$G$19-1))*$AQ62)))+IF($AS62="",0,IF('1. Eingabemaske'!$F$20="","",(IF('1. Eingabemaske'!$F$20=0,($AR62/'1. Eingabemaske'!$G$20),($AR62-1)/('1. Eingabemaske'!$G$20-1))*$AS62)))),"")</f>
        <v/>
      </c>
      <c r="AU62" s="103"/>
      <c r="AV62" s="94" t="str">
        <f>IF(AND(ISTEXT($D62),ISNUMBER($AU62)),IF(HLOOKUP(INT($I62),'1. Eingabemaske'!$I$12:$V$21,11,FALSE)&lt;&gt;0,HLOOKUP(INT($I62),'1. Eingabemaske'!$I$12:$V$21,11,FALSE),""),"")</f>
        <v/>
      </c>
      <c r="AW62" s="103"/>
      <c r="AX62" s="94" t="str">
        <f>IF(AND(ISTEXT($D62),ISNUMBER($AW62)),IF(HLOOKUP(INT($I62),'1. Eingabemaske'!$I$12:$V$21,12,FALSE)&lt;&gt;0,HLOOKUP(INT($I62),'1. Eingabemaske'!$I$12:$V$21,12,FALSE),""),"")</f>
        <v/>
      </c>
      <c r="AY62" s="95" t="str">
        <f>IF(ISTEXT($D62),SUM(IF($AV62="",0,IF('1. Eingabemaske'!$F$21="","",(IF('1. Eingabemaske'!$F$21=0,($AU62/'1. Eingabemaske'!$G$21),($AU62-1)/('1. Eingabemaske'!$G$21-1)))*$AV62)),IF($AX62="",0,IF('1. Eingabemaske'!#REF!="","",(IF('1. Eingabemaske'!#REF!=0,($AW62/'1. Eingabemaske'!#REF!),($AW62-1)/('1. Eingabemaske'!#REF!-1)))*$AX62))),"")</f>
        <v/>
      </c>
      <c r="AZ62" s="84" t="str">
        <f t="shared" si="6"/>
        <v>Bitte BES einfügen</v>
      </c>
      <c r="BA62" s="96" t="str">
        <f t="shared" si="7"/>
        <v/>
      </c>
      <c r="BB62" s="100"/>
      <c r="BC62" s="100"/>
      <c r="BD62" s="100"/>
    </row>
    <row r="63" spans="2:56" ht="13.5" thickBot="1" x14ac:dyDescent="0.45">
      <c r="B63" s="99" t="str">
        <f t="shared" si="0"/>
        <v xml:space="preserve"> </v>
      </c>
      <c r="C63" s="100"/>
      <c r="D63" s="100"/>
      <c r="E63" s="100"/>
      <c r="F63" s="100"/>
      <c r="G63" s="101"/>
      <c r="H63" s="101"/>
      <c r="I63" s="84" t="str">
        <f>IF(ISBLANK(Tableau1[[#This Row],[Name]]),"",((Tableau1[[#This Row],[Testdatum]]-Tableau1[[#This Row],[Geburtsdatum]])/365))</f>
        <v/>
      </c>
      <c r="J63" s="102" t="str">
        <f t="shared" si="1"/>
        <v xml:space="preserve"> </v>
      </c>
      <c r="K63" s="103"/>
      <c r="L63" s="103"/>
      <c r="M63" s="104" t="str">
        <f>IF(ISTEXT(D63),IF(L63="","",IF(HLOOKUP(INT($I63),'1. Eingabemaske'!$I$12:$V$21,2,FALSE)&lt;&gt;0,HLOOKUP(INT($I63),'1. Eingabemaske'!$I$12:$V$21,2,FALSE),"")),"")</f>
        <v/>
      </c>
      <c r="N63" s="105" t="str">
        <f>IF(ISTEXT($D63),IF(F63="M",IF(L63="","",IF($K63="Frühentwickler",VLOOKUP(INT($I63),'1. Eingabemaske'!$Z$12:$AF$28,5,FALSE),IF($K63="Normalentwickler",VLOOKUP(INT($I63),'1. Eingabemaske'!$Z$12:$AF$23,6,FALSE),IF($K63="Spätentwickler",VLOOKUP(INT($I63),'1. Eingabemaske'!$Z$12:$AF$23,7,FALSE),0)))+((VLOOKUP(INT($I63),'1. Eingabemaske'!$Z$12:$AF$23,2,FALSE))*(($G63-DATE(YEAR($G63),1,1)+1)/365))),IF(F63="W",(IF($K63="Frühentwickler",VLOOKUP(INT($I63),'1. Eingabemaske'!$AH$12:$AN$28,5,FALSE),IF($K63="Normalentwickler",VLOOKUP(INT($I63),'1. Eingabemaske'!$AH$12:$AN$23,6,FALSE),IF($K63="Spätentwickler",VLOOKUP(INT($I63),'1. Eingabemaske'!$AH$12:$AN$23,7,FALSE),0)))+((VLOOKUP(INT($I63),'1. Eingabemaske'!$AH$12:$AN$23,2,FALSE))*(($G63-DATE(YEAR($G63),1,1)+1)/365))),"Geschlecht fehlt!")),"")</f>
        <v/>
      </c>
      <c r="O63" s="106" t="str">
        <f>IF(ISTEXT(D63),IF(M63="","",IF('1. Eingabemaske'!$F$13="",0,(IF('1. Eingabemaske'!$F$13=0,(L63/'1. Eingabemaske'!$G$13),(L63-1)/('1. Eingabemaske'!$G$13-1))*M63*N63))),"")</f>
        <v/>
      </c>
      <c r="P63" s="103"/>
      <c r="Q63" s="103"/>
      <c r="R63" s="104" t="str">
        <f t="shared" si="2"/>
        <v/>
      </c>
      <c r="S63" s="104" t="str">
        <f>IF(AND(ISTEXT($D63),ISNUMBER(R63)),IF(HLOOKUP(INT($I63),'1. Eingabemaske'!$I$12:$V$21,3,FALSE)&lt;&gt;0,HLOOKUP(INT($I63),'1. Eingabemaske'!$I$12:$V$21,3,FALSE),""),"")</f>
        <v/>
      </c>
      <c r="T63" s="106" t="str">
        <f>IF(ISTEXT($D63),IF($S63="","",IF($R63="","",IF('1. Eingabemaske'!$F$14="",0,(IF('1. Eingabemaske'!$F$14=0,(R63/'1. Eingabemaske'!$G$14),(R63-1)/('1. Eingabemaske'!$G$14-1))*$S63)))),"")</f>
        <v/>
      </c>
      <c r="U63" s="103"/>
      <c r="V63" s="103"/>
      <c r="W63" s="104" t="str">
        <f t="shared" si="3"/>
        <v/>
      </c>
      <c r="X63" s="104" t="str">
        <f>IF(AND(ISTEXT($D63),ISNUMBER(W63)),IF(HLOOKUP(INT($I63),'1. Eingabemaske'!$I$12:$V$21,4,FALSE)&lt;&gt;0,HLOOKUP(INT($I63),'1. Eingabemaske'!$I$12:$V$21,4,FALSE),""),"")</f>
        <v/>
      </c>
      <c r="Y63" s="108" t="str">
        <f>IF(ISTEXT($D63),IF($W63="","",IF($X63="","",IF('1. Eingabemaske'!$F$15="","",(IF('1. Eingabemaske'!$F$15=0,($W63/'1. Eingabemaske'!$G$15),($W63-1)/('1. Eingabemaske'!$G$15-1))*$X63)))),"")</f>
        <v/>
      </c>
      <c r="Z63" s="103"/>
      <c r="AA63" s="103"/>
      <c r="AB63" s="104" t="str">
        <f t="shared" si="4"/>
        <v/>
      </c>
      <c r="AC63" s="104" t="str">
        <f>IF(AND(ISTEXT($D63),ISNUMBER($AB63)),IF(HLOOKUP(INT($I63),'1. Eingabemaske'!$I$12:$V$21,5,FALSE)&lt;&gt;0,HLOOKUP(INT($I63),'1. Eingabemaske'!$I$12:$V$21,5,FALSE),""),"")</f>
        <v/>
      </c>
      <c r="AD63" s="91" t="str">
        <f>IF(ISTEXT($D63),IF($AC63="","",IF('1. Eingabemaske'!$F$16="","",(IF('1. Eingabemaske'!$F$16=0,($AB63/'1. Eingabemaske'!$G$16),($AB63-1)/('1. Eingabemaske'!$G$16-1))*$AC63))),"")</f>
        <v/>
      </c>
      <c r="AE63" s="92" t="str">
        <f>IF(ISTEXT($D63),IF(F63="M",IF(L63="","",IF($K63="Frühentwickler",VLOOKUP(INT($I63),'1. Eingabemaske'!$Z$12:$AF$28,5,FALSE),IF($K63="Normalentwickler",VLOOKUP(INT($I63),'1. Eingabemaske'!$Z$12:$AF$23,6,FALSE),IF($K63="Spätentwickler",VLOOKUP(INT($I63),'1. Eingabemaske'!$Z$12:$AF$23,7,FALSE),0)))+((VLOOKUP(INT($I63),'1. Eingabemaske'!$Z$12:$AF$23,2,FALSE))*(($G63-DATE(YEAR($G63),1,1)+1)/365))),IF(F63="W",(IF($K63="Frühentwickler",VLOOKUP(INT($I63),'1. Eingabemaske'!$AH$12:$AN$28,5,FALSE),IF($K63="Normalentwickler",VLOOKUP(INT($I63),'1. Eingabemaske'!$AH$12:$AN$23,6,FALSE),IF($K63="Spätentwickler",VLOOKUP(INT($I63),'1. Eingabemaske'!$AH$12:$AN$23,7,FALSE),0)))+((VLOOKUP(INT($I63),'1. Eingabemaske'!$AH$12:$AN$23,2,FALSE))*(($G63-DATE(YEAR($G63),1,1)+1)/365))),"Geschlecht fehlt!")),"")</f>
        <v/>
      </c>
      <c r="AF63" s="93" t="str">
        <f t="shared" si="5"/>
        <v/>
      </c>
      <c r="AG63" s="103"/>
      <c r="AH63" s="94" t="str">
        <f>IF(AND(ISTEXT($D63),ISNUMBER($AG63)),IF(HLOOKUP(INT($I63),'1. Eingabemaske'!$I$12:$V$21,6,FALSE)&lt;&gt;0,HLOOKUP(INT($I63),'1. Eingabemaske'!$I$12:$V$21,6,FALSE),""),"")</f>
        <v/>
      </c>
      <c r="AI63" s="91" t="str">
        <f>IF(ISTEXT($D63),IF($AH63="","",IF('1. Eingabemaske'!$F$17="","",(IF('1. Eingabemaske'!$F$17=0,($AG63/'1. Eingabemaske'!$G$17),($AG63-1)/('1. Eingabemaske'!$G$17-1))*$AH63))),"")</f>
        <v/>
      </c>
      <c r="AJ63" s="103"/>
      <c r="AK63" s="94" t="str">
        <f>IF(AND(ISTEXT($D63),ISNUMBER($AJ63)),IF(HLOOKUP(INT($I63),'1. Eingabemaske'!$I$12:$V$21,7,FALSE)&lt;&gt;0,HLOOKUP(INT($I63),'1. Eingabemaske'!$I$12:$V$21,7,FALSE),""),"")</f>
        <v/>
      </c>
      <c r="AL63" s="91" t="str">
        <f>IF(ISTEXT($D63),IF(AJ63=0,0,IF($AK63="","",IF('1. Eingabemaske'!$F$18="","",(IF('1. Eingabemaske'!$F$18=0,($AJ63/'1. Eingabemaske'!$G$18),($AJ63-1)/('1. Eingabemaske'!$G$18-1))*$AK63)))),"")</f>
        <v/>
      </c>
      <c r="AM63" s="103"/>
      <c r="AN63" s="94" t="str">
        <f>IF(AND(ISTEXT($D63),ISNUMBER($AM63)),IF(HLOOKUP(INT($I63),'1. Eingabemaske'!$I$12:$V$21,8,FALSE)&lt;&gt;0,HLOOKUP(INT($I63),'1. Eingabemaske'!$I$12:$V$21,8,FALSE),""),"")</f>
        <v/>
      </c>
      <c r="AO63" s="89" t="str">
        <f>IF(ISTEXT($D63),IF($AN63="","",IF('1. Eingabemaske'!#REF!="","",(IF('1. Eingabemaske'!#REF!=0,($AM63/'1. Eingabemaske'!#REF!),($AM63-1)/('1. Eingabemaske'!#REF!-1))*$AN63))),"")</f>
        <v/>
      </c>
      <c r="AP63" s="110"/>
      <c r="AQ63" s="94" t="str">
        <f>IF(AND(ISTEXT($D63),ISNUMBER($AP63)),IF(HLOOKUP(INT($I63),'1. Eingabemaske'!$I$12:$V$21,9,FALSE)&lt;&gt;0,HLOOKUP(INT($I63),'1. Eingabemaske'!$I$12:$V$21,9,FALSE),""),"")</f>
        <v/>
      </c>
      <c r="AR63" s="103"/>
      <c r="AS63" s="94" t="str">
        <f>IF(AND(ISTEXT($D63),ISNUMBER($AR63)),IF(HLOOKUP(INT($I63),'1. Eingabemaske'!$I$12:$V$21,10,FALSE)&lt;&gt;0,HLOOKUP(INT($I63),'1. Eingabemaske'!$I$12:$V$21,10,FALSE),""),"")</f>
        <v/>
      </c>
      <c r="AT63" s="95" t="str">
        <f>IF(ISTEXT($D63),(IF($AQ63="",0,IF('1. Eingabemaske'!$F$19="","",(IF('1. Eingabemaske'!$F$19=0,($AP63/'1. Eingabemaske'!$G$19),($AP63-1)/('1. Eingabemaske'!$G$19-1))*$AQ63)))+IF($AS63="",0,IF('1. Eingabemaske'!$F$20="","",(IF('1. Eingabemaske'!$F$20=0,($AR63/'1. Eingabemaske'!$G$20),($AR63-1)/('1. Eingabemaske'!$G$20-1))*$AS63)))),"")</f>
        <v/>
      </c>
      <c r="AU63" s="103"/>
      <c r="AV63" s="94" t="str">
        <f>IF(AND(ISTEXT($D63),ISNUMBER($AU63)),IF(HLOOKUP(INT($I63),'1. Eingabemaske'!$I$12:$V$21,11,FALSE)&lt;&gt;0,HLOOKUP(INT($I63),'1. Eingabemaske'!$I$12:$V$21,11,FALSE),""),"")</f>
        <v/>
      </c>
      <c r="AW63" s="103"/>
      <c r="AX63" s="94" t="str">
        <f>IF(AND(ISTEXT($D63),ISNUMBER($AW63)),IF(HLOOKUP(INT($I63),'1. Eingabemaske'!$I$12:$V$21,12,FALSE)&lt;&gt;0,HLOOKUP(INT($I63),'1. Eingabemaske'!$I$12:$V$21,12,FALSE),""),"")</f>
        <v/>
      </c>
      <c r="AY63" s="95" t="str">
        <f>IF(ISTEXT($D63),SUM(IF($AV63="",0,IF('1. Eingabemaske'!$F$21="","",(IF('1. Eingabemaske'!$F$21=0,($AU63/'1. Eingabemaske'!$G$21),($AU63-1)/('1. Eingabemaske'!$G$21-1)))*$AV63)),IF($AX63="",0,IF('1. Eingabemaske'!#REF!="","",(IF('1. Eingabemaske'!#REF!=0,($AW63/'1. Eingabemaske'!#REF!),($AW63-1)/('1. Eingabemaske'!#REF!-1)))*$AX63))),"")</f>
        <v/>
      </c>
      <c r="AZ63" s="84" t="str">
        <f t="shared" si="6"/>
        <v>Bitte BES einfügen</v>
      </c>
      <c r="BA63" s="96" t="str">
        <f t="shared" si="7"/>
        <v/>
      </c>
      <c r="BB63" s="100"/>
      <c r="BC63" s="100"/>
      <c r="BD63" s="100"/>
    </row>
    <row r="64" spans="2:56" ht="13.5" thickBot="1" x14ac:dyDescent="0.45">
      <c r="B64" s="99" t="str">
        <f t="shared" si="0"/>
        <v xml:space="preserve"> </v>
      </c>
      <c r="C64" s="100"/>
      <c r="D64" s="100"/>
      <c r="E64" s="100"/>
      <c r="F64" s="100"/>
      <c r="G64" s="101"/>
      <c r="H64" s="101"/>
      <c r="I64" s="84" t="str">
        <f>IF(ISBLANK(Tableau1[[#This Row],[Name]]),"",((Tableau1[[#This Row],[Testdatum]]-Tableau1[[#This Row],[Geburtsdatum]])/365))</f>
        <v/>
      </c>
      <c r="J64" s="102" t="str">
        <f t="shared" si="1"/>
        <v xml:space="preserve"> </v>
      </c>
      <c r="K64" s="103"/>
      <c r="L64" s="103"/>
      <c r="M64" s="104" t="str">
        <f>IF(ISTEXT(D64),IF(L64="","",IF(HLOOKUP(INT($I64),'1. Eingabemaske'!$I$12:$V$21,2,FALSE)&lt;&gt;0,HLOOKUP(INT($I64),'1. Eingabemaske'!$I$12:$V$21,2,FALSE),"")),"")</f>
        <v/>
      </c>
      <c r="N64" s="105" t="str">
        <f>IF(ISTEXT($D64),IF(F64="M",IF(L64="","",IF($K64="Frühentwickler",VLOOKUP(INT($I64),'1. Eingabemaske'!$Z$12:$AF$28,5,FALSE),IF($K64="Normalentwickler",VLOOKUP(INT($I64),'1. Eingabemaske'!$Z$12:$AF$23,6,FALSE),IF($K64="Spätentwickler",VLOOKUP(INT($I64),'1. Eingabemaske'!$Z$12:$AF$23,7,FALSE),0)))+((VLOOKUP(INT($I64),'1. Eingabemaske'!$Z$12:$AF$23,2,FALSE))*(($G64-DATE(YEAR($G64),1,1)+1)/365))),IF(F64="W",(IF($K64="Frühentwickler",VLOOKUP(INT($I64),'1. Eingabemaske'!$AH$12:$AN$28,5,FALSE),IF($K64="Normalentwickler",VLOOKUP(INT($I64),'1. Eingabemaske'!$AH$12:$AN$23,6,FALSE),IF($K64="Spätentwickler",VLOOKUP(INT($I64),'1. Eingabemaske'!$AH$12:$AN$23,7,FALSE),0)))+((VLOOKUP(INT($I64),'1. Eingabemaske'!$AH$12:$AN$23,2,FALSE))*(($G64-DATE(YEAR($G64),1,1)+1)/365))),"Geschlecht fehlt!")),"")</f>
        <v/>
      </c>
      <c r="O64" s="106" t="str">
        <f>IF(ISTEXT(D64),IF(M64="","",IF('1. Eingabemaske'!$F$13="",0,(IF('1. Eingabemaske'!$F$13=0,(L64/'1. Eingabemaske'!$G$13),(L64-1)/('1. Eingabemaske'!$G$13-1))*M64*N64))),"")</f>
        <v/>
      </c>
      <c r="P64" s="103"/>
      <c r="Q64" s="103"/>
      <c r="R64" s="104" t="str">
        <f t="shared" si="2"/>
        <v/>
      </c>
      <c r="S64" s="104" t="str">
        <f>IF(AND(ISTEXT($D64),ISNUMBER(R64)),IF(HLOOKUP(INT($I64),'1. Eingabemaske'!$I$12:$V$21,3,FALSE)&lt;&gt;0,HLOOKUP(INT($I64),'1. Eingabemaske'!$I$12:$V$21,3,FALSE),""),"")</f>
        <v/>
      </c>
      <c r="T64" s="106" t="str">
        <f>IF(ISTEXT($D64),IF($S64="","",IF($R64="","",IF('1. Eingabemaske'!$F$14="",0,(IF('1. Eingabemaske'!$F$14=0,(R64/'1. Eingabemaske'!$G$14),(R64-1)/('1. Eingabemaske'!$G$14-1))*$S64)))),"")</f>
        <v/>
      </c>
      <c r="U64" s="103"/>
      <c r="V64" s="103"/>
      <c r="W64" s="104" t="str">
        <f t="shared" si="3"/>
        <v/>
      </c>
      <c r="X64" s="104" t="str">
        <f>IF(AND(ISTEXT($D64),ISNUMBER(W64)),IF(HLOOKUP(INT($I64),'1. Eingabemaske'!$I$12:$V$21,4,FALSE)&lt;&gt;0,HLOOKUP(INT($I64),'1. Eingabemaske'!$I$12:$V$21,4,FALSE),""),"")</f>
        <v/>
      </c>
      <c r="Y64" s="108" t="str">
        <f>IF(ISTEXT($D64),IF($W64="","",IF($X64="","",IF('1. Eingabemaske'!$F$15="","",(IF('1. Eingabemaske'!$F$15=0,($W64/'1. Eingabemaske'!$G$15),($W64-1)/('1. Eingabemaske'!$G$15-1))*$X64)))),"")</f>
        <v/>
      </c>
      <c r="Z64" s="103"/>
      <c r="AA64" s="103"/>
      <c r="AB64" s="104" t="str">
        <f t="shared" si="4"/>
        <v/>
      </c>
      <c r="AC64" s="104" t="str">
        <f>IF(AND(ISTEXT($D64),ISNUMBER($AB64)),IF(HLOOKUP(INT($I64),'1. Eingabemaske'!$I$12:$V$21,5,FALSE)&lt;&gt;0,HLOOKUP(INT($I64),'1. Eingabemaske'!$I$12:$V$21,5,FALSE),""),"")</f>
        <v/>
      </c>
      <c r="AD64" s="91" t="str">
        <f>IF(ISTEXT($D64),IF($AC64="","",IF('1. Eingabemaske'!$F$16="","",(IF('1. Eingabemaske'!$F$16=0,($AB64/'1. Eingabemaske'!$G$16),($AB64-1)/('1. Eingabemaske'!$G$16-1))*$AC64))),"")</f>
        <v/>
      </c>
      <c r="AE64" s="92" t="str">
        <f>IF(ISTEXT($D64),IF(F64="M",IF(L64="","",IF($K64="Frühentwickler",VLOOKUP(INT($I64),'1. Eingabemaske'!$Z$12:$AF$28,5,FALSE),IF($K64="Normalentwickler",VLOOKUP(INT($I64),'1. Eingabemaske'!$Z$12:$AF$23,6,FALSE),IF($K64="Spätentwickler",VLOOKUP(INT($I64),'1. Eingabemaske'!$Z$12:$AF$23,7,FALSE),0)))+((VLOOKUP(INT($I64),'1. Eingabemaske'!$Z$12:$AF$23,2,FALSE))*(($G64-DATE(YEAR($G64),1,1)+1)/365))),IF(F64="W",(IF($K64="Frühentwickler",VLOOKUP(INT($I64),'1. Eingabemaske'!$AH$12:$AN$28,5,FALSE),IF($K64="Normalentwickler",VLOOKUP(INT($I64),'1. Eingabemaske'!$AH$12:$AN$23,6,FALSE),IF($K64="Spätentwickler",VLOOKUP(INT($I64),'1. Eingabemaske'!$AH$12:$AN$23,7,FALSE),0)))+((VLOOKUP(INT($I64),'1. Eingabemaske'!$AH$12:$AN$23,2,FALSE))*(($G64-DATE(YEAR($G64),1,1)+1)/365))),"Geschlecht fehlt!")),"")</f>
        <v/>
      </c>
      <c r="AF64" s="93" t="str">
        <f t="shared" si="5"/>
        <v/>
      </c>
      <c r="AG64" s="103"/>
      <c r="AH64" s="94" t="str">
        <f>IF(AND(ISTEXT($D64),ISNUMBER($AG64)),IF(HLOOKUP(INT($I64),'1. Eingabemaske'!$I$12:$V$21,6,FALSE)&lt;&gt;0,HLOOKUP(INT($I64),'1. Eingabemaske'!$I$12:$V$21,6,FALSE),""),"")</f>
        <v/>
      </c>
      <c r="AI64" s="91" t="str">
        <f>IF(ISTEXT($D64),IF($AH64="","",IF('1. Eingabemaske'!$F$17="","",(IF('1. Eingabemaske'!$F$17=0,($AG64/'1. Eingabemaske'!$G$17),($AG64-1)/('1. Eingabemaske'!$G$17-1))*$AH64))),"")</f>
        <v/>
      </c>
      <c r="AJ64" s="103"/>
      <c r="AK64" s="94" t="str">
        <f>IF(AND(ISTEXT($D64),ISNUMBER($AJ64)),IF(HLOOKUP(INT($I64),'1. Eingabemaske'!$I$12:$V$21,7,FALSE)&lt;&gt;0,HLOOKUP(INT($I64),'1. Eingabemaske'!$I$12:$V$21,7,FALSE),""),"")</f>
        <v/>
      </c>
      <c r="AL64" s="91" t="str">
        <f>IF(ISTEXT($D64),IF(AJ64=0,0,IF($AK64="","",IF('1. Eingabemaske'!$F$18="","",(IF('1. Eingabemaske'!$F$18=0,($AJ64/'1. Eingabemaske'!$G$18),($AJ64-1)/('1. Eingabemaske'!$G$18-1))*$AK64)))),"")</f>
        <v/>
      </c>
      <c r="AM64" s="103"/>
      <c r="AN64" s="94" t="str">
        <f>IF(AND(ISTEXT($D64),ISNUMBER($AM64)),IF(HLOOKUP(INT($I64),'1. Eingabemaske'!$I$12:$V$21,8,FALSE)&lt;&gt;0,HLOOKUP(INT($I64),'1. Eingabemaske'!$I$12:$V$21,8,FALSE),""),"")</f>
        <v/>
      </c>
      <c r="AO64" s="89" t="str">
        <f>IF(ISTEXT($D64),IF($AN64="","",IF('1. Eingabemaske'!#REF!="","",(IF('1. Eingabemaske'!#REF!=0,($AM64/'1. Eingabemaske'!#REF!),($AM64-1)/('1. Eingabemaske'!#REF!-1))*$AN64))),"")</f>
        <v/>
      </c>
      <c r="AP64" s="110"/>
      <c r="AQ64" s="94" t="str">
        <f>IF(AND(ISTEXT($D64),ISNUMBER($AP64)),IF(HLOOKUP(INT($I64),'1. Eingabemaske'!$I$12:$V$21,9,FALSE)&lt;&gt;0,HLOOKUP(INT($I64),'1. Eingabemaske'!$I$12:$V$21,9,FALSE),""),"")</f>
        <v/>
      </c>
      <c r="AR64" s="103"/>
      <c r="AS64" s="94" t="str">
        <f>IF(AND(ISTEXT($D64),ISNUMBER($AR64)),IF(HLOOKUP(INT($I64),'1. Eingabemaske'!$I$12:$V$21,10,FALSE)&lt;&gt;0,HLOOKUP(INT($I64),'1. Eingabemaske'!$I$12:$V$21,10,FALSE),""),"")</f>
        <v/>
      </c>
      <c r="AT64" s="95" t="str">
        <f>IF(ISTEXT($D64),(IF($AQ64="",0,IF('1. Eingabemaske'!$F$19="","",(IF('1. Eingabemaske'!$F$19=0,($AP64/'1. Eingabemaske'!$G$19),($AP64-1)/('1. Eingabemaske'!$G$19-1))*$AQ64)))+IF($AS64="",0,IF('1. Eingabemaske'!$F$20="","",(IF('1. Eingabemaske'!$F$20=0,($AR64/'1. Eingabemaske'!$G$20),($AR64-1)/('1. Eingabemaske'!$G$20-1))*$AS64)))),"")</f>
        <v/>
      </c>
      <c r="AU64" s="103"/>
      <c r="AV64" s="94" t="str">
        <f>IF(AND(ISTEXT($D64),ISNUMBER($AU64)),IF(HLOOKUP(INT($I64),'1. Eingabemaske'!$I$12:$V$21,11,FALSE)&lt;&gt;0,HLOOKUP(INT($I64),'1. Eingabemaske'!$I$12:$V$21,11,FALSE),""),"")</f>
        <v/>
      </c>
      <c r="AW64" s="103"/>
      <c r="AX64" s="94" t="str">
        <f>IF(AND(ISTEXT($D64),ISNUMBER($AW64)),IF(HLOOKUP(INT($I64),'1. Eingabemaske'!$I$12:$V$21,12,FALSE)&lt;&gt;0,HLOOKUP(INT($I64),'1. Eingabemaske'!$I$12:$V$21,12,FALSE),""),"")</f>
        <v/>
      </c>
      <c r="AY64" s="95" t="str">
        <f>IF(ISTEXT($D64),SUM(IF($AV64="",0,IF('1. Eingabemaske'!$F$21="","",(IF('1. Eingabemaske'!$F$21=0,($AU64/'1. Eingabemaske'!$G$21),($AU64-1)/('1. Eingabemaske'!$G$21-1)))*$AV64)),IF($AX64="",0,IF('1. Eingabemaske'!#REF!="","",(IF('1. Eingabemaske'!#REF!=0,($AW64/'1. Eingabemaske'!#REF!),($AW64-1)/('1. Eingabemaske'!#REF!-1)))*$AX64))),"")</f>
        <v/>
      </c>
      <c r="AZ64" s="84" t="str">
        <f t="shared" si="6"/>
        <v>Bitte BES einfügen</v>
      </c>
      <c r="BA64" s="96" t="str">
        <f t="shared" si="7"/>
        <v/>
      </c>
      <c r="BB64" s="100"/>
      <c r="BC64" s="100"/>
      <c r="BD64" s="100"/>
    </row>
    <row r="65" spans="2:56" ht="13.5" thickBot="1" x14ac:dyDescent="0.45">
      <c r="B65" s="99" t="str">
        <f t="shared" si="0"/>
        <v xml:space="preserve"> </v>
      </c>
      <c r="C65" s="100"/>
      <c r="D65" s="100"/>
      <c r="E65" s="100"/>
      <c r="F65" s="100"/>
      <c r="G65" s="101"/>
      <c r="H65" s="101"/>
      <c r="I65" s="84" t="str">
        <f>IF(ISBLANK(Tableau1[[#This Row],[Name]]),"",((Tableau1[[#This Row],[Testdatum]]-Tableau1[[#This Row],[Geburtsdatum]])/365))</f>
        <v/>
      </c>
      <c r="J65" s="102" t="str">
        <f t="shared" si="1"/>
        <v xml:space="preserve"> </v>
      </c>
      <c r="K65" s="103"/>
      <c r="L65" s="103"/>
      <c r="M65" s="104" t="str">
        <f>IF(ISTEXT(D65),IF(L65="","",IF(HLOOKUP(INT($I65),'1. Eingabemaske'!$I$12:$V$21,2,FALSE)&lt;&gt;0,HLOOKUP(INT($I65),'1. Eingabemaske'!$I$12:$V$21,2,FALSE),"")),"")</f>
        <v/>
      </c>
      <c r="N65" s="105" t="str">
        <f>IF(ISTEXT($D65),IF(F65="M",IF(L65="","",IF($K65="Frühentwickler",VLOOKUP(INT($I65),'1. Eingabemaske'!$Z$12:$AF$28,5,FALSE),IF($K65="Normalentwickler",VLOOKUP(INT($I65),'1. Eingabemaske'!$Z$12:$AF$23,6,FALSE),IF($K65="Spätentwickler",VLOOKUP(INT($I65),'1. Eingabemaske'!$Z$12:$AF$23,7,FALSE),0)))+((VLOOKUP(INT($I65),'1. Eingabemaske'!$Z$12:$AF$23,2,FALSE))*(($G65-DATE(YEAR($G65),1,1)+1)/365))),IF(F65="W",(IF($K65="Frühentwickler",VLOOKUP(INT($I65),'1. Eingabemaske'!$AH$12:$AN$28,5,FALSE),IF($K65="Normalentwickler",VLOOKUP(INT($I65),'1. Eingabemaske'!$AH$12:$AN$23,6,FALSE),IF($K65="Spätentwickler",VLOOKUP(INT($I65),'1. Eingabemaske'!$AH$12:$AN$23,7,FALSE),0)))+((VLOOKUP(INT($I65),'1. Eingabemaske'!$AH$12:$AN$23,2,FALSE))*(($G65-DATE(YEAR($G65),1,1)+1)/365))),"Geschlecht fehlt!")),"")</f>
        <v/>
      </c>
      <c r="O65" s="106" t="str">
        <f>IF(ISTEXT(D65),IF(M65="","",IF('1. Eingabemaske'!$F$13="",0,(IF('1. Eingabemaske'!$F$13=0,(L65/'1. Eingabemaske'!$G$13),(L65-1)/('1. Eingabemaske'!$G$13-1))*M65*N65))),"")</f>
        <v/>
      </c>
      <c r="P65" s="103"/>
      <c r="Q65" s="103"/>
      <c r="R65" s="104" t="str">
        <f t="shared" si="2"/>
        <v/>
      </c>
      <c r="S65" s="104" t="str">
        <f>IF(AND(ISTEXT($D65),ISNUMBER(R65)),IF(HLOOKUP(INT($I65),'1. Eingabemaske'!$I$12:$V$21,3,FALSE)&lt;&gt;0,HLOOKUP(INT($I65),'1. Eingabemaske'!$I$12:$V$21,3,FALSE),""),"")</f>
        <v/>
      </c>
      <c r="T65" s="106" t="str">
        <f>IF(ISTEXT($D65),IF($S65="","",IF($R65="","",IF('1. Eingabemaske'!$F$14="",0,(IF('1. Eingabemaske'!$F$14=0,(R65/'1. Eingabemaske'!$G$14),(R65-1)/('1. Eingabemaske'!$G$14-1))*$S65)))),"")</f>
        <v/>
      </c>
      <c r="U65" s="103"/>
      <c r="V65" s="103"/>
      <c r="W65" s="104" t="str">
        <f t="shared" si="3"/>
        <v/>
      </c>
      <c r="X65" s="104" t="str">
        <f>IF(AND(ISTEXT($D65),ISNUMBER(W65)),IF(HLOOKUP(INT($I65),'1. Eingabemaske'!$I$12:$V$21,4,FALSE)&lt;&gt;0,HLOOKUP(INT($I65),'1. Eingabemaske'!$I$12:$V$21,4,FALSE),""),"")</f>
        <v/>
      </c>
      <c r="Y65" s="108" t="str">
        <f>IF(ISTEXT($D65),IF($W65="","",IF($X65="","",IF('1. Eingabemaske'!$F$15="","",(IF('1. Eingabemaske'!$F$15=0,($W65/'1. Eingabemaske'!$G$15),($W65-1)/('1. Eingabemaske'!$G$15-1))*$X65)))),"")</f>
        <v/>
      </c>
      <c r="Z65" s="103"/>
      <c r="AA65" s="103"/>
      <c r="AB65" s="104" t="str">
        <f t="shared" si="4"/>
        <v/>
      </c>
      <c r="AC65" s="104" t="str">
        <f>IF(AND(ISTEXT($D65),ISNUMBER($AB65)),IF(HLOOKUP(INT($I65),'1. Eingabemaske'!$I$12:$V$21,5,FALSE)&lt;&gt;0,HLOOKUP(INT($I65),'1. Eingabemaske'!$I$12:$V$21,5,FALSE),""),"")</f>
        <v/>
      </c>
      <c r="AD65" s="91" t="str">
        <f>IF(ISTEXT($D65),IF($AC65="","",IF('1. Eingabemaske'!$F$16="","",(IF('1. Eingabemaske'!$F$16=0,($AB65/'1. Eingabemaske'!$G$16),($AB65-1)/('1. Eingabemaske'!$G$16-1))*$AC65))),"")</f>
        <v/>
      </c>
      <c r="AE65" s="92" t="str">
        <f>IF(ISTEXT($D65),IF(F65="M",IF(L65="","",IF($K65="Frühentwickler",VLOOKUP(INT($I65),'1. Eingabemaske'!$Z$12:$AF$28,5,FALSE),IF($K65="Normalentwickler",VLOOKUP(INT($I65),'1. Eingabemaske'!$Z$12:$AF$23,6,FALSE),IF($K65="Spätentwickler",VLOOKUP(INT($I65),'1. Eingabemaske'!$Z$12:$AF$23,7,FALSE),0)))+((VLOOKUP(INT($I65),'1. Eingabemaske'!$Z$12:$AF$23,2,FALSE))*(($G65-DATE(YEAR($G65),1,1)+1)/365))),IF(F65="W",(IF($K65="Frühentwickler",VLOOKUP(INT($I65),'1. Eingabemaske'!$AH$12:$AN$28,5,FALSE),IF($K65="Normalentwickler",VLOOKUP(INT($I65),'1. Eingabemaske'!$AH$12:$AN$23,6,FALSE),IF($K65="Spätentwickler",VLOOKUP(INT($I65),'1. Eingabemaske'!$AH$12:$AN$23,7,FALSE),0)))+((VLOOKUP(INT($I65),'1. Eingabemaske'!$AH$12:$AN$23,2,FALSE))*(($G65-DATE(YEAR($G65),1,1)+1)/365))),"Geschlecht fehlt!")),"")</f>
        <v/>
      </c>
      <c r="AF65" s="93" t="str">
        <f t="shared" si="5"/>
        <v/>
      </c>
      <c r="AG65" s="103"/>
      <c r="AH65" s="94" t="str">
        <f>IF(AND(ISTEXT($D65),ISNUMBER($AG65)),IF(HLOOKUP(INT($I65),'1. Eingabemaske'!$I$12:$V$21,6,FALSE)&lt;&gt;0,HLOOKUP(INT($I65),'1. Eingabemaske'!$I$12:$V$21,6,FALSE),""),"")</f>
        <v/>
      </c>
      <c r="AI65" s="91" t="str">
        <f>IF(ISTEXT($D65),IF($AH65="","",IF('1. Eingabemaske'!$F$17="","",(IF('1. Eingabemaske'!$F$17=0,($AG65/'1. Eingabemaske'!$G$17),($AG65-1)/('1. Eingabemaske'!$G$17-1))*$AH65))),"")</f>
        <v/>
      </c>
      <c r="AJ65" s="103"/>
      <c r="AK65" s="94" t="str">
        <f>IF(AND(ISTEXT($D65),ISNUMBER($AJ65)),IF(HLOOKUP(INT($I65),'1. Eingabemaske'!$I$12:$V$21,7,FALSE)&lt;&gt;0,HLOOKUP(INT($I65),'1. Eingabemaske'!$I$12:$V$21,7,FALSE),""),"")</f>
        <v/>
      </c>
      <c r="AL65" s="91" t="str">
        <f>IF(ISTEXT($D65),IF(AJ65=0,0,IF($AK65="","",IF('1. Eingabemaske'!$F$18="","",(IF('1. Eingabemaske'!$F$18=0,($AJ65/'1. Eingabemaske'!$G$18),($AJ65-1)/('1. Eingabemaske'!$G$18-1))*$AK65)))),"")</f>
        <v/>
      </c>
      <c r="AM65" s="103"/>
      <c r="AN65" s="94" t="str">
        <f>IF(AND(ISTEXT($D65),ISNUMBER($AM65)),IF(HLOOKUP(INT($I65),'1. Eingabemaske'!$I$12:$V$21,8,FALSE)&lt;&gt;0,HLOOKUP(INT($I65),'1. Eingabemaske'!$I$12:$V$21,8,FALSE),""),"")</f>
        <v/>
      </c>
      <c r="AO65" s="89" t="str">
        <f>IF(ISTEXT($D65),IF($AN65="","",IF('1. Eingabemaske'!#REF!="","",(IF('1. Eingabemaske'!#REF!=0,($AM65/'1. Eingabemaske'!#REF!),($AM65-1)/('1. Eingabemaske'!#REF!-1))*$AN65))),"")</f>
        <v/>
      </c>
      <c r="AP65" s="110"/>
      <c r="AQ65" s="94" t="str">
        <f>IF(AND(ISTEXT($D65),ISNUMBER($AP65)),IF(HLOOKUP(INT($I65),'1. Eingabemaske'!$I$12:$V$21,9,FALSE)&lt;&gt;0,HLOOKUP(INT($I65),'1. Eingabemaske'!$I$12:$V$21,9,FALSE),""),"")</f>
        <v/>
      </c>
      <c r="AR65" s="103"/>
      <c r="AS65" s="94" t="str">
        <f>IF(AND(ISTEXT($D65),ISNUMBER($AR65)),IF(HLOOKUP(INT($I65),'1. Eingabemaske'!$I$12:$V$21,10,FALSE)&lt;&gt;0,HLOOKUP(INT($I65),'1. Eingabemaske'!$I$12:$V$21,10,FALSE),""),"")</f>
        <v/>
      </c>
      <c r="AT65" s="95" t="str">
        <f>IF(ISTEXT($D65),(IF($AQ65="",0,IF('1. Eingabemaske'!$F$19="","",(IF('1. Eingabemaske'!$F$19=0,($AP65/'1. Eingabemaske'!$G$19),($AP65-1)/('1. Eingabemaske'!$G$19-1))*$AQ65)))+IF($AS65="",0,IF('1. Eingabemaske'!$F$20="","",(IF('1. Eingabemaske'!$F$20=0,($AR65/'1. Eingabemaske'!$G$20),($AR65-1)/('1. Eingabemaske'!$G$20-1))*$AS65)))),"")</f>
        <v/>
      </c>
      <c r="AU65" s="103"/>
      <c r="AV65" s="94" t="str">
        <f>IF(AND(ISTEXT($D65),ISNUMBER($AU65)),IF(HLOOKUP(INT($I65),'1. Eingabemaske'!$I$12:$V$21,11,FALSE)&lt;&gt;0,HLOOKUP(INT($I65),'1. Eingabemaske'!$I$12:$V$21,11,FALSE),""),"")</f>
        <v/>
      </c>
      <c r="AW65" s="103"/>
      <c r="AX65" s="94" t="str">
        <f>IF(AND(ISTEXT($D65),ISNUMBER($AW65)),IF(HLOOKUP(INT($I65),'1. Eingabemaske'!$I$12:$V$21,12,FALSE)&lt;&gt;0,HLOOKUP(INT($I65),'1. Eingabemaske'!$I$12:$V$21,12,FALSE),""),"")</f>
        <v/>
      </c>
      <c r="AY65" s="95" t="str">
        <f>IF(ISTEXT($D65),SUM(IF($AV65="",0,IF('1. Eingabemaske'!$F$21="","",(IF('1. Eingabemaske'!$F$21=0,($AU65/'1. Eingabemaske'!$G$21),($AU65-1)/('1. Eingabemaske'!$G$21-1)))*$AV65)),IF($AX65="",0,IF('1. Eingabemaske'!#REF!="","",(IF('1. Eingabemaske'!#REF!=0,($AW65/'1. Eingabemaske'!#REF!),($AW65-1)/('1. Eingabemaske'!#REF!-1)))*$AX65))),"")</f>
        <v/>
      </c>
      <c r="AZ65" s="84" t="str">
        <f t="shared" si="6"/>
        <v>Bitte BES einfügen</v>
      </c>
      <c r="BA65" s="96" t="str">
        <f t="shared" si="7"/>
        <v/>
      </c>
      <c r="BB65" s="100"/>
      <c r="BC65" s="100"/>
      <c r="BD65" s="100"/>
    </row>
    <row r="66" spans="2:56" ht="13.5" thickBot="1" x14ac:dyDescent="0.45">
      <c r="B66" s="99" t="str">
        <f t="shared" si="0"/>
        <v xml:space="preserve"> </v>
      </c>
      <c r="C66" s="100"/>
      <c r="D66" s="100"/>
      <c r="E66" s="100"/>
      <c r="F66" s="100"/>
      <c r="G66" s="101"/>
      <c r="H66" s="101"/>
      <c r="I66" s="84" t="str">
        <f>IF(ISBLANK(Tableau1[[#This Row],[Name]]),"",((Tableau1[[#This Row],[Testdatum]]-Tableau1[[#This Row],[Geburtsdatum]])/365))</f>
        <v/>
      </c>
      <c r="J66" s="102" t="str">
        <f t="shared" si="1"/>
        <v xml:space="preserve"> </v>
      </c>
      <c r="K66" s="103"/>
      <c r="L66" s="103"/>
      <c r="M66" s="104" t="str">
        <f>IF(ISTEXT(D66),IF(L66="","",IF(HLOOKUP(INT($I66),'1. Eingabemaske'!$I$12:$V$21,2,FALSE)&lt;&gt;0,HLOOKUP(INT($I66),'1. Eingabemaske'!$I$12:$V$21,2,FALSE),"")),"")</f>
        <v/>
      </c>
      <c r="N66" s="105" t="str">
        <f>IF(ISTEXT($D66),IF(F66="M",IF(L66="","",IF($K66="Frühentwickler",VLOOKUP(INT($I66),'1. Eingabemaske'!$Z$12:$AF$28,5,FALSE),IF($K66="Normalentwickler",VLOOKUP(INT($I66),'1. Eingabemaske'!$Z$12:$AF$23,6,FALSE),IF($K66="Spätentwickler",VLOOKUP(INT($I66),'1. Eingabemaske'!$Z$12:$AF$23,7,FALSE),0)))+((VLOOKUP(INT($I66),'1. Eingabemaske'!$Z$12:$AF$23,2,FALSE))*(($G66-DATE(YEAR($G66),1,1)+1)/365))),IF(F66="W",(IF($K66="Frühentwickler",VLOOKUP(INT($I66),'1. Eingabemaske'!$AH$12:$AN$28,5,FALSE),IF($K66="Normalentwickler",VLOOKUP(INT($I66),'1. Eingabemaske'!$AH$12:$AN$23,6,FALSE),IF($K66="Spätentwickler",VLOOKUP(INT($I66),'1. Eingabemaske'!$AH$12:$AN$23,7,FALSE),0)))+((VLOOKUP(INT($I66),'1. Eingabemaske'!$AH$12:$AN$23,2,FALSE))*(($G66-DATE(YEAR($G66),1,1)+1)/365))),"Geschlecht fehlt!")),"")</f>
        <v/>
      </c>
      <c r="O66" s="106" t="str">
        <f>IF(ISTEXT(D66),IF(M66="","",IF('1. Eingabemaske'!$F$13="",0,(IF('1. Eingabemaske'!$F$13=0,(L66/'1. Eingabemaske'!$G$13),(L66-1)/('1. Eingabemaske'!$G$13-1))*M66*N66))),"")</f>
        <v/>
      </c>
      <c r="P66" s="103"/>
      <c r="Q66" s="103"/>
      <c r="R66" s="104" t="str">
        <f t="shared" si="2"/>
        <v/>
      </c>
      <c r="S66" s="104" t="str">
        <f>IF(AND(ISTEXT($D66),ISNUMBER(R66)),IF(HLOOKUP(INT($I66),'1. Eingabemaske'!$I$12:$V$21,3,FALSE)&lt;&gt;0,HLOOKUP(INT($I66),'1. Eingabemaske'!$I$12:$V$21,3,FALSE),""),"")</f>
        <v/>
      </c>
      <c r="T66" s="106" t="str">
        <f>IF(ISTEXT($D66),IF($S66="","",IF($R66="","",IF('1. Eingabemaske'!$F$14="",0,(IF('1. Eingabemaske'!$F$14=0,(R66/'1. Eingabemaske'!$G$14),(R66-1)/('1. Eingabemaske'!$G$14-1))*$S66)))),"")</f>
        <v/>
      </c>
      <c r="U66" s="103"/>
      <c r="V66" s="103"/>
      <c r="W66" s="104" t="str">
        <f t="shared" si="3"/>
        <v/>
      </c>
      <c r="X66" s="104" t="str">
        <f>IF(AND(ISTEXT($D66),ISNUMBER(W66)),IF(HLOOKUP(INT($I66),'1. Eingabemaske'!$I$12:$V$21,4,FALSE)&lt;&gt;0,HLOOKUP(INT($I66),'1. Eingabemaske'!$I$12:$V$21,4,FALSE),""),"")</f>
        <v/>
      </c>
      <c r="Y66" s="108" t="str">
        <f>IF(ISTEXT($D66),IF($W66="","",IF($X66="","",IF('1. Eingabemaske'!$F$15="","",(IF('1. Eingabemaske'!$F$15=0,($W66/'1. Eingabemaske'!$G$15),($W66-1)/('1. Eingabemaske'!$G$15-1))*$X66)))),"")</f>
        <v/>
      </c>
      <c r="Z66" s="103"/>
      <c r="AA66" s="103"/>
      <c r="AB66" s="104" t="str">
        <f t="shared" si="4"/>
        <v/>
      </c>
      <c r="AC66" s="104" t="str">
        <f>IF(AND(ISTEXT($D66),ISNUMBER($AB66)),IF(HLOOKUP(INT($I66),'1. Eingabemaske'!$I$12:$V$21,5,FALSE)&lt;&gt;0,HLOOKUP(INT($I66),'1. Eingabemaske'!$I$12:$V$21,5,FALSE),""),"")</f>
        <v/>
      </c>
      <c r="AD66" s="91" t="str">
        <f>IF(ISTEXT($D66),IF($AC66="","",IF('1. Eingabemaske'!$F$16="","",(IF('1. Eingabemaske'!$F$16=0,($AB66/'1. Eingabemaske'!$G$16),($AB66-1)/('1. Eingabemaske'!$G$16-1))*$AC66))),"")</f>
        <v/>
      </c>
      <c r="AE66" s="92" t="str">
        <f>IF(ISTEXT($D66),IF(F66="M",IF(L66="","",IF($K66="Frühentwickler",VLOOKUP(INT($I66),'1. Eingabemaske'!$Z$12:$AF$28,5,FALSE),IF($K66="Normalentwickler",VLOOKUP(INT($I66),'1. Eingabemaske'!$Z$12:$AF$23,6,FALSE),IF($K66="Spätentwickler",VLOOKUP(INT($I66),'1. Eingabemaske'!$Z$12:$AF$23,7,FALSE),0)))+((VLOOKUP(INT($I66),'1. Eingabemaske'!$Z$12:$AF$23,2,FALSE))*(($G66-DATE(YEAR($G66),1,1)+1)/365))),IF(F66="W",(IF($K66="Frühentwickler",VLOOKUP(INT($I66),'1. Eingabemaske'!$AH$12:$AN$28,5,FALSE),IF($K66="Normalentwickler",VLOOKUP(INT($I66),'1. Eingabemaske'!$AH$12:$AN$23,6,FALSE),IF($K66="Spätentwickler",VLOOKUP(INT($I66),'1. Eingabemaske'!$AH$12:$AN$23,7,FALSE),0)))+((VLOOKUP(INT($I66),'1. Eingabemaske'!$AH$12:$AN$23,2,FALSE))*(($G66-DATE(YEAR($G66),1,1)+1)/365))),"Geschlecht fehlt!")),"")</f>
        <v/>
      </c>
      <c r="AF66" s="93" t="str">
        <f t="shared" si="5"/>
        <v/>
      </c>
      <c r="AG66" s="103"/>
      <c r="AH66" s="94" t="str">
        <f>IF(AND(ISTEXT($D66),ISNUMBER($AG66)),IF(HLOOKUP(INT($I66),'1. Eingabemaske'!$I$12:$V$21,6,FALSE)&lt;&gt;0,HLOOKUP(INT($I66),'1. Eingabemaske'!$I$12:$V$21,6,FALSE),""),"")</f>
        <v/>
      </c>
      <c r="AI66" s="91" t="str">
        <f>IF(ISTEXT($D66),IF($AH66="","",IF('1. Eingabemaske'!$F$17="","",(IF('1. Eingabemaske'!$F$17=0,($AG66/'1. Eingabemaske'!$G$17),($AG66-1)/('1. Eingabemaske'!$G$17-1))*$AH66))),"")</f>
        <v/>
      </c>
      <c r="AJ66" s="103"/>
      <c r="AK66" s="94" t="str">
        <f>IF(AND(ISTEXT($D66),ISNUMBER($AJ66)),IF(HLOOKUP(INT($I66),'1. Eingabemaske'!$I$12:$V$21,7,FALSE)&lt;&gt;0,HLOOKUP(INT($I66),'1. Eingabemaske'!$I$12:$V$21,7,FALSE),""),"")</f>
        <v/>
      </c>
      <c r="AL66" s="91" t="str">
        <f>IF(ISTEXT($D66),IF(AJ66=0,0,IF($AK66="","",IF('1. Eingabemaske'!$F$18="","",(IF('1. Eingabemaske'!$F$18=0,($AJ66/'1. Eingabemaske'!$G$18),($AJ66-1)/('1. Eingabemaske'!$G$18-1))*$AK66)))),"")</f>
        <v/>
      </c>
      <c r="AM66" s="103"/>
      <c r="AN66" s="94" t="str">
        <f>IF(AND(ISTEXT($D66),ISNUMBER($AM66)),IF(HLOOKUP(INT($I66),'1. Eingabemaske'!$I$12:$V$21,8,FALSE)&lt;&gt;0,HLOOKUP(INT($I66),'1. Eingabemaske'!$I$12:$V$21,8,FALSE),""),"")</f>
        <v/>
      </c>
      <c r="AO66" s="89" t="str">
        <f>IF(ISTEXT($D66),IF($AN66="","",IF('1. Eingabemaske'!#REF!="","",(IF('1. Eingabemaske'!#REF!=0,($AM66/'1. Eingabemaske'!#REF!),($AM66-1)/('1. Eingabemaske'!#REF!-1))*$AN66))),"")</f>
        <v/>
      </c>
      <c r="AP66" s="110"/>
      <c r="AQ66" s="94" t="str">
        <f>IF(AND(ISTEXT($D66),ISNUMBER($AP66)),IF(HLOOKUP(INT($I66),'1. Eingabemaske'!$I$12:$V$21,9,FALSE)&lt;&gt;0,HLOOKUP(INT($I66),'1. Eingabemaske'!$I$12:$V$21,9,FALSE),""),"")</f>
        <v/>
      </c>
      <c r="AR66" s="103"/>
      <c r="AS66" s="94" t="str">
        <f>IF(AND(ISTEXT($D66),ISNUMBER($AR66)),IF(HLOOKUP(INT($I66),'1. Eingabemaske'!$I$12:$V$21,10,FALSE)&lt;&gt;0,HLOOKUP(INT($I66),'1. Eingabemaske'!$I$12:$V$21,10,FALSE),""),"")</f>
        <v/>
      </c>
      <c r="AT66" s="95" t="str">
        <f>IF(ISTEXT($D66),(IF($AQ66="",0,IF('1. Eingabemaske'!$F$19="","",(IF('1. Eingabemaske'!$F$19=0,($AP66/'1. Eingabemaske'!$G$19),($AP66-1)/('1. Eingabemaske'!$G$19-1))*$AQ66)))+IF($AS66="",0,IF('1. Eingabemaske'!$F$20="","",(IF('1. Eingabemaske'!$F$20=0,($AR66/'1. Eingabemaske'!$G$20),($AR66-1)/('1. Eingabemaske'!$G$20-1))*$AS66)))),"")</f>
        <v/>
      </c>
      <c r="AU66" s="103"/>
      <c r="AV66" s="94" t="str">
        <f>IF(AND(ISTEXT($D66),ISNUMBER($AU66)),IF(HLOOKUP(INT($I66),'1. Eingabemaske'!$I$12:$V$21,11,FALSE)&lt;&gt;0,HLOOKUP(INT($I66),'1. Eingabemaske'!$I$12:$V$21,11,FALSE),""),"")</f>
        <v/>
      </c>
      <c r="AW66" s="103"/>
      <c r="AX66" s="94" t="str">
        <f>IF(AND(ISTEXT($D66),ISNUMBER($AW66)),IF(HLOOKUP(INT($I66),'1. Eingabemaske'!$I$12:$V$21,12,FALSE)&lt;&gt;0,HLOOKUP(INT($I66),'1. Eingabemaske'!$I$12:$V$21,12,FALSE),""),"")</f>
        <v/>
      </c>
      <c r="AY66" s="95" t="str">
        <f>IF(ISTEXT($D66),SUM(IF($AV66="",0,IF('1. Eingabemaske'!$F$21="","",(IF('1. Eingabemaske'!$F$21=0,($AU66/'1. Eingabemaske'!$G$21),($AU66-1)/('1. Eingabemaske'!$G$21-1)))*$AV66)),IF($AX66="",0,IF('1. Eingabemaske'!#REF!="","",(IF('1. Eingabemaske'!#REF!=0,($AW66/'1. Eingabemaske'!#REF!),($AW66-1)/('1. Eingabemaske'!#REF!-1)))*$AX66))),"")</f>
        <v/>
      </c>
      <c r="AZ66" s="84" t="str">
        <f t="shared" si="6"/>
        <v>Bitte BES einfügen</v>
      </c>
      <c r="BA66" s="96" t="str">
        <f t="shared" si="7"/>
        <v/>
      </c>
      <c r="BB66" s="100"/>
      <c r="BC66" s="100"/>
      <c r="BD66" s="100"/>
    </row>
    <row r="67" spans="2:56" ht="13.5" thickBot="1" x14ac:dyDescent="0.45">
      <c r="B67" s="99" t="str">
        <f t="shared" si="0"/>
        <v xml:space="preserve"> </v>
      </c>
      <c r="C67" s="100"/>
      <c r="D67" s="100"/>
      <c r="E67" s="100"/>
      <c r="F67" s="100"/>
      <c r="G67" s="101"/>
      <c r="H67" s="101"/>
      <c r="I67" s="84" t="str">
        <f>IF(ISBLANK(Tableau1[[#This Row],[Name]]),"",((Tableau1[[#This Row],[Testdatum]]-Tableau1[[#This Row],[Geburtsdatum]])/365))</f>
        <v/>
      </c>
      <c r="J67" s="102" t="str">
        <f t="shared" si="1"/>
        <v xml:space="preserve"> </v>
      </c>
      <c r="K67" s="103"/>
      <c r="L67" s="103"/>
      <c r="M67" s="104" t="str">
        <f>IF(ISTEXT(D67),IF(L67="","",IF(HLOOKUP(INT($I67),'1. Eingabemaske'!$I$12:$V$21,2,FALSE)&lt;&gt;0,HLOOKUP(INT($I67),'1. Eingabemaske'!$I$12:$V$21,2,FALSE),"")),"")</f>
        <v/>
      </c>
      <c r="N67" s="105" t="str">
        <f>IF(ISTEXT($D67),IF(F67="M",IF(L67="","",IF($K67="Frühentwickler",VLOOKUP(INT($I67),'1. Eingabemaske'!$Z$12:$AF$28,5,FALSE),IF($K67="Normalentwickler",VLOOKUP(INT($I67),'1. Eingabemaske'!$Z$12:$AF$23,6,FALSE),IF($K67="Spätentwickler",VLOOKUP(INT($I67),'1. Eingabemaske'!$Z$12:$AF$23,7,FALSE),0)))+((VLOOKUP(INT($I67),'1. Eingabemaske'!$Z$12:$AF$23,2,FALSE))*(($G67-DATE(YEAR($G67),1,1)+1)/365))),IF(F67="W",(IF($K67="Frühentwickler",VLOOKUP(INT($I67),'1. Eingabemaske'!$AH$12:$AN$28,5,FALSE),IF($K67="Normalentwickler",VLOOKUP(INT($I67),'1. Eingabemaske'!$AH$12:$AN$23,6,FALSE),IF($K67="Spätentwickler",VLOOKUP(INT($I67),'1. Eingabemaske'!$AH$12:$AN$23,7,FALSE),0)))+((VLOOKUP(INT($I67),'1. Eingabemaske'!$AH$12:$AN$23,2,FALSE))*(($G67-DATE(YEAR($G67),1,1)+1)/365))),"Geschlecht fehlt!")),"")</f>
        <v/>
      </c>
      <c r="O67" s="106" t="str">
        <f>IF(ISTEXT(D67),IF(M67="","",IF('1. Eingabemaske'!$F$13="",0,(IF('1. Eingabemaske'!$F$13=0,(L67/'1. Eingabemaske'!$G$13),(L67-1)/('1. Eingabemaske'!$G$13-1))*M67*N67))),"")</f>
        <v/>
      </c>
      <c r="P67" s="103"/>
      <c r="Q67" s="103"/>
      <c r="R67" s="104" t="str">
        <f t="shared" si="2"/>
        <v/>
      </c>
      <c r="S67" s="104" t="str">
        <f>IF(AND(ISTEXT($D67),ISNUMBER(R67)),IF(HLOOKUP(INT($I67),'1. Eingabemaske'!$I$12:$V$21,3,FALSE)&lt;&gt;0,HLOOKUP(INT($I67),'1. Eingabemaske'!$I$12:$V$21,3,FALSE),""),"")</f>
        <v/>
      </c>
      <c r="T67" s="106" t="str">
        <f>IF(ISTEXT($D67),IF($S67="","",IF($R67="","",IF('1. Eingabemaske'!$F$14="",0,(IF('1. Eingabemaske'!$F$14=0,(R67/'1. Eingabemaske'!$G$14),(R67-1)/('1. Eingabemaske'!$G$14-1))*$S67)))),"")</f>
        <v/>
      </c>
      <c r="U67" s="103"/>
      <c r="V67" s="103"/>
      <c r="W67" s="104" t="str">
        <f t="shared" si="3"/>
        <v/>
      </c>
      <c r="X67" s="104" t="str">
        <f>IF(AND(ISTEXT($D67),ISNUMBER(W67)),IF(HLOOKUP(INT($I67),'1. Eingabemaske'!$I$12:$V$21,4,FALSE)&lt;&gt;0,HLOOKUP(INT($I67),'1. Eingabemaske'!$I$12:$V$21,4,FALSE),""),"")</f>
        <v/>
      </c>
      <c r="Y67" s="108" t="str">
        <f>IF(ISTEXT($D67),IF($W67="","",IF($X67="","",IF('1. Eingabemaske'!$F$15="","",(IF('1. Eingabemaske'!$F$15=0,($W67/'1. Eingabemaske'!$G$15),($W67-1)/('1. Eingabemaske'!$G$15-1))*$X67)))),"")</f>
        <v/>
      </c>
      <c r="Z67" s="103"/>
      <c r="AA67" s="103"/>
      <c r="AB67" s="104" t="str">
        <f t="shared" si="4"/>
        <v/>
      </c>
      <c r="AC67" s="104" t="str">
        <f>IF(AND(ISTEXT($D67),ISNUMBER($AB67)),IF(HLOOKUP(INT($I67),'1. Eingabemaske'!$I$12:$V$21,5,FALSE)&lt;&gt;0,HLOOKUP(INT($I67),'1. Eingabemaske'!$I$12:$V$21,5,FALSE),""),"")</f>
        <v/>
      </c>
      <c r="AD67" s="91" t="str">
        <f>IF(ISTEXT($D67),IF($AC67="","",IF('1. Eingabemaske'!$F$16="","",(IF('1. Eingabemaske'!$F$16=0,($AB67/'1. Eingabemaske'!$G$16),($AB67-1)/('1. Eingabemaske'!$G$16-1))*$AC67))),"")</f>
        <v/>
      </c>
      <c r="AE67" s="92" t="str">
        <f>IF(ISTEXT($D67),IF(F67="M",IF(L67="","",IF($K67="Frühentwickler",VLOOKUP(INT($I67),'1. Eingabemaske'!$Z$12:$AF$28,5,FALSE),IF($K67="Normalentwickler",VLOOKUP(INT($I67),'1. Eingabemaske'!$Z$12:$AF$23,6,FALSE),IF($K67="Spätentwickler",VLOOKUP(INT($I67),'1. Eingabemaske'!$Z$12:$AF$23,7,FALSE),0)))+((VLOOKUP(INT($I67),'1. Eingabemaske'!$Z$12:$AF$23,2,FALSE))*(($G67-DATE(YEAR($G67),1,1)+1)/365))),IF(F67="W",(IF($K67="Frühentwickler",VLOOKUP(INT($I67),'1. Eingabemaske'!$AH$12:$AN$28,5,FALSE),IF($K67="Normalentwickler",VLOOKUP(INT($I67),'1. Eingabemaske'!$AH$12:$AN$23,6,FALSE),IF($K67="Spätentwickler",VLOOKUP(INT($I67),'1. Eingabemaske'!$AH$12:$AN$23,7,FALSE),0)))+((VLOOKUP(INT($I67),'1. Eingabemaske'!$AH$12:$AN$23,2,FALSE))*(($G67-DATE(YEAR($G67),1,1)+1)/365))),"Geschlecht fehlt!")),"")</f>
        <v/>
      </c>
      <c r="AF67" s="93" t="str">
        <f t="shared" si="5"/>
        <v/>
      </c>
      <c r="AG67" s="103"/>
      <c r="AH67" s="94" t="str">
        <f>IF(AND(ISTEXT($D67),ISNUMBER($AG67)),IF(HLOOKUP(INT($I67),'1. Eingabemaske'!$I$12:$V$21,6,FALSE)&lt;&gt;0,HLOOKUP(INT($I67),'1. Eingabemaske'!$I$12:$V$21,6,FALSE),""),"")</f>
        <v/>
      </c>
      <c r="AI67" s="91" t="str">
        <f>IF(ISTEXT($D67),IF($AH67="","",IF('1. Eingabemaske'!$F$17="","",(IF('1. Eingabemaske'!$F$17=0,($AG67/'1. Eingabemaske'!$G$17),($AG67-1)/('1. Eingabemaske'!$G$17-1))*$AH67))),"")</f>
        <v/>
      </c>
      <c r="AJ67" s="103"/>
      <c r="AK67" s="94" t="str">
        <f>IF(AND(ISTEXT($D67),ISNUMBER($AJ67)),IF(HLOOKUP(INT($I67),'1. Eingabemaske'!$I$12:$V$21,7,FALSE)&lt;&gt;0,HLOOKUP(INT($I67),'1. Eingabemaske'!$I$12:$V$21,7,FALSE),""),"")</f>
        <v/>
      </c>
      <c r="AL67" s="91" t="str">
        <f>IF(ISTEXT($D67),IF(AJ67=0,0,IF($AK67="","",IF('1. Eingabemaske'!$F$18="","",(IF('1. Eingabemaske'!$F$18=0,($AJ67/'1. Eingabemaske'!$G$18),($AJ67-1)/('1. Eingabemaske'!$G$18-1))*$AK67)))),"")</f>
        <v/>
      </c>
      <c r="AM67" s="103"/>
      <c r="AN67" s="94" t="str">
        <f>IF(AND(ISTEXT($D67),ISNUMBER($AM67)),IF(HLOOKUP(INT($I67),'1. Eingabemaske'!$I$12:$V$21,8,FALSE)&lt;&gt;0,HLOOKUP(INT($I67),'1. Eingabemaske'!$I$12:$V$21,8,FALSE),""),"")</f>
        <v/>
      </c>
      <c r="AO67" s="89" t="str">
        <f>IF(ISTEXT($D67),IF($AN67="","",IF('1. Eingabemaske'!#REF!="","",(IF('1. Eingabemaske'!#REF!=0,($AM67/'1. Eingabemaske'!#REF!),($AM67-1)/('1. Eingabemaske'!#REF!-1))*$AN67))),"")</f>
        <v/>
      </c>
      <c r="AP67" s="110"/>
      <c r="AQ67" s="94" t="str">
        <f>IF(AND(ISTEXT($D67),ISNUMBER($AP67)),IF(HLOOKUP(INT($I67),'1. Eingabemaske'!$I$12:$V$21,9,FALSE)&lt;&gt;0,HLOOKUP(INT($I67),'1. Eingabemaske'!$I$12:$V$21,9,FALSE),""),"")</f>
        <v/>
      </c>
      <c r="AR67" s="103"/>
      <c r="AS67" s="94" t="str">
        <f>IF(AND(ISTEXT($D67),ISNUMBER($AR67)),IF(HLOOKUP(INT($I67),'1. Eingabemaske'!$I$12:$V$21,10,FALSE)&lt;&gt;0,HLOOKUP(INT($I67),'1. Eingabemaske'!$I$12:$V$21,10,FALSE),""),"")</f>
        <v/>
      </c>
      <c r="AT67" s="95" t="str">
        <f>IF(ISTEXT($D67),(IF($AQ67="",0,IF('1. Eingabemaske'!$F$19="","",(IF('1. Eingabemaske'!$F$19=0,($AP67/'1. Eingabemaske'!$G$19),($AP67-1)/('1. Eingabemaske'!$G$19-1))*$AQ67)))+IF($AS67="",0,IF('1. Eingabemaske'!$F$20="","",(IF('1. Eingabemaske'!$F$20=0,($AR67/'1. Eingabemaske'!$G$20),($AR67-1)/('1. Eingabemaske'!$G$20-1))*$AS67)))),"")</f>
        <v/>
      </c>
      <c r="AU67" s="103"/>
      <c r="AV67" s="94" t="str">
        <f>IF(AND(ISTEXT($D67),ISNUMBER($AU67)),IF(HLOOKUP(INT($I67),'1. Eingabemaske'!$I$12:$V$21,11,FALSE)&lt;&gt;0,HLOOKUP(INT($I67),'1. Eingabemaske'!$I$12:$V$21,11,FALSE),""),"")</f>
        <v/>
      </c>
      <c r="AW67" s="103"/>
      <c r="AX67" s="94" t="str">
        <f>IF(AND(ISTEXT($D67),ISNUMBER($AW67)),IF(HLOOKUP(INT($I67),'1. Eingabemaske'!$I$12:$V$21,12,FALSE)&lt;&gt;0,HLOOKUP(INT($I67),'1. Eingabemaske'!$I$12:$V$21,12,FALSE),""),"")</f>
        <v/>
      </c>
      <c r="AY67" s="95" t="str">
        <f>IF(ISTEXT($D67),SUM(IF($AV67="",0,IF('1. Eingabemaske'!$F$21="","",(IF('1. Eingabemaske'!$F$21=0,($AU67/'1. Eingabemaske'!$G$21),($AU67-1)/('1. Eingabemaske'!$G$21-1)))*$AV67)),IF($AX67="",0,IF('1. Eingabemaske'!#REF!="","",(IF('1. Eingabemaske'!#REF!=0,($AW67/'1. Eingabemaske'!#REF!),($AW67-1)/('1. Eingabemaske'!#REF!-1)))*$AX67))),"")</f>
        <v/>
      </c>
      <c r="AZ67" s="84" t="str">
        <f t="shared" si="6"/>
        <v>Bitte BES einfügen</v>
      </c>
      <c r="BA67" s="96" t="str">
        <f t="shared" si="7"/>
        <v/>
      </c>
      <c r="BB67" s="100"/>
      <c r="BC67" s="100"/>
      <c r="BD67" s="100"/>
    </row>
    <row r="68" spans="2:56" ht="13.5" thickBot="1" x14ac:dyDescent="0.45">
      <c r="B68" s="99" t="str">
        <f t="shared" si="0"/>
        <v xml:space="preserve"> </v>
      </c>
      <c r="C68" s="100"/>
      <c r="D68" s="100"/>
      <c r="E68" s="100"/>
      <c r="F68" s="100"/>
      <c r="G68" s="101"/>
      <c r="H68" s="101"/>
      <c r="I68" s="84" t="str">
        <f>IF(ISBLANK(Tableau1[[#This Row],[Name]]),"",((Tableau1[[#This Row],[Testdatum]]-Tableau1[[#This Row],[Geburtsdatum]])/365))</f>
        <v/>
      </c>
      <c r="J68" s="102" t="str">
        <f t="shared" si="1"/>
        <v xml:space="preserve"> </v>
      </c>
      <c r="K68" s="103"/>
      <c r="L68" s="103"/>
      <c r="M68" s="104" t="str">
        <f>IF(ISTEXT(D68),IF(L68="","",IF(HLOOKUP(INT($I68),'1. Eingabemaske'!$I$12:$V$21,2,FALSE)&lt;&gt;0,HLOOKUP(INT($I68),'1. Eingabemaske'!$I$12:$V$21,2,FALSE),"")),"")</f>
        <v/>
      </c>
      <c r="N68" s="105" t="str">
        <f>IF(ISTEXT($D68),IF(F68="M",IF(L68="","",IF($K68="Frühentwickler",VLOOKUP(INT($I68),'1. Eingabemaske'!$Z$12:$AF$28,5,FALSE),IF($K68="Normalentwickler",VLOOKUP(INT($I68),'1. Eingabemaske'!$Z$12:$AF$23,6,FALSE),IF($K68="Spätentwickler",VLOOKUP(INT($I68),'1. Eingabemaske'!$Z$12:$AF$23,7,FALSE),0)))+((VLOOKUP(INT($I68),'1. Eingabemaske'!$Z$12:$AF$23,2,FALSE))*(($G68-DATE(YEAR($G68),1,1)+1)/365))),IF(F68="W",(IF($K68="Frühentwickler",VLOOKUP(INT($I68),'1. Eingabemaske'!$AH$12:$AN$28,5,FALSE),IF($K68="Normalentwickler",VLOOKUP(INT($I68),'1. Eingabemaske'!$AH$12:$AN$23,6,FALSE),IF($K68="Spätentwickler",VLOOKUP(INT($I68),'1. Eingabemaske'!$AH$12:$AN$23,7,FALSE),0)))+((VLOOKUP(INT($I68),'1. Eingabemaske'!$AH$12:$AN$23,2,FALSE))*(($G68-DATE(YEAR($G68),1,1)+1)/365))),"Geschlecht fehlt!")),"")</f>
        <v/>
      </c>
      <c r="O68" s="106" t="str">
        <f>IF(ISTEXT(D68),IF(M68="","",IF('1. Eingabemaske'!$F$13="",0,(IF('1. Eingabemaske'!$F$13=0,(L68/'1. Eingabemaske'!$G$13),(L68-1)/('1. Eingabemaske'!$G$13-1))*M68*N68))),"")</f>
        <v/>
      </c>
      <c r="P68" s="103"/>
      <c r="Q68" s="103"/>
      <c r="R68" s="104" t="str">
        <f t="shared" si="2"/>
        <v/>
      </c>
      <c r="S68" s="104" t="str">
        <f>IF(AND(ISTEXT($D68),ISNUMBER(R68)),IF(HLOOKUP(INT($I68),'1. Eingabemaske'!$I$12:$V$21,3,FALSE)&lt;&gt;0,HLOOKUP(INT($I68),'1. Eingabemaske'!$I$12:$V$21,3,FALSE),""),"")</f>
        <v/>
      </c>
      <c r="T68" s="106" t="str">
        <f>IF(ISTEXT($D68),IF($S68="","",IF($R68="","",IF('1. Eingabemaske'!$F$14="",0,(IF('1. Eingabemaske'!$F$14=0,(R68/'1. Eingabemaske'!$G$14),(R68-1)/('1. Eingabemaske'!$G$14-1))*$S68)))),"")</f>
        <v/>
      </c>
      <c r="U68" s="103"/>
      <c r="V68" s="103"/>
      <c r="W68" s="104" t="str">
        <f t="shared" si="3"/>
        <v/>
      </c>
      <c r="X68" s="104" t="str">
        <f>IF(AND(ISTEXT($D68),ISNUMBER(W68)),IF(HLOOKUP(INT($I68),'1. Eingabemaske'!$I$12:$V$21,4,FALSE)&lt;&gt;0,HLOOKUP(INT($I68),'1. Eingabemaske'!$I$12:$V$21,4,FALSE),""),"")</f>
        <v/>
      </c>
      <c r="Y68" s="108" t="str">
        <f>IF(ISTEXT($D68),IF($W68="","",IF($X68="","",IF('1. Eingabemaske'!$F$15="","",(IF('1. Eingabemaske'!$F$15=0,($W68/'1. Eingabemaske'!$G$15),($W68-1)/('1. Eingabemaske'!$G$15-1))*$X68)))),"")</f>
        <v/>
      </c>
      <c r="Z68" s="103"/>
      <c r="AA68" s="103"/>
      <c r="AB68" s="104" t="str">
        <f t="shared" si="4"/>
        <v/>
      </c>
      <c r="AC68" s="104" t="str">
        <f>IF(AND(ISTEXT($D68),ISNUMBER($AB68)),IF(HLOOKUP(INT($I68),'1. Eingabemaske'!$I$12:$V$21,5,FALSE)&lt;&gt;0,HLOOKUP(INT($I68),'1. Eingabemaske'!$I$12:$V$21,5,FALSE),""),"")</f>
        <v/>
      </c>
      <c r="AD68" s="91" t="str">
        <f>IF(ISTEXT($D68),IF($AC68="","",IF('1. Eingabemaske'!$F$16="","",(IF('1. Eingabemaske'!$F$16=0,($AB68/'1. Eingabemaske'!$G$16),($AB68-1)/('1. Eingabemaske'!$G$16-1))*$AC68))),"")</f>
        <v/>
      </c>
      <c r="AE68" s="92" t="str">
        <f>IF(ISTEXT($D68),IF(F68="M",IF(L68="","",IF($K68="Frühentwickler",VLOOKUP(INT($I68),'1. Eingabemaske'!$Z$12:$AF$28,5,FALSE),IF($K68="Normalentwickler",VLOOKUP(INT($I68),'1. Eingabemaske'!$Z$12:$AF$23,6,FALSE),IF($K68="Spätentwickler",VLOOKUP(INT($I68),'1. Eingabemaske'!$Z$12:$AF$23,7,FALSE),0)))+((VLOOKUP(INT($I68),'1. Eingabemaske'!$Z$12:$AF$23,2,FALSE))*(($G68-DATE(YEAR($G68),1,1)+1)/365))),IF(F68="W",(IF($K68="Frühentwickler",VLOOKUP(INT($I68),'1. Eingabemaske'!$AH$12:$AN$28,5,FALSE),IF($K68="Normalentwickler",VLOOKUP(INT($I68),'1. Eingabemaske'!$AH$12:$AN$23,6,FALSE),IF($K68="Spätentwickler",VLOOKUP(INT($I68),'1. Eingabemaske'!$AH$12:$AN$23,7,FALSE),0)))+((VLOOKUP(INT($I68),'1. Eingabemaske'!$AH$12:$AN$23,2,FALSE))*(($G68-DATE(YEAR($G68),1,1)+1)/365))),"Geschlecht fehlt!")),"")</f>
        <v/>
      </c>
      <c r="AF68" s="93" t="str">
        <f t="shared" si="5"/>
        <v/>
      </c>
      <c r="AG68" s="103"/>
      <c r="AH68" s="94" t="str">
        <f>IF(AND(ISTEXT($D68),ISNUMBER($AG68)),IF(HLOOKUP(INT($I68),'1. Eingabemaske'!$I$12:$V$21,6,FALSE)&lt;&gt;0,HLOOKUP(INT($I68),'1. Eingabemaske'!$I$12:$V$21,6,FALSE),""),"")</f>
        <v/>
      </c>
      <c r="AI68" s="91" t="str">
        <f>IF(ISTEXT($D68),IF($AH68="","",IF('1. Eingabemaske'!$F$17="","",(IF('1. Eingabemaske'!$F$17=0,($AG68/'1. Eingabemaske'!$G$17),($AG68-1)/('1. Eingabemaske'!$G$17-1))*$AH68))),"")</f>
        <v/>
      </c>
      <c r="AJ68" s="103"/>
      <c r="AK68" s="94" t="str">
        <f>IF(AND(ISTEXT($D68),ISNUMBER($AJ68)),IF(HLOOKUP(INT($I68),'1. Eingabemaske'!$I$12:$V$21,7,FALSE)&lt;&gt;0,HLOOKUP(INT($I68),'1. Eingabemaske'!$I$12:$V$21,7,FALSE),""),"")</f>
        <v/>
      </c>
      <c r="AL68" s="91" t="str">
        <f>IF(ISTEXT($D68),IF(AJ68=0,0,IF($AK68="","",IF('1. Eingabemaske'!$F$18="","",(IF('1. Eingabemaske'!$F$18=0,($AJ68/'1. Eingabemaske'!$G$18),($AJ68-1)/('1. Eingabemaske'!$G$18-1))*$AK68)))),"")</f>
        <v/>
      </c>
      <c r="AM68" s="103"/>
      <c r="AN68" s="94" t="str">
        <f>IF(AND(ISTEXT($D68),ISNUMBER($AM68)),IF(HLOOKUP(INT($I68),'1. Eingabemaske'!$I$12:$V$21,8,FALSE)&lt;&gt;0,HLOOKUP(INT($I68),'1. Eingabemaske'!$I$12:$V$21,8,FALSE),""),"")</f>
        <v/>
      </c>
      <c r="AO68" s="89" t="str">
        <f>IF(ISTEXT($D68),IF($AN68="","",IF('1. Eingabemaske'!#REF!="","",(IF('1. Eingabemaske'!#REF!=0,($AM68/'1. Eingabemaske'!#REF!),($AM68-1)/('1. Eingabemaske'!#REF!-1))*$AN68))),"")</f>
        <v/>
      </c>
      <c r="AP68" s="110"/>
      <c r="AQ68" s="94" t="str">
        <f>IF(AND(ISTEXT($D68),ISNUMBER($AP68)),IF(HLOOKUP(INT($I68),'1. Eingabemaske'!$I$12:$V$21,9,FALSE)&lt;&gt;0,HLOOKUP(INT($I68),'1. Eingabemaske'!$I$12:$V$21,9,FALSE),""),"")</f>
        <v/>
      </c>
      <c r="AR68" s="103"/>
      <c r="AS68" s="94" t="str">
        <f>IF(AND(ISTEXT($D68),ISNUMBER($AR68)),IF(HLOOKUP(INT($I68),'1. Eingabemaske'!$I$12:$V$21,10,FALSE)&lt;&gt;0,HLOOKUP(INT($I68),'1. Eingabemaske'!$I$12:$V$21,10,FALSE),""),"")</f>
        <v/>
      </c>
      <c r="AT68" s="95" t="str">
        <f>IF(ISTEXT($D68),(IF($AQ68="",0,IF('1. Eingabemaske'!$F$19="","",(IF('1. Eingabemaske'!$F$19=0,($AP68/'1. Eingabemaske'!$G$19),($AP68-1)/('1. Eingabemaske'!$G$19-1))*$AQ68)))+IF($AS68="",0,IF('1. Eingabemaske'!$F$20="","",(IF('1. Eingabemaske'!$F$20=0,($AR68/'1. Eingabemaske'!$G$20),($AR68-1)/('1. Eingabemaske'!$G$20-1))*$AS68)))),"")</f>
        <v/>
      </c>
      <c r="AU68" s="103"/>
      <c r="AV68" s="94" t="str">
        <f>IF(AND(ISTEXT($D68),ISNUMBER($AU68)),IF(HLOOKUP(INT($I68),'1. Eingabemaske'!$I$12:$V$21,11,FALSE)&lt;&gt;0,HLOOKUP(INT($I68),'1. Eingabemaske'!$I$12:$V$21,11,FALSE),""),"")</f>
        <v/>
      </c>
      <c r="AW68" s="103"/>
      <c r="AX68" s="94" t="str">
        <f>IF(AND(ISTEXT($D68),ISNUMBER($AW68)),IF(HLOOKUP(INT($I68),'1. Eingabemaske'!$I$12:$V$21,12,FALSE)&lt;&gt;0,HLOOKUP(INT($I68),'1. Eingabemaske'!$I$12:$V$21,12,FALSE),""),"")</f>
        <v/>
      </c>
      <c r="AY68" s="95" t="str">
        <f>IF(ISTEXT($D68),SUM(IF($AV68="",0,IF('1. Eingabemaske'!$F$21="","",(IF('1. Eingabemaske'!$F$21=0,($AU68/'1. Eingabemaske'!$G$21),($AU68-1)/('1. Eingabemaske'!$G$21-1)))*$AV68)),IF($AX68="",0,IF('1. Eingabemaske'!#REF!="","",(IF('1. Eingabemaske'!#REF!=0,($AW68/'1. Eingabemaske'!#REF!),($AW68-1)/('1. Eingabemaske'!#REF!-1)))*$AX68))),"")</f>
        <v/>
      </c>
      <c r="AZ68" s="84" t="str">
        <f t="shared" si="6"/>
        <v>Bitte BES einfügen</v>
      </c>
      <c r="BA68" s="96" t="str">
        <f t="shared" si="7"/>
        <v/>
      </c>
      <c r="BB68" s="100"/>
      <c r="BC68" s="100"/>
      <c r="BD68" s="100"/>
    </row>
    <row r="69" spans="2:56" ht="13.5" thickBot="1" x14ac:dyDescent="0.45">
      <c r="B69" s="99" t="str">
        <f t="shared" si="0"/>
        <v xml:space="preserve"> </v>
      </c>
      <c r="C69" s="100"/>
      <c r="D69" s="100"/>
      <c r="E69" s="100"/>
      <c r="F69" s="100"/>
      <c r="G69" s="101"/>
      <c r="H69" s="101"/>
      <c r="I69" s="84" t="str">
        <f>IF(ISBLANK(Tableau1[[#This Row],[Name]]),"",((Tableau1[[#This Row],[Testdatum]]-Tableau1[[#This Row],[Geburtsdatum]])/365))</f>
        <v/>
      </c>
      <c r="J69" s="102" t="str">
        <f t="shared" si="1"/>
        <v xml:space="preserve"> </v>
      </c>
      <c r="K69" s="103"/>
      <c r="L69" s="103"/>
      <c r="M69" s="104" t="str">
        <f>IF(ISTEXT(D69),IF(L69="","",IF(HLOOKUP(INT($I69),'1. Eingabemaske'!$I$12:$V$21,2,FALSE)&lt;&gt;0,HLOOKUP(INT($I69),'1. Eingabemaske'!$I$12:$V$21,2,FALSE),"")),"")</f>
        <v/>
      </c>
      <c r="N69" s="105" t="str">
        <f>IF(ISTEXT($D69),IF(F69="M",IF(L69="","",IF($K69="Frühentwickler",VLOOKUP(INT($I69),'1. Eingabemaske'!$Z$12:$AF$28,5,FALSE),IF($K69="Normalentwickler",VLOOKUP(INT($I69),'1. Eingabemaske'!$Z$12:$AF$23,6,FALSE),IF($K69="Spätentwickler",VLOOKUP(INT($I69),'1. Eingabemaske'!$Z$12:$AF$23,7,FALSE),0)))+((VLOOKUP(INT($I69),'1. Eingabemaske'!$Z$12:$AF$23,2,FALSE))*(($G69-DATE(YEAR($G69),1,1)+1)/365))),IF(F69="W",(IF($K69="Frühentwickler",VLOOKUP(INT($I69),'1. Eingabemaske'!$AH$12:$AN$28,5,FALSE),IF($K69="Normalentwickler",VLOOKUP(INT($I69),'1. Eingabemaske'!$AH$12:$AN$23,6,FALSE),IF($K69="Spätentwickler",VLOOKUP(INT($I69),'1. Eingabemaske'!$AH$12:$AN$23,7,FALSE),0)))+((VLOOKUP(INT($I69),'1. Eingabemaske'!$AH$12:$AN$23,2,FALSE))*(($G69-DATE(YEAR($G69),1,1)+1)/365))),"Geschlecht fehlt!")),"")</f>
        <v/>
      </c>
      <c r="O69" s="106" t="str">
        <f>IF(ISTEXT(D69),IF(M69="","",IF('1. Eingabemaske'!$F$13="",0,(IF('1. Eingabemaske'!$F$13=0,(L69/'1. Eingabemaske'!$G$13),(L69-1)/('1. Eingabemaske'!$G$13-1))*M69*N69))),"")</f>
        <v/>
      </c>
      <c r="P69" s="103"/>
      <c r="Q69" s="103"/>
      <c r="R69" s="104" t="str">
        <f t="shared" si="2"/>
        <v/>
      </c>
      <c r="S69" s="104" t="str">
        <f>IF(AND(ISTEXT($D69),ISNUMBER(R69)),IF(HLOOKUP(INT($I69),'1. Eingabemaske'!$I$12:$V$21,3,FALSE)&lt;&gt;0,HLOOKUP(INT($I69),'1. Eingabemaske'!$I$12:$V$21,3,FALSE),""),"")</f>
        <v/>
      </c>
      <c r="T69" s="106" t="str">
        <f>IF(ISTEXT($D69),IF($S69="","",IF($R69="","",IF('1. Eingabemaske'!$F$14="",0,(IF('1. Eingabemaske'!$F$14=0,(R69/'1. Eingabemaske'!$G$14),(R69-1)/('1. Eingabemaske'!$G$14-1))*$S69)))),"")</f>
        <v/>
      </c>
      <c r="U69" s="103"/>
      <c r="V69" s="103"/>
      <c r="W69" s="104" t="str">
        <f t="shared" si="3"/>
        <v/>
      </c>
      <c r="X69" s="104" t="str">
        <f>IF(AND(ISTEXT($D69),ISNUMBER(W69)),IF(HLOOKUP(INT($I69),'1. Eingabemaske'!$I$12:$V$21,4,FALSE)&lt;&gt;0,HLOOKUP(INT($I69),'1. Eingabemaske'!$I$12:$V$21,4,FALSE),""),"")</f>
        <v/>
      </c>
      <c r="Y69" s="108" t="str">
        <f>IF(ISTEXT($D69),IF($W69="","",IF($X69="","",IF('1. Eingabemaske'!$F$15="","",(IF('1. Eingabemaske'!$F$15=0,($W69/'1. Eingabemaske'!$G$15),($W69-1)/('1. Eingabemaske'!$G$15-1))*$X69)))),"")</f>
        <v/>
      </c>
      <c r="Z69" s="103"/>
      <c r="AA69" s="103"/>
      <c r="AB69" s="104" t="str">
        <f t="shared" si="4"/>
        <v/>
      </c>
      <c r="AC69" s="104" t="str">
        <f>IF(AND(ISTEXT($D69),ISNUMBER($AB69)),IF(HLOOKUP(INT($I69),'1. Eingabemaske'!$I$12:$V$21,5,FALSE)&lt;&gt;0,HLOOKUP(INT($I69),'1. Eingabemaske'!$I$12:$V$21,5,FALSE),""),"")</f>
        <v/>
      </c>
      <c r="AD69" s="91" t="str">
        <f>IF(ISTEXT($D69),IF($AC69="","",IF('1. Eingabemaske'!$F$16="","",(IF('1. Eingabemaske'!$F$16=0,($AB69/'1. Eingabemaske'!$G$16),($AB69-1)/('1. Eingabemaske'!$G$16-1))*$AC69))),"")</f>
        <v/>
      </c>
      <c r="AE69" s="92" t="str">
        <f>IF(ISTEXT($D69),IF(F69="M",IF(L69="","",IF($K69="Frühentwickler",VLOOKUP(INT($I69),'1. Eingabemaske'!$Z$12:$AF$28,5,FALSE),IF($K69="Normalentwickler",VLOOKUP(INT($I69),'1. Eingabemaske'!$Z$12:$AF$23,6,FALSE),IF($K69="Spätentwickler",VLOOKUP(INT($I69),'1. Eingabemaske'!$Z$12:$AF$23,7,FALSE),0)))+((VLOOKUP(INT($I69),'1. Eingabemaske'!$Z$12:$AF$23,2,FALSE))*(($G69-DATE(YEAR($G69),1,1)+1)/365))),IF(F69="W",(IF($K69="Frühentwickler",VLOOKUP(INT($I69),'1. Eingabemaske'!$AH$12:$AN$28,5,FALSE),IF($K69="Normalentwickler",VLOOKUP(INT($I69),'1. Eingabemaske'!$AH$12:$AN$23,6,FALSE),IF($K69="Spätentwickler",VLOOKUP(INT($I69),'1. Eingabemaske'!$AH$12:$AN$23,7,FALSE),0)))+((VLOOKUP(INT($I69),'1. Eingabemaske'!$AH$12:$AN$23,2,FALSE))*(($G69-DATE(YEAR($G69),1,1)+1)/365))),"Geschlecht fehlt!")),"")</f>
        <v/>
      </c>
      <c r="AF69" s="93" t="str">
        <f t="shared" si="5"/>
        <v/>
      </c>
      <c r="AG69" s="103"/>
      <c r="AH69" s="94" t="str">
        <f>IF(AND(ISTEXT($D69),ISNUMBER($AG69)),IF(HLOOKUP(INT($I69),'1. Eingabemaske'!$I$12:$V$21,6,FALSE)&lt;&gt;0,HLOOKUP(INT($I69),'1. Eingabemaske'!$I$12:$V$21,6,FALSE),""),"")</f>
        <v/>
      </c>
      <c r="AI69" s="91" t="str">
        <f>IF(ISTEXT($D69),IF($AH69="","",IF('1. Eingabemaske'!$F$17="","",(IF('1. Eingabemaske'!$F$17=0,($AG69/'1. Eingabemaske'!$G$17),($AG69-1)/('1. Eingabemaske'!$G$17-1))*$AH69))),"")</f>
        <v/>
      </c>
      <c r="AJ69" s="103"/>
      <c r="AK69" s="94" t="str">
        <f>IF(AND(ISTEXT($D69),ISNUMBER($AJ69)),IF(HLOOKUP(INT($I69),'1. Eingabemaske'!$I$12:$V$21,7,FALSE)&lt;&gt;0,HLOOKUP(INT($I69),'1. Eingabemaske'!$I$12:$V$21,7,FALSE),""),"")</f>
        <v/>
      </c>
      <c r="AL69" s="91" t="str">
        <f>IF(ISTEXT($D69),IF(AJ69=0,0,IF($AK69="","",IF('1. Eingabemaske'!$F$18="","",(IF('1. Eingabemaske'!$F$18=0,($AJ69/'1. Eingabemaske'!$G$18),($AJ69-1)/('1. Eingabemaske'!$G$18-1))*$AK69)))),"")</f>
        <v/>
      </c>
      <c r="AM69" s="103"/>
      <c r="AN69" s="94" t="str">
        <f>IF(AND(ISTEXT($D69),ISNUMBER($AM69)),IF(HLOOKUP(INT($I69),'1. Eingabemaske'!$I$12:$V$21,8,FALSE)&lt;&gt;0,HLOOKUP(INT($I69),'1. Eingabemaske'!$I$12:$V$21,8,FALSE),""),"")</f>
        <v/>
      </c>
      <c r="AO69" s="89" t="str">
        <f>IF(ISTEXT($D69),IF($AN69="","",IF('1. Eingabemaske'!#REF!="","",(IF('1. Eingabemaske'!#REF!=0,($AM69/'1. Eingabemaske'!#REF!),($AM69-1)/('1. Eingabemaske'!#REF!-1))*$AN69))),"")</f>
        <v/>
      </c>
      <c r="AP69" s="110"/>
      <c r="AQ69" s="94" t="str">
        <f>IF(AND(ISTEXT($D69),ISNUMBER($AP69)),IF(HLOOKUP(INT($I69),'1. Eingabemaske'!$I$12:$V$21,9,FALSE)&lt;&gt;0,HLOOKUP(INT($I69),'1. Eingabemaske'!$I$12:$V$21,9,FALSE),""),"")</f>
        <v/>
      </c>
      <c r="AR69" s="103"/>
      <c r="AS69" s="94" t="str">
        <f>IF(AND(ISTEXT($D69),ISNUMBER($AR69)),IF(HLOOKUP(INT($I69),'1. Eingabemaske'!$I$12:$V$21,10,FALSE)&lt;&gt;0,HLOOKUP(INT($I69),'1. Eingabemaske'!$I$12:$V$21,10,FALSE),""),"")</f>
        <v/>
      </c>
      <c r="AT69" s="95" t="str">
        <f>IF(ISTEXT($D69),(IF($AQ69="",0,IF('1. Eingabemaske'!$F$19="","",(IF('1. Eingabemaske'!$F$19=0,($AP69/'1. Eingabemaske'!$G$19),($AP69-1)/('1. Eingabemaske'!$G$19-1))*$AQ69)))+IF($AS69="",0,IF('1. Eingabemaske'!$F$20="","",(IF('1. Eingabemaske'!$F$20=0,($AR69/'1. Eingabemaske'!$G$20),($AR69-1)/('1. Eingabemaske'!$G$20-1))*$AS69)))),"")</f>
        <v/>
      </c>
      <c r="AU69" s="103"/>
      <c r="AV69" s="94" t="str">
        <f>IF(AND(ISTEXT($D69),ISNUMBER($AU69)),IF(HLOOKUP(INT($I69),'1. Eingabemaske'!$I$12:$V$21,11,FALSE)&lt;&gt;0,HLOOKUP(INT($I69),'1. Eingabemaske'!$I$12:$V$21,11,FALSE),""),"")</f>
        <v/>
      </c>
      <c r="AW69" s="103"/>
      <c r="AX69" s="94" t="str">
        <f>IF(AND(ISTEXT($D69),ISNUMBER($AW69)),IF(HLOOKUP(INT($I69),'1. Eingabemaske'!$I$12:$V$21,12,FALSE)&lt;&gt;0,HLOOKUP(INT($I69),'1. Eingabemaske'!$I$12:$V$21,12,FALSE),""),"")</f>
        <v/>
      </c>
      <c r="AY69" s="95" t="str">
        <f>IF(ISTEXT($D69),SUM(IF($AV69="",0,IF('1. Eingabemaske'!$F$21="","",(IF('1. Eingabemaske'!$F$21=0,($AU69/'1. Eingabemaske'!$G$21),($AU69-1)/('1. Eingabemaske'!$G$21-1)))*$AV69)),IF($AX69="",0,IF('1. Eingabemaske'!#REF!="","",(IF('1. Eingabemaske'!#REF!=0,($AW69/'1. Eingabemaske'!#REF!),($AW69-1)/('1. Eingabemaske'!#REF!-1)))*$AX69))),"")</f>
        <v/>
      </c>
      <c r="AZ69" s="84" t="str">
        <f t="shared" si="6"/>
        <v>Bitte BES einfügen</v>
      </c>
      <c r="BA69" s="96" t="str">
        <f t="shared" si="7"/>
        <v/>
      </c>
      <c r="BB69" s="100"/>
      <c r="BC69" s="100"/>
      <c r="BD69" s="100"/>
    </row>
    <row r="70" spans="2:56" ht="13.5" thickBot="1" x14ac:dyDescent="0.45">
      <c r="B70" s="99" t="str">
        <f t="shared" si="0"/>
        <v xml:space="preserve"> </v>
      </c>
      <c r="C70" s="100"/>
      <c r="D70" s="100"/>
      <c r="E70" s="100"/>
      <c r="F70" s="100"/>
      <c r="G70" s="101"/>
      <c r="H70" s="101"/>
      <c r="I70" s="84" t="str">
        <f>IF(ISBLANK(Tableau1[[#This Row],[Name]]),"",((Tableau1[[#This Row],[Testdatum]]-Tableau1[[#This Row],[Geburtsdatum]])/365))</f>
        <v/>
      </c>
      <c r="J70" s="102" t="str">
        <f t="shared" si="1"/>
        <v xml:space="preserve"> </v>
      </c>
      <c r="K70" s="103"/>
      <c r="L70" s="103"/>
      <c r="M70" s="104" t="str">
        <f>IF(ISTEXT(D70),IF(L70="","",IF(HLOOKUP(INT($I70),'1. Eingabemaske'!$I$12:$V$21,2,FALSE)&lt;&gt;0,HLOOKUP(INT($I70),'1. Eingabemaske'!$I$12:$V$21,2,FALSE),"")),"")</f>
        <v/>
      </c>
      <c r="N70" s="105" t="str">
        <f>IF(ISTEXT($D70),IF(F70="M",IF(L70="","",IF($K70="Frühentwickler",VLOOKUP(INT($I70),'1. Eingabemaske'!$Z$12:$AF$28,5,FALSE),IF($K70="Normalentwickler",VLOOKUP(INT($I70),'1. Eingabemaske'!$Z$12:$AF$23,6,FALSE),IF($K70="Spätentwickler",VLOOKUP(INT($I70),'1. Eingabemaske'!$Z$12:$AF$23,7,FALSE),0)))+((VLOOKUP(INT($I70),'1. Eingabemaske'!$Z$12:$AF$23,2,FALSE))*(($G70-DATE(YEAR($G70),1,1)+1)/365))),IF(F70="W",(IF($K70="Frühentwickler",VLOOKUP(INT($I70),'1. Eingabemaske'!$AH$12:$AN$28,5,FALSE),IF($K70="Normalentwickler",VLOOKUP(INT($I70),'1. Eingabemaske'!$AH$12:$AN$23,6,FALSE),IF($K70="Spätentwickler",VLOOKUP(INT($I70),'1. Eingabemaske'!$AH$12:$AN$23,7,FALSE),0)))+((VLOOKUP(INT($I70),'1. Eingabemaske'!$AH$12:$AN$23,2,FALSE))*(($G70-DATE(YEAR($G70),1,1)+1)/365))),"Geschlecht fehlt!")),"")</f>
        <v/>
      </c>
      <c r="O70" s="106" t="str">
        <f>IF(ISTEXT(D70),IF(M70="","",IF('1. Eingabemaske'!$F$13="",0,(IF('1. Eingabemaske'!$F$13=0,(L70/'1. Eingabemaske'!$G$13),(L70-1)/('1. Eingabemaske'!$G$13-1))*M70*N70))),"")</f>
        <v/>
      </c>
      <c r="P70" s="103"/>
      <c r="Q70" s="103"/>
      <c r="R70" s="104" t="str">
        <f t="shared" si="2"/>
        <v/>
      </c>
      <c r="S70" s="104" t="str">
        <f>IF(AND(ISTEXT($D70),ISNUMBER(R70)),IF(HLOOKUP(INT($I70),'1. Eingabemaske'!$I$12:$V$21,3,FALSE)&lt;&gt;0,HLOOKUP(INT($I70),'1. Eingabemaske'!$I$12:$V$21,3,FALSE),""),"")</f>
        <v/>
      </c>
      <c r="T70" s="106" t="str">
        <f>IF(ISTEXT($D70),IF($S70="","",IF($R70="","",IF('1. Eingabemaske'!$F$14="",0,(IF('1. Eingabemaske'!$F$14=0,(R70/'1. Eingabemaske'!$G$14),(R70-1)/('1. Eingabemaske'!$G$14-1))*$S70)))),"")</f>
        <v/>
      </c>
      <c r="U70" s="103"/>
      <c r="V70" s="103"/>
      <c r="W70" s="104" t="str">
        <f t="shared" si="3"/>
        <v/>
      </c>
      <c r="X70" s="104" t="str">
        <f>IF(AND(ISTEXT($D70),ISNUMBER(W70)),IF(HLOOKUP(INT($I70),'1. Eingabemaske'!$I$12:$V$21,4,FALSE)&lt;&gt;0,HLOOKUP(INT($I70),'1. Eingabemaske'!$I$12:$V$21,4,FALSE),""),"")</f>
        <v/>
      </c>
      <c r="Y70" s="108" t="str">
        <f>IF(ISTEXT($D70),IF($W70="","",IF($X70="","",IF('1. Eingabemaske'!$F$15="","",(IF('1. Eingabemaske'!$F$15=0,($W70/'1. Eingabemaske'!$G$15),($W70-1)/('1. Eingabemaske'!$G$15-1))*$X70)))),"")</f>
        <v/>
      </c>
      <c r="Z70" s="103"/>
      <c r="AA70" s="103"/>
      <c r="AB70" s="104" t="str">
        <f t="shared" si="4"/>
        <v/>
      </c>
      <c r="AC70" s="104" t="str">
        <f>IF(AND(ISTEXT($D70),ISNUMBER($AB70)),IF(HLOOKUP(INT($I70),'1. Eingabemaske'!$I$12:$V$21,5,FALSE)&lt;&gt;0,HLOOKUP(INT($I70),'1. Eingabemaske'!$I$12:$V$21,5,FALSE),""),"")</f>
        <v/>
      </c>
      <c r="AD70" s="91" t="str">
        <f>IF(ISTEXT($D70),IF($AC70="","",IF('1. Eingabemaske'!$F$16="","",(IF('1. Eingabemaske'!$F$16=0,($AB70/'1. Eingabemaske'!$G$16),($AB70-1)/('1. Eingabemaske'!$G$16-1))*$AC70))),"")</f>
        <v/>
      </c>
      <c r="AE70" s="92" t="str">
        <f>IF(ISTEXT($D70),IF(F70="M",IF(L70="","",IF($K70="Frühentwickler",VLOOKUP(INT($I70),'1. Eingabemaske'!$Z$12:$AF$28,5,FALSE),IF($K70="Normalentwickler",VLOOKUP(INT($I70),'1. Eingabemaske'!$Z$12:$AF$23,6,FALSE),IF($K70="Spätentwickler",VLOOKUP(INT($I70),'1. Eingabemaske'!$Z$12:$AF$23,7,FALSE),0)))+((VLOOKUP(INT($I70),'1. Eingabemaske'!$Z$12:$AF$23,2,FALSE))*(($G70-DATE(YEAR($G70),1,1)+1)/365))),IF(F70="W",(IF($K70="Frühentwickler",VLOOKUP(INT($I70),'1. Eingabemaske'!$AH$12:$AN$28,5,FALSE),IF($K70="Normalentwickler",VLOOKUP(INT($I70),'1. Eingabemaske'!$AH$12:$AN$23,6,FALSE),IF($K70="Spätentwickler",VLOOKUP(INT($I70),'1. Eingabemaske'!$AH$12:$AN$23,7,FALSE),0)))+((VLOOKUP(INT($I70),'1. Eingabemaske'!$AH$12:$AN$23,2,FALSE))*(($G70-DATE(YEAR($G70),1,1)+1)/365))),"Geschlecht fehlt!")),"")</f>
        <v/>
      </c>
      <c r="AF70" s="93" t="str">
        <f t="shared" si="5"/>
        <v/>
      </c>
      <c r="AG70" s="103"/>
      <c r="AH70" s="94" t="str">
        <f>IF(AND(ISTEXT($D70),ISNUMBER($AG70)),IF(HLOOKUP(INT($I70),'1. Eingabemaske'!$I$12:$V$21,6,FALSE)&lt;&gt;0,HLOOKUP(INT($I70),'1. Eingabemaske'!$I$12:$V$21,6,FALSE),""),"")</f>
        <v/>
      </c>
      <c r="AI70" s="91" t="str">
        <f>IF(ISTEXT($D70),IF($AH70="","",IF('1. Eingabemaske'!$F$17="","",(IF('1. Eingabemaske'!$F$17=0,($AG70/'1. Eingabemaske'!$G$17),($AG70-1)/('1. Eingabemaske'!$G$17-1))*$AH70))),"")</f>
        <v/>
      </c>
      <c r="AJ70" s="103"/>
      <c r="AK70" s="94" t="str">
        <f>IF(AND(ISTEXT($D70),ISNUMBER($AJ70)),IF(HLOOKUP(INT($I70),'1. Eingabemaske'!$I$12:$V$21,7,FALSE)&lt;&gt;0,HLOOKUP(INT($I70),'1. Eingabemaske'!$I$12:$V$21,7,FALSE),""),"")</f>
        <v/>
      </c>
      <c r="AL70" s="91" t="str">
        <f>IF(ISTEXT($D70),IF(AJ70=0,0,IF($AK70="","",IF('1. Eingabemaske'!$F$18="","",(IF('1. Eingabemaske'!$F$18=0,($AJ70/'1. Eingabemaske'!$G$18),($AJ70-1)/('1. Eingabemaske'!$G$18-1))*$AK70)))),"")</f>
        <v/>
      </c>
      <c r="AM70" s="103"/>
      <c r="AN70" s="94" t="str">
        <f>IF(AND(ISTEXT($D70),ISNUMBER($AM70)),IF(HLOOKUP(INT($I70),'1. Eingabemaske'!$I$12:$V$21,8,FALSE)&lt;&gt;0,HLOOKUP(INT($I70),'1. Eingabemaske'!$I$12:$V$21,8,FALSE),""),"")</f>
        <v/>
      </c>
      <c r="AO70" s="89" t="str">
        <f>IF(ISTEXT($D70),IF($AN70="","",IF('1. Eingabemaske'!#REF!="","",(IF('1. Eingabemaske'!#REF!=0,($AM70/'1. Eingabemaske'!#REF!),($AM70-1)/('1. Eingabemaske'!#REF!-1))*$AN70))),"")</f>
        <v/>
      </c>
      <c r="AP70" s="110"/>
      <c r="AQ70" s="94" t="str">
        <f>IF(AND(ISTEXT($D70),ISNUMBER($AP70)),IF(HLOOKUP(INT($I70),'1. Eingabemaske'!$I$12:$V$21,9,FALSE)&lt;&gt;0,HLOOKUP(INT($I70),'1. Eingabemaske'!$I$12:$V$21,9,FALSE),""),"")</f>
        <v/>
      </c>
      <c r="AR70" s="103"/>
      <c r="AS70" s="94" t="str">
        <f>IF(AND(ISTEXT($D70),ISNUMBER($AR70)),IF(HLOOKUP(INT($I70),'1. Eingabemaske'!$I$12:$V$21,10,FALSE)&lt;&gt;0,HLOOKUP(INT($I70),'1. Eingabemaske'!$I$12:$V$21,10,FALSE),""),"")</f>
        <v/>
      </c>
      <c r="AT70" s="95" t="str">
        <f>IF(ISTEXT($D70),(IF($AQ70="",0,IF('1. Eingabemaske'!$F$19="","",(IF('1. Eingabemaske'!$F$19=0,($AP70/'1. Eingabemaske'!$G$19),($AP70-1)/('1. Eingabemaske'!$G$19-1))*$AQ70)))+IF($AS70="",0,IF('1. Eingabemaske'!$F$20="","",(IF('1. Eingabemaske'!$F$20=0,($AR70/'1. Eingabemaske'!$G$20),($AR70-1)/('1. Eingabemaske'!$G$20-1))*$AS70)))),"")</f>
        <v/>
      </c>
      <c r="AU70" s="103"/>
      <c r="AV70" s="94" t="str">
        <f>IF(AND(ISTEXT($D70),ISNUMBER($AU70)),IF(HLOOKUP(INT($I70),'1. Eingabemaske'!$I$12:$V$21,11,FALSE)&lt;&gt;0,HLOOKUP(INT($I70),'1. Eingabemaske'!$I$12:$V$21,11,FALSE),""),"")</f>
        <v/>
      </c>
      <c r="AW70" s="103"/>
      <c r="AX70" s="94" t="str">
        <f>IF(AND(ISTEXT($D70),ISNUMBER($AW70)),IF(HLOOKUP(INT($I70),'1. Eingabemaske'!$I$12:$V$21,12,FALSE)&lt;&gt;0,HLOOKUP(INT($I70),'1. Eingabemaske'!$I$12:$V$21,12,FALSE),""),"")</f>
        <v/>
      </c>
      <c r="AY70" s="95" t="str">
        <f>IF(ISTEXT($D70),SUM(IF($AV70="",0,IF('1. Eingabemaske'!$F$21="","",(IF('1. Eingabemaske'!$F$21=0,($AU70/'1. Eingabemaske'!$G$21),($AU70-1)/('1. Eingabemaske'!$G$21-1)))*$AV70)),IF($AX70="",0,IF('1. Eingabemaske'!#REF!="","",(IF('1. Eingabemaske'!#REF!=0,($AW70/'1. Eingabemaske'!#REF!),($AW70-1)/('1. Eingabemaske'!#REF!-1)))*$AX70))),"")</f>
        <v/>
      </c>
      <c r="AZ70" s="84" t="str">
        <f t="shared" si="6"/>
        <v>Bitte BES einfügen</v>
      </c>
      <c r="BA70" s="96" t="str">
        <f t="shared" si="7"/>
        <v/>
      </c>
      <c r="BB70" s="100"/>
      <c r="BC70" s="100"/>
      <c r="BD70" s="100"/>
    </row>
    <row r="71" spans="2:56" ht="13.5" thickBot="1" x14ac:dyDescent="0.45">
      <c r="B71" s="99" t="str">
        <f t="shared" si="0"/>
        <v xml:space="preserve"> </v>
      </c>
      <c r="C71" s="100"/>
      <c r="D71" s="100"/>
      <c r="E71" s="100"/>
      <c r="F71" s="100"/>
      <c r="G71" s="101"/>
      <c r="H71" s="101"/>
      <c r="I71" s="84" t="str">
        <f>IF(ISBLANK(Tableau1[[#This Row],[Name]]),"",((Tableau1[[#This Row],[Testdatum]]-Tableau1[[#This Row],[Geburtsdatum]])/365))</f>
        <v/>
      </c>
      <c r="J71" s="102" t="str">
        <f t="shared" si="1"/>
        <v xml:space="preserve"> </v>
      </c>
      <c r="K71" s="103"/>
      <c r="L71" s="103"/>
      <c r="M71" s="104" t="str">
        <f>IF(ISTEXT(D71),IF(L71="","",IF(HLOOKUP(INT($I71),'1. Eingabemaske'!$I$12:$V$21,2,FALSE)&lt;&gt;0,HLOOKUP(INT($I71),'1. Eingabemaske'!$I$12:$V$21,2,FALSE),"")),"")</f>
        <v/>
      </c>
      <c r="N71" s="105" t="str">
        <f>IF(ISTEXT($D71),IF(F71="M",IF(L71="","",IF($K71="Frühentwickler",VLOOKUP(INT($I71),'1. Eingabemaske'!$Z$12:$AF$28,5,FALSE),IF($K71="Normalentwickler",VLOOKUP(INT($I71),'1. Eingabemaske'!$Z$12:$AF$23,6,FALSE),IF($K71="Spätentwickler",VLOOKUP(INT($I71),'1. Eingabemaske'!$Z$12:$AF$23,7,FALSE),0)))+((VLOOKUP(INT($I71),'1. Eingabemaske'!$Z$12:$AF$23,2,FALSE))*(($G71-DATE(YEAR($G71),1,1)+1)/365))),IF(F71="W",(IF($K71="Frühentwickler",VLOOKUP(INT($I71),'1. Eingabemaske'!$AH$12:$AN$28,5,FALSE),IF($K71="Normalentwickler",VLOOKUP(INT($I71),'1. Eingabemaske'!$AH$12:$AN$23,6,FALSE),IF($K71="Spätentwickler",VLOOKUP(INT($I71),'1. Eingabemaske'!$AH$12:$AN$23,7,FALSE),0)))+((VLOOKUP(INT($I71),'1. Eingabemaske'!$AH$12:$AN$23,2,FALSE))*(($G71-DATE(YEAR($G71),1,1)+1)/365))),"Geschlecht fehlt!")),"")</f>
        <v/>
      </c>
      <c r="O71" s="106" t="str">
        <f>IF(ISTEXT(D71),IF(M71="","",IF('1. Eingabemaske'!$F$13="",0,(IF('1. Eingabemaske'!$F$13=0,(L71/'1. Eingabemaske'!$G$13),(L71-1)/('1. Eingabemaske'!$G$13-1))*M71*N71))),"")</f>
        <v/>
      </c>
      <c r="P71" s="103"/>
      <c r="Q71" s="103"/>
      <c r="R71" s="104" t="str">
        <f t="shared" si="2"/>
        <v/>
      </c>
      <c r="S71" s="104" t="str">
        <f>IF(AND(ISTEXT($D71),ISNUMBER(R71)),IF(HLOOKUP(INT($I71),'1. Eingabemaske'!$I$12:$V$21,3,FALSE)&lt;&gt;0,HLOOKUP(INT($I71),'1. Eingabemaske'!$I$12:$V$21,3,FALSE),""),"")</f>
        <v/>
      </c>
      <c r="T71" s="106" t="str">
        <f>IF(ISTEXT($D71),IF($S71="","",IF($R71="","",IF('1. Eingabemaske'!$F$14="",0,(IF('1. Eingabemaske'!$F$14=0,(R71/'1. Eingabemaske'!$G$14),(R71-1)/('1. Eingabemaske'!$G$14-1))*$S71)))),"")</f>
        <v/>
      </c>
      <c r="U71" s="103"/>
      <c r="V71" s="103"/>
      <c r="W71" s="104" t="str">
        <f t="shared" si="3"/>
        <v/>
      </c>
      <c r="X71" s="104" t="str">
        <f>IF(AND(ISTEXT($D71),ISNUMBER(W71)),IF(HLOOKUP(INT($I71),'1. Eingabemaske'!$I$12:$V$21,4,FALSE)&lt;&gt;0,HLOOKUP(INT($I71),'1. Eingabemaske'!$I$12:$V$21,4,FALSE),""),"")</f>
        <v/>
      </c>
      <c r="Y71" s="108" t="str">
        <f>IF(ISTEXT($D71),IF($W71="","",IF($X71="","",IF('1. Eingabemaske'!$F$15="","",(IF('1. Eingabemaske'!$F$15=0,($W71/'1. Eingabemaske'!$G$15),($W71-1)/('1. Eingabemaske'!$G$15-1))*$X71)))),"")</f>
        <v/>
      </c>
      <c r="Z71" s="103"/>
      <c r="AA71" s="103"/>
      <c r="AB71" s="104" t="str">
        <f t="shared" si="4"/>
        <v/>
      </c>
      <c r="AC71" s="104" t="str">
        <f>IF(AND(ISTEXT($D71),ISNUMBER($AB71)),IF(HLOOKUP(INT($I71),'1. Eingabemaske'!$I$12:$V$21,5,FALSE)&lt;&gt;0,HLOOKUP(INT($I71),'1. Eingabemaske'!$I$12:$V$21,5,FALSE),""),"")</f>
        <v/>
      </c>
      <c r="AD71" s="91" t="str">
        <f>IF(ISTEXT($D71),IF($AC71="","",IF('1. Eingabemaske'!$F$16="","",(IF('1. Eingabemaske'!$F$16=0,($AB71/'1. Eingabemaske'!$G$16),($AB71-1)/('1. Eingabemaske'!$G$16-1))*$AC71))),"")</f>
        <v/>
      </c>
      <c r="AE71" s="92" t="str">
        <f>IF(ISTEXT($D71),IF(F71="M",IF(L71="","",IF($K71="Frühentwickler",VLOOKUP(INT($I71),'1. Eingabemaske'!$Z$12:$AF$28,5,FALSE),IF($K71="Normalentwickler",VLOOKUP(INT($I71),'1. Eingabemaske'!$Z$12:$AF$23,6,FALSE),IF($K71="Spätentwickler",VLOOKUP(INT($I71),'1. Eingabemaske'!$Z$12:$AF$23,7,FALSE),0)))+((VLOOKUP(INT($I71),'1. Eingabemaske'!$Z$12:$AF$23,2,FALSE))*(($G71-DATE(YEAR($G71),1,1)+1)/365))),IF(F71="W",(IF($K71="Frühentwickler",VLOOKUP(INT($I71),'1. Eingabemaske'!$AH$12:$AN$28,5,FALSE),IF($K71="Normalentwickler",VLOOKUP(INT($I71),'1. Eingabemaske'!$AH$12:$AN$23,6,FALSE),IF($K71="Spätentwickler",VLOOKUP(INT($I71),'1. Eingabemaske'!$AH$12:$AN$23,7,FALSE),0)))+((VLOOKUP(INT($I71),'1. Eingabemaske'!$AH$12:$AN$23,2,FALSE))*(($G71-DATE(YEAR($G71),1,1)+1)/365))),"Geschlecht fehlt!")),"")</f>
        <v/>
      </c>
      <c r="AF71" s="93" t="str">
        <f t="shared" si="5"/>
        <v/>
      </c>
      <c r="AG71" s="103"/>
      <c r="AH71" s="94" t="str">
        <f>IF(AND(ISTEXT($D71),ISNUMBER($AG71)),IF(HLOOKUP(INT($I71),'1. Eingabemaske'!$I$12:$V$21,6,FALSE)&lt;&gt;0,HLOOKUP(INT($I71),'1. Eingabemaske'!$I$12:$V$21,6,FALSE),""),"")</f>
        <v/>
      </c>
      <c r="AI71" s="91" t="str">
        <f>IF(ISTEXT($D71),IF($AH71="","",IF('1. Eingabemaske'!$F$17="","",(IF('1. Eingabemaske'!$F$17=0,($AG71/'1. Eingabemaske'!$G$17),($AG71-1)/('1. Eingabemaske'!$G$17-1))*$AH71))),"")</f>
        <v/>
      </c>
      <c r="AJ71" s="103"/>
      <c r="AK71" s="94" t="str">
        <f>IF(AND(ISTEXT($D71),ISNUMBER($AJ71)),IF(HLOOKUP(INT($I71),'1. Eingabemaske'!$I$12:$V$21,7,FALSE)&lt;&gt;0,HLOOKUP(INT($I71),'1. Eingabemaske'!$I$12:$V$21,7,FALSE),""),"")</f>
        <v/>
      </c>
      <c r="AL71" s="91" t="str">
        <f>IF(ISTEXT($D71),IF(AJ71=0,0,IF($AK71="","",IF('1. Eingabemaske'!$F$18="","",(IF('1. Eingabemaske'!$F$18=0,($AJ71/'1. Eingabemaske'!$G$18),($AJ71-1)/('1. Eingabemaske'!$G$18-1))*$AK71)))),"")</f>
        <v/>
      </c>
      <c r="AM71" s="103"/>
      <c r="AN71" s="94" t="str">
        <f>IF(AND(ISTEXT($D71),ISNUMBER($AM71)),IF(HLOOKUP(INT($I71),'1. Eingabemaske'!$I$12:$V$21,8,FALSE)&lt;&gt;0,HLOOKUP(INT($I71),'1. Eingabemaske'!$I$12:$V$21,8,FALSE),""),"")</f>
        <v/>
      </c>
      <c r="AO71" s="89" t="str">
        <f>IF(ISTEXT($D71),IF($AN71="","",IF('1. Eingabemaske'!#REF!="","",(IF('1. Eingabemaske'!#REF!=0,($AM71/'1. Eingabemaske'!#REF!),($AM71-1)/('1. Eingabemaske'!#REF!-1))*$AN71))),"")</f>
        <v/>
      </c>
      <c r="AP71" s="110"/>
      <c r="AQ71" s="94" t="str">
        <f>IF(AND(ISTEXT($D71),ISNUMBER($AP71)),IF(HLOOKUP(INT($I71),'1. Eingabemaske'!$I$12:$V$21,9,FALSE)&lt;&gt;0,HLOOKUP(INT($I71),'1. Eingabemaske'!$I$12:$V$21,9,FALSE),""),"")</f>
        <v/>
      </c>
      <c r="AR71" s="103"/>
      <c r="AS71" s="94" t="str">
        <f>IF(AND(ISTEXT($D71),ISNUMBER($AR71)),IF(HLOOKUP(INT($I71),'1. Eingabemaske'!$I$12:$V$21,10,FALSE)&lt;&gt;0,HLOOKUP(INT($I71),'1. Eingabemaske'!$I$12:$V$21,10,FALSE),""),"")</f>
        <v/>
      </c>
      <c r="AT71" s="95" t="str">
        <f>IF(ISTEXT($D71),(IF($AQ71="",0,IF('1. Eingabemaske'!$F$19="","",(IF('1. Eingabemaske'!$F$19=0,($AP71/'1. Eingabemaske'!$G$19),($AP71-1)/('1. Eingabemaske'!$G$19-1))*$AQ71)))+IF($AS71="",0,IF('1. Eingabemaske'!$F$20="","",(IF('1. Eingabemaske'!$F$20=0,($AR71/'1. Eingabemaske'!$G$20),($AR71-1)/('1. Eingabemaske'!$G$20-1))*$AS71)))),"")</f>
        <v/>
      </c>
      <c r="AU71" s="103"/>
      <c r="AV71" s="94" t="str">
        <f>IF(AND(ISTEXT($D71),ISNUMBER($AU71)),IF(HLOOKUP(INT($I71),'1. Eingabemaske'!$I$12:$V$21,11,FALSE)&lt;&gt;0,HLOOKUP(INT($I71),'1. Eingabemaske'!$I$12:$V$21,11,FALSE),""),"")</f>
        <v/>
      </c>
      <c r="AW71" s="103"/>
      <c r="AX71" s="94" t="str">
        <f>IF(AND(ISTEXT($D71),ISNUMBER($AW71)),IF(HLOOKUP(INT($I71),'1. Eingabemaske'!$I$12:$V$21,12,FALSE)&lt;&gt;0,HLOOKUP(INT($I71),'1. Eingabemaske'!$I$12:$V$21,12,FALSE),""),"")</f>
        <v/>
      </c>
      <c r="AY71" s="95" t="str">
        <f>IF(ISTEXT($D71),SUM(IF($AV71="",0,IF('1. Eingabemaske'!$F$21="","",(IF('1. Eingabemaske'!$F$21=0,($AU71/'1. Eingabemaske'!$G$21),($AU71-1)/('1. Eingabemaske'!$G$21-1)))*$AV71)),IF($AX71="",0,IF('1. Eingabemaske'!#REF!="","",(IF('1. Eingabemaske'!#REF!=0,($AW71/'1. Eingabemaske'!#REF!),($AW71-1)/('1. Eingabemaske'!#REF!-1)))*$AX71))),"")</f>
        <v/>
      </c>
      <c r="AZ71" s="84" t="str">
        <f t="shared" si="6"/>
        <v>Bitte BES einfügen</v>
      </c>
      <c r="BA71" s="96" t="str">
        <f t="shared" si="7"/>
        <v/>
      </c>
      <c r="BB71" s="100"/>
      <c r="BC71" s="100"/>
      <c r="BD71" s="100"/>
    </row>
    <row r="72" spans="2:56" ht="13.5" thickBot="1" x14ac:dyDescent="0.45">
      <c r="B72" s="99" t="str">
        <f t="shared" si="0"/>
        <v xml:space="preserve"> </v>
      </c>
      <c r="C72" s="100"/>
      <c r="D72" s="100"/>
      <c r="E72" s="100"/>
      <c r="F72" s="100"/>
      <c r="G72" s="101"/>
      <c r="H72" s="101"/>
      <c r="I72" s="84" t="str">
        <f>IF(ISBLANK(Tableau1[[#This Row],[Name]]),"",((Tableau1[[#This Row],[Testdatum]]-Tableau1[[#This Row],[Geburtsdatum]])/365))</f>
        <v/>
      </c>
      <c r="J72" s="102" t="str">
        <f t="shared" si="1"/>
        <v xml:space="preserve"> </v>
      </c>
      <c r="K72" s="103"/>
      <c r="L72" s="103"/>
      <c r="M72" s="104" t="str">
        <f>IF(ISTEXT(D72),IF(L72="","",IF(HLOOKUP(INT($I72),'1. Eingabemaske'!$I$12:$V$21,2,FALSE)&lt;&gt;0,HLOOKUP(INT($I72),'1. Eingabemaske'!$I$12:$V$21,2,FALSE),"")),"")</f>
        <v/>
      </c>
      <c r="N72" s="105" t="str">
        <f>IF(ISTEXT($D72),IF(F72="M",IF(L72="","",IF($K72="Frühentwickler",VLOOKUP(INT($I72),'1. Eingabemaske'!$Z$12:$AF$28,5,FALSE),IF($K72="Normalentwickler",VLOOKUP(INT($I72),'1. Eingabemaske'!$Z$12:$AF$23,6,FALSE),IF($K72="Spätentwickler",VLOOKUP(INT($I72),'1. Eingabemaske'!$Z$12:$AF$23,7,FALSE),0)))+((VLOOKUP(INT($I72),'1. Eingabemaske'!$Z$12:$AF$23,2,FALSE))*(($G72-DATE(YEAR($G72),1,1)+1)/365))),IF(F72="W",(IF($K72="Frühentwickler",VLOOKUP(INT($I72),'1. Eingabemaske'!$AH$12:$AN$28,5,FALSE),IF($K72="Normalentwickler",VLOOKUP(INT($I72),'1. Eingabemaske'!$AH$12:$AN$23,6,FALSE),IF($K72="Spätentwickler",VLOOKUP(INT($I72),'1. Eingabemaske'!$AH$12:$AN$23,7,FALSE),0)))+((VLOOKUP(INT($I72),'1. Eingabemaske'!$AH$12:$AN$23,2,FALSE))*(($G72-DATE(YEAR($G72),1,1)+1)/365))),"Geschlecht fehlt!")),"")</f>
        <v/>
      </c>
      <c r="O72" s="106" t="str">
        <f>IF(ISTEXT(D72),IF(M72="","",IF('1. Eingabemaske'!$F$13="",0,(IF('1. Eingabemaske'!$F$13=0,(L72/'1. Eingabemaske'!$G$13),(L72-1)/('1. Eingabemaske'!$G$13-1))*M72*N72))),"")</f>
        <v/>
      </c>
      <c r="P72" s="103"/>
      <c r="Q72" s="103"/>
      <c r="R72" s="104" t="str">
        <f t="shared" si="2"/>
        <v/>
      </c>
      <c r="S72" s="104" t="str">
        <f>IF(AND(ISTEXT($D72),ISNUMBER(R72)),IF(HLOOKUP(INT($I72),'1. Eingabemaske'!$I$12:$V$21,3,FALSE)&lt;&gt;0,HLOOKUP(INT($I72),'1. Eingabemaske'!$I$12:$V$21,3,FALSE),""),"")</f>
        <v/>
      </c>
      <c r="T72" s="106" t="str">
        <f>IF(ISTEXT($D72),IF($S72="","",IF($R72="","",IF('1. Eingabemaske'!$F$14="",0,(IF('1. Eingabemaske'!$F$14=0,(R72/'1. Eingabemaske'!$G$14),(R72-1)/('1. Eingabemaske'!$G$14-1))*$S72)))),"")</f>
        <v/>
      </c>
      <c r="U72" s="103"/>
      <c r="V72" s="103"/>
      <c r="W72" s="104" t="str">
        <f t="shared" si="3"/>
        <v/>
      </c>
      <c r="X72" s="104" t="str">
        <f>IF(AND(ISTEXT($D72),ISNUMBER(W72)),IF(HLOOKUP(INT($I72),'1. Eingabemaske'!$I$12:$V$21,4,FALSE)&lt;&gt;0,HLOOKUP(INT($I72),'1. Eingabemaske'!$I$12:$V$21,4,FALSE),""),"")</f>
        <v/>
      </c>
      <c r="Y72" s="108" t="str">
        <f>IF(ISTEXT($D72),IF($W72="","",IF($X72="","",IF('1. Eingabemaske'!$F$15="","",(IF('1. Eingabemaske'!$F$15=0,($W72/'1. Eingabemaske'!$G$15),($W72-1)/('1. Eingabemaske'!$G$15-1))*$X72)))),"")</f>
        <v/>
      </c>
      <c r="Z72" s="103"/>
      <c r="AA72" s="103"/>
      <c r="AB72" s="104" t="str">
        <f t="shared" si="4"/>
        <v/>
      </c>
      <c r="AC72" s="104" t="str">
        <f>IF(AND(ISTEXT($D72),ISNUMBER($AB72)),IF(HLOOKUP(INT($I72),'1. Eingabemaske'!$I$12:$V$21,5,FALSE)&lt;&gt;0,HLOOKUP(INT($I72),'1. Eingabemaske'!$I$12:$V$21,5,FALSE),""),"")</f>
        <v/>
      </c>
      <c r="AD72" s="91" t="str">
        <f>IF(ISTEXT($D72),IF($AC72="","",IF('1. Eingabemaske'!$F$16="","",(IF('1. Eingabemaske'!$F$16=0,($AB72/'1. Eingabemaske'!$G$16),($AB72-1)/('1. Eingabemaske'!$G$16-1))*$AC72))),"")</f>
        <v/>
      </c>
      <c r="AE72" s="92" t="str">
        <f>IF(ISTEXT($D72),IF(F72="M",IF(L72="","",IF($K72="Frühentwickler",VLOOKUP(INT($I72),'1. Eingabemaske'!$Z$12:$AF$28,5,FALSE),IF($K72="Normalentwickler",VLOOKUP(INT($I72),'1. Eingabemaske'!$Z$12:$AF$23,6,FALSE),IF($K72="Spätentwickler",VLOOKUP(INT($I72),'1. Eingabemaske'!$Z$12:$AF$23,7,FALSE),0)))+((VLOOKUP(INT($I72),'1. Eingabemaske'!$Z$12:$AF$23,2,FALSE))*(($G72-DATE(YEAR($G72),1,1)+1)/365))),IF(F72="W",(IF($K72="Frühentwickler",VLOOKUP(INT($I72),'1. Eingabemaske'!$AH$12:$AN$28,5,FALSE),IF($K72="Normalentwickler",VLOOKUP(INT($I72),'1. Eingabemaske'!$AH$12:$AN$23,6,FALSE),IF($K72="Spätentwickler",VLOOKUP(INT($I72),'1. Eingabemaske'!$AH$12:$AN$23,7,FALSE),0)))+((VLOOKUP(INT($I72),'1. Eingabemaske'!$AH$12:$AN$23,2,FALSE))*(($G72-DATE(YEAR($G72),1,1)+1)/365))),"Geschlecht fehlt!")),"")</f>
        <v/>
      </c>
      <c r="AF72" s="93" t="str">
        <f t="shared" si="5"/>
        <v/>
      </c>
      <c r="AG72" s="103"/>
      <c r="AH72" s="94" t="str">
        <f>IF(AND(ISTEXT($D72),ISNUMBER($AG72)),IF(HLOOKUP(INT($I72),'1. Eingabemaske'!$I$12:$V$21,6,FALSE)&lt;&gt;0,HLOOKUP(INT($I72),'1. Eingabemaske'!$I$12:$V$21,6,FALSE),""),"")</f>
        <v/>
      </c>
      <c r="AI72" s="91" t="str">
        <f>IF(ISTEXT($D72),IF($AH72="","",IF('1. Eingabemaske'!$F$17="","",(IF('1. Eingabemaske'!$F$17=0,($AG72/'1. Eingabemaske'!$G$17),($AG72-1)/('1. Eingabemaske'!$G$17-1))*$AH72))),"")</f>
        <v/>
      </c>
      <c r="AJ72" s="103"/>
      <c r="AK72" s="94" t="str">
        <f>IF(AND(ISTEXT($D72),ISNUMBER($AJ72)),IF(HLOOKUP(INT($I72),'1. Eingabemaske'!$I$12:$V$21,7,FALSE)&lt;&gt;0,HLOOKUP(INT($I72),'1. Eingabemaske'!$I$12:$V$21,7,FALSE),""),"")</f>
        <v/>
      </c>
      <c r="AL72" s="91" t="str">
        <f>IF(ISTEXT($D72),IF(AJ72=0,0,IF($AK72="","",IF('1. Eingabemaske'!$F$18="","",(IF('1. Eingabemaske'!$F$18=0,($AJ72/'1. Eingabemaske'!$G$18),($AJ72-1)/('1. Eingabemaske'!$G$18-1))*$AK72)))),"")</f>
        <v/>
      </c>
      <c r="AM72" s="103"/>
      <c r="AN72" s="94" t="str">
        <f>IF(AND(ISTEXT($D72),ISNUMBER($AM72)),IF(HLOOKUP(INT($I72),'1. Eingabemaske'!$I$12:$V$21,8,FALSE)&lt;&gt;0,HLOOKUP(INT($I72),'1. Eingabemaske'!$I$12:$V$21,8,FALSE),""),"")</f>
        <v/>
      </c>
      <c r="AO72" s="89" t="str">
        <f>IF(ISTEXT($D72),IF($AN72="","",IF('1. Eingabemaske'!#REF!="","",(IF('1. Eingabemaske'!#REF!=0,($AM72/'1. Eingabemaske'!#REF!),($AM72-1)/('1. Eingabemaske'!#REF!-1))*$AN72))),"")</f>
        <v/>
      </c>
      <c r="AP72" s="110"/>
      <c r="AQ72" s="94" t="str">
        <f>IF(AND(ISTEXT($D72),ISNUMBER($AP72)),IF(HLOOKUP(INT($I72),'1. Eingabemaske'!$I$12:$V$21,9,FALSE)&lt;&gt;0,HLOOKUP(INT($I72),'1. Eingabemaske'!$I$12:$V$21,9,FALSE),""),"")</f>
        <v/>
      </c>
      <c r="AR72" s="103"/>
      <c r="AS72" s="94" t="str">
        <f>IF(AND(ISTEXT($D72),ISNUMBER($AR72)),IF(HLOOKUP(INT($I72),'1. Eingabemaske'!$I$12:$V$21,10,FALSE)&lt;&gt;0,HLOOKUP(INT($I72),'1. Eingabemaske'!$I$12:$V$21,10,FALSE),""),"")</f>
        <v/>
      </c>
      <c r="AT72" s="95" t="str">
        <f>IF(ISTEXT($D72),(IF($AQ72="",0,IF('1. Eingabemaske'!$F$19="","",(IF('1. Eingabemaske'!$F$19=0,($AP72/'1. Eingabemaske'!$G$19),($AP72-1)/('1. Eingabemaske'!$G$19-1))*$AQ72)))+IF($AS72="",0,IF('1. Eingabemaske'!$F$20="","",(IF('1. Eingabemaske'!$F$20=0,($AR72/'1. Eingabemaske'!$G$20),($AR72-1)/('1. Eingabemaske'!$G$20-1))*$AS72)))),"")</f>
        <v/>
      </c>
      <c r="AU72" s="103"/>
      <c r="AV72" s="94" t="str">
        <f>IF(AND(ISTEXT($D72),ISNUMBER($AU72)),IF(HLOOKUP(INT($I72),'1. Eingabemaske'!$I$12:$V$21,11,FALSE)&lt;&gt;0,HLOOKUP(INT($I72),'1. Eingabemaske'!$I$12:$V$21,11,FALSE),""),"")</f>
        <v/>
      </c>
      <c r="AW72" s="103"/>
      <c r="AX72" s="94" t="str">
        <f>IF(AND(ISTEXT($D72),ISNUMBER($AW72)),IF(HLOOKUP(INT($I72),'1. Eingabemaske'!$I$12:$V$21,12,FALSE)&lt;&gt;0,HLOOKUP(INT($I72),'1. Eingabemaske'!$I$12:$V$21,12,FALSE),""),"")</f>
        <v/>
      </c>
      <c r="AY72" s="95" t="str">
        <f>IF(ISTEXT($D72),SUM(IF($AV72="",0,IF('1. Eingabemaske'!$F$21="","",(IF('1. Eingabemaske'!$F$21=0,($AU72/'1. Eingabemaske'!$G$21),($AU72-1)/('1. Eingabemaske'!$G$21-1)))*$AV72)),IF($AX72="",0,IF('1. Eingabemaske'!#REF!="","",(IF('1. Eingabemaske'!#REF!=0,($AW72/'1. Eingabemaske'!#REF!),($AW72-1)/('1. Eingabemaske'!#REF!-1)))*$AX72))),"")</f>
        <v/>
      </c>
      <c r="AZ72" s="84" t="str">
        <f t="shared" si="6"/>
        <v>Bitte BES einfügen</v>
      </c>
      <c r="BA72" s="96" t="str">
        <f t="shared" si="7"/>
        <v/>
      </c>
      <c r="BB72" s="100"/>
      <c r="BC72" s="100"/>
      <c r="BD72" s="100"/>
    </row>
    <row r="73" spans="2:56" ht="13.5" thickBot="1" x14ac:dyDescent="0.45">
      <c r="B73" s="99" t="str">
        <f t="shared" ref="B73:B136" si="8">CONCATENATE(E73," ",D73)</f>
        <v xml:space="preserve"> </v>
      </c>
      <c r="C73" s="100"/>
      <c r="D73" s="100"/>
      <c r="E73" s="100"/>
      <c r="F73" s="100"/>
      <c r="G73" s="101"/>
      <c r="H73" s="101"/>
      <c r="I73" s="84" t="str">
        <f>IF(ISBLANK(Tableau1[[#This Row],[Name]]),"",((Tableau1[[#This Row],[Testdatum]]-Tableau1[[#This Row],[Geburtsdatum]])/365))</f>
        <v/>
      </c>
      <c r="J73" s="102" t="str">
        <f t="shared" ref="J73:J136" si="9">IF(ISNUMBER(I73),(ROUNDDOWN(I73,0))," ")</f>
        <v xml:space="preserve"> </v>
      </c>
      <c r="K73" s="103"/>
      <c r="L73" s="103"/>
      <c r="M73" s="104" t="str">
        <f>IF(ISTEXT(D73),IF(L73="","",IF(HLOOKUP(INT($I73),'1. Eingabemaske'!$I$12:$V$21,2,FALSE)&lt;&gt;0,HLOOKUP(INT($I73),'1. Eingabemaske'!$I$12:$V$21,2,FALSE),"")),"")</f>
        <v/>
      </c>
      <c r="N73" s="105" t="str">
        <f>IF(ISTEXT($D73),IF(F73="M",IF(L73="","",IF($K73="Frühentwickler",VLOOKUP(INT($I73),'1. Eingabemaske'!$Z$12:$AF$28,5,FALSE),IF($K73="Normalentwickler",VLOOKUP(INT($I73),'1. Eingabemaske'!$Z$12:$AF$23,6,FALSE),IF($K73="Spätentwickler",VLOOKUP(INT($I73),'1. Eingabemaske'!$Z$12:$AF$23,7,FALSE),0)))+((VLOOKUP(INT($I73),'1. Eingabemaske'!$Z$12:$AF$23,2,FALSE))*(($G73-DATE(YEAR($G73),1,1)+1)/365))),IF(F73="W",(IF($K73="Frühentwickler",VLOOKUP(INT($I73),'1. Eingabemaske'!$AH$12:$AN$28,5,FALSE),IF($K73="Normalentwickler",VLOOKUP(INT($I73),'1. Eingabemaske'!$AH$12:$AN$23,6,FALSE),IF($K73="Spätentwickler",VLOOKUP(INT($I73),'1. Eingabemaske'!$AH$12:$AN$23,7,FALSE),0)))+((VLOOKUP(INT($I73),'1. Eingabemaske'!$AH$12:$AN$23,2,FALSE))*(($G73-DATE(YEAR($G73),1,1)+1)/365))),"Geschlecht fehlt!")),"")</f>
        <v/>
      </c>
      <c r="O73" s="106" t="str">
        <f>IF(ISTEXT(D73),IF(M73="","",IF('1. Eingabemaske'!$F$13="",0,(IF('1. Eingabemaske'!$F$13=0,(L73/'1. Eingabemaske'!$G$13),(L73-1)/('1. Eingabemaske'!$G$13-1))*M73*N73))),"")</f>
        <v/>
      </c>
      <c r="P73" s="103"/>
      <c r="Q73" s="103"/>
      <c r="R73" s="104" t="str">
        <f t="shared" ref="R73:R136" si="10">IF(AND($P73="",$Q73=""),"",AVERAGE($P73:$Q73))</f>
        <v/>
      </c>
      <c r="S73" s="104" t="str">
        <f>IF(AND(ISTEXT($D73),ISNUMBER(R73)),IF(HLOOKUP(INT($I73),'1. Eingabemaske'!$I$12:$V$21,3,FALSE)&lt;&gt;0,HLOOKUP(INT($I73),'1. Eingabemaske'!$I$12:$V$21,3,FALSE),""),"")</f>
        <v/>
      </c>
      <c r="T73" s="106" t="str">
        <f>IF(ISTEXT($D73),IF($S73="","",IF($R73="","",IF('1. Eingabemaske'!$F$14="",0,(IF('1. Eingabemaske'!$F$14=0,(R73/'1. Eingabemaske'!$G$14),(R73-1)/('1. Eingabemaske'!$G$14-1))*$S73)))),"")</f>
        <v/>
      </c>
      <c r="U73" s="103"/>
      <c r="V73" s="103"/>
      <c r="W73" s="104" t="str">
        <f t="shared" ref="W73:W136" si="11">IF(AND($U73="",$V73=""),"",AVERAGE($U73:$V73))</f>
        <v/>
      </c>
      <c r="X73" s="104" t="str">
        <f>IF(AND(ISTEXT($D73),ISNUMBER(W73)),IF(HLOOKUP(INT($I73),'1. Eingabemaske'!$I$12:$V$21,4,FALSE)&lt;&gt;0,HLOOKUP(INT($I73),'1. Eingabemaske'!$I$12:$V$21,4,FALSE),""),"")</f>
        <v/>
      </c>
      <c r="Y73" s="108" t="str">
        <f>IF(ISTEXT($D73),IF($W73="","",IF($X73="","",IF('1. Eingabemaske'!$F$15="","",(IF('1. Eingabemaske'!$F$15=0,($W73/'1. Eingabemaske'!$G$15),($W73-1)/('1. Eingabemaske'!$G$15-1))*$X73)))),"")</f>
        <v/>
      </c>
      <c r="Z73" s="103"/>
      <c r="AA73" s="103"/>
      <c r="AB73" s="104" t="str">
        <f t="shared" ref="AB73:AB136" si="12">IF(AND($Z73="",$AA73=""),"",AVERAGE($Z73:$AA73))</f>
        <v/>
      </c>
      <c r="AC73" s="104" t="str">
        <f>IF(AND(ISTEXT($D73),ISNUMBER($AB73)),IF(HLOOKUP(INT($I73),'1. Eingabemaske'!$I$12:$V$21,5,FALSE)&lt;&gt;0,HLOOKUP(INT($I73),'1. Eingabemaske'!$I$12:$V$21,5,FALSE),""),"")</f>
        <v/>
      </c>
      <c r="AD73" s="91" t="str">
        <f>IF(ISTEXT($D73),IF($AC73="","",IF('1. Eingabemaske'!$F$16="","",(IF('1. Eingabemaske'!$F$16=0,($AB73/'1. Eingabemaske'!$G$16),($AB73-1)/('1. Eingabemaske'!$G$16-1))*$AC73))),"")</f>
        <v/>
      </c>
      <c r="AE73" s="92" t="str">
        <f>IF(ISTEXT($D73),IF(F73="M",IF(L73="","",IF($K73="Frühentwickler",VLOOKUP(INT($I73),'1. Eingabemaske'!$Z$12:$AF$28,5,FALSE),IF($K73="Normalentwickler",VLOOKUP(INT($I73),'1. Eingabemaske'!$Z$12:$AF$23,6,FALSE),IF($K73="Spätentwickler",VLOOKUP(INT($I73),'1. Eingabemaske'!$Z$12:$AF$23,7,FALSE),0)))+((VLOOKUP(INT($I73),'1. Eingabemaske'!$Z$12:$AF$23,2,FALSE))*(($G73-DATE(YEAR($G73),1,1)+1)/365))),IF(F73="W",(IF($K73="Frühentwickler",VLOOKUP(INT($I73),'1. Eingabemaske'!$AH$12:$AN$28,5,FALSE),IF($K73="Normalentwickler",VLOOKUP(INT($I73),'1. Eingabemaske'!$AH$12:$AN$23,6,FALSE),IF($K73="Spätentwickler",VLOOKUP(INT($I73),'1. Eingabemaske'!$AH$12:$AN$23,7,FALSE),0)))+((VLOOKUP(INT($I73),'1. Eingabemaske'!$AH$12:$AN$23,2,FALSE))*(($G73-DATE(YEAR($G73),1,1)+1)/365))),"Geschlecht fehlt!")),"")</f>
        <v/>
      </c>
      <c r="AF73" s="93" t="str">
        <f t="shared" ref="AF73:AF136" si="13">IF(ISNUMBER(AE73),SUM(T73,Y73,AD73)*AE73,"")</f>
        <v/>
      </c>
      <c r="AG73" s="103"/>
      <c r="AH73" s="94" t="str">
        <f>IF(AND(ISTEXT($D73),ISNUMBER($AG73)),IF(HLOOKUP(INT($I73),'1. Eingabemaske'!$I$12:$V$21,6,FALSE)&lt;&gt;0,HLOOKUP(INT($I73),'1. Eingabemaske'!$I$12:$V$21,6,FALSE),""),"")</f>
        <v/>
      </c>
      <c r="AI73" s="91" t="str">
        <f>IF(ISTEXT($D73),IF($AH73="","",IF('1. Eingabemaske'!$F$17="","",(IF('1. Eingabemaske'!$F$17=0,($AG73/'1. Eingabemaske'!$G$17),($AG73-1)/('1. Eingabemaske'!$G$17-1))*$AH73))),"")</f>
        <v/>
      </c>
      <c r="AJ73" s="103"/>
      <c r="AK73" s="94" t="str">
        <f>IF(AND(ISTEXT($D73),ISNUMBER($AJ73)),IF(HLOOKUP(INT($I73),'1. Eingabemaske'!$I$12:$V$21,7,FALSE)&lt;&gt;0,HLOOKUP(INT($I73),'1. Eingabemaske'!$I$12:$V$21,7,FALSE),""),"")</f>
        <v/>
      </c>
      <c r="AL73" s="91" t="str">
        <f>IF(ISTEXT($D73),IF(AJ73=0,0,IF($AK73="","",IF('1. Eingabemaske'!$F$18="","",(IF('1. Eingabemaske'!$F$18=0,($AJ73/'1. Eingabemaske'!$G$18),($AJ73-1)/('1. Eingabemaske'!$G$18-1))*$AK73)))),"")</f>
        <v/>
      </c>
      <c r="AM73" s="103"/>
      <c r="AN73" s="94" t="str">
        <f>IF(AND(ISTEXT($D73),ISNUMBER($AM73)),IF(HLOOKUP(INT($I73),'1. Eingabemaske'!$I$12:$V$21,8,FALSE)&lt;&gt;0,HLOOKUP(INT($I73),'1. Eingabemaske'!$I$12:$V$21,8,FALSE),""),"")</f>
        <v/>
      </c>
      <c r="AO73" s="89" t="str">
        <f>IF(ISTEXT($D73),IF($AN73="","",IF('1. Eingabemaske'!#REF!="","",(IF('1. Eingabemaske'!#REF!=0,($AM73/'1. Eingabemaske'!#REF!),($AM73-1)/('1. Eingabemaske'!#REF!-1))*$AN73))),"")</f>
        <v/>
      </c>
      <c r="AP73" s="110"/>
      <c r="AQ73" s="94" t="str">
        <f>IF(AND(ISTEXT($D73),ISNUMBER($AP73)),IF(HLOOKUP(INT($I73),'1. Eingabemaske'!$I$12:$V$21,9,FALSE)&lt;&gt;0,HLOOKUP(INT($I73),'1. Eingabemaske'!$I$12:$V$21,9,FALSE),""),"")</f>
        <v/>
      </c>
      <c r="AR73" s="103"/>
      <c r="AS73" s="94" t="str">
        <f>IF(AND(ISTEXT($D73),ISNUMBER($AR73)),IF(HLOOKUP(INT($I73),'1. Eingabemaske'!$I$12:$V$21,10,FALSE)&lt;&gt;0,HLOOKUP(INT($I73),'1. Eingabemaske'!$I$12:$V$21,10,FALSE),""),"")</f>
        <v/>
      </c>
      <c r="AT73" s="95" t="str">
        <f>IF(ISTEXT($D73),(IF($AQ73="",0,IF('1. Eingabemaske'!$F$19="","",(IF('1. Eingabemaske'!$F$19=0,($AP73/'1. Eingabemaske'!$G$19),($AP73-1)/('1. Eingabemaske'!$G$19-1))*$AQ73)))+IF($AS73="",0,IF('1. Eingabemaske'!$F$20="","",(IF('1. Eingabemaske'!$F$20=0,($AR73/'1. Eingabemaske'!$G$20),($AR73-1)/('1. Eingabemaske'!$G$20-1))*$AS73)))),"")</f>
        <v/>
      </c>
      <c r="AU73" s="103"/>
      <c r="AV73" s="94" t="str">
        <f>IF(AND(ISTEXT($D73),ISNUMBER($AU73)),IF(HLOOKUP(INT($I73),'1. Eingabemaske'!$I$12:$V$21,11,FALSE)&lt;&gt;0,HLOOKUP(INT($I73),'1. Eingabemaske'!$I$12:$V$21,11,FALSE),""),"")</f>
        <v/>
      </c>
      <c r="AW73" s="103"/>
      <c r="AX73" s="94" t="str">
        <f>IF(AND(ISTEXT($D73),ISNUMBER($AW73)),IF(HLOOKUP(INT($I73),'1. Eingabemaske'!$I$12:$V$21,12,FALSE)&lt;&gt;0,HLOOKUP(INT($I73),'1. Eingabemaske'!$I$12:$V$21,12,FALSE),""),"")</f>
        <v/>
      </c>
      <c r="AY73" s="95" t="str">
        <f>IF(ISTEXT($D73),SUM(IF($AV73="",0,IF('1. Eingabemaske'!$F$21="","",(IF('1. Eingabemaske'!$F$21=0,($AU73/'1. Eingabemaske'!$G$21),($AU73-1)/('1. Eingabemaske'!$G$21-1)))*$AV73)),IF($AX73="",0,IF('1. Eingabemaske'!#REF!="","",(IF('1. Eingabemaske'!#REF!=0,($AW73/'1. Eingabemaske'!#REF!),($AW73-1)/('1. Eingabemaske'!#REF!-1)))*$AX73))),"")</f>
        <v/>
      </c>
      <c r="AZ73" s="84" t="str">
        <f t="shared" ref="AZ73:AZ136" si="14">IF(K73="","Bitte BES einfügen",SUM(O73,AF73,AI73,AL73,AO73,AT73,AY73))</f>
        <v>Bitte BES einfügen</v>
      </c>
      <c r="BA73" s="96" t="str">
        <f t="shared" ref="BA73:BA136" si="15">IF(ISTEXT(D73),RANK(AZ73,$AZ$9:$AZ$502),"")</f>
        <v/>
      </c>
      <c r="BB73" s="100"/>
      <c r="BC73" s="100"/>
      <c r="BD73" s="100"/>
    </row>
    <row r="74" spans="2:56" ht="13.5" thickBot="1" x14ac:dyDescent="0.45">
      <c r="B74" s="99" t="str">
        <f t="shared" si="8"/>
        <v xml:space="preserve"> </v>
      </c>
      <c r="C74" s="100"/>
      <c r="D74" s="100"/>
      <c r="E74" s="100"/>
      <c r="F74" s="100"/>
      <c r="G74" s="101"/>
      <c r="H74" s="101"/>
      <c r="I74" s="84" t="str">
        <f>IF(ISBLANK(Tableau1[[#This Row],[Name]]),"",((Tableau1[[#This Row],[Testdatum]]-Tableau1[[#This Row],[Geburtsdatum]])/365))</f>
        <v/>
      </c>
      <c r="J74" s="102" t="str">
        <f t="shared" si="9"/>
        <v xml:space="preserve"> </v>
      </c>
      <c r="K74" s="103"/>
      <c r="L74" s="103"/>
      <c r="M74" s="104" t="str">
        <f>IF(ISTEXT(D74),IF(L74="","",IF(HLOOKUP(INT($I74),'1. Eingabemaske'!$I$12:$V$21,2,FALSE)&lt;&gt;0,HLOOKUP(INT($I74),'1. Eingabemaske'!$I$12:$V$21,2,FALSE),"")),"")</f>
        <v/>
      </c>
      <c r="N74" s="105" t="str">
        <f>IF(ISTEXT($D74),IF(F74="M",IF(L74="","",IF($K74="Frühentwickler",VLOOKUP(INT($I74),'1. Eingabemaske'!$Z$12:$AF$28,5,FALSE),IF($K74="Normalentwickler",VLOOKUP(INT($I74),'1. Eingabemaske'!$Z$12:$AF$23,6,FALSE),IF($K74="Spätentwickler",VLOOKUP(INT($I74),'1. Eingabemaske'!$Z$12:$AF$23,7,FALSE),0)))+((VLOOKUP(INT($I74),'1. Eingabemaske'!$Z$12:$AF$23,2,FALSE))*(($G74-DATE(YEAR($G74),1,1)+1)/365))),IF(F74="W",(IF($K74="Frühentwickler",VLOOKUP(INT($I74),'1. Eingabemaske'!$AH$12:$AN$28,5,FALSE),IF($K74="Normalentwickler",VLOOKUP(INT($I74),'1. Eingabemaske'!$AH$12:$AN$23,6,FALSE),IF($K74="Spätentwickler",VLOOKUP(INT($I74),'1. Eingabemaske'!$AH$12:$AN$23,7,FALSE),0)))+((VLOOKUP(INT($I74),'1. Eingabemaske'!$AH$12:$AN$23,2,FALSE))*(($G74-DATE(YEAR($G74),1,1)+1)/365))),"Geschlecht fehlt!")),"")</f>
        <v/>
      </c>
      <c r="O74" s="106" t="str">
        <f>IF(ISTEXT(D74),IF(M74="","",IF('1. Eingabemaske'!$F$13="",0,(IF('1. Eingabemaske'!$F$13=0,(L74/'1. Eingabemaske'!$G$13),(L74-1)/('1. Eingabemaske'!$G$13-1))*M74*N74))),"")</f>
        <v/>
      </c>
      <c r="P74" s="103"/>
      <c r="Q74" s="103"/>
      <c r="R74" s="104" t="str">
        <f t="shared" si="10"/>
        <v/>
      </c>
      <c r="S74" s="104" t="str">
        <f>IF(AND(ISTEXT($D74),ISNUMBER(R74)),IF(HLOOKUP(INT($I74),'1. Eingabemaske'!$I$12:$V$21,3,FALSE)&lt;&gt;0,HLOOKUP(INT($I74),'1. Eingabemaske'!$I$12:$V$21,3,FALSE),""),"")</f>
        <v/>
      </c>
      <c r="T74" s="106" t="str">
        <f>IF(ISTEXT($D74),IF($S74="","",IF($R74="","",IF('1. Eingabemaske'!$F$14="",0,(IF('1. Eingabemaske'!$F$14=0,(R74/'1. Eingabemaske'!$G$14),(R74-1)/('1. Eingabemaske'!$G$14-1))*$S74)))),"")</f>
        <v/>
      </c>
      <c r="U74" s="103"/>
      <c r="V74" s="103"/>
      <c r="W74" s="104" t="str">
        <f t="shared" si="11"/>
        <v/>
      </c>
      <c r="X74" s="104" t="str">
        <f>IF(AND(ISTEXT($D74),ISNUMBER(W74)),IF(HLOOKUP(INT($I74),'1. Eingabemaske'!$I$12:$V$21,4,FALSE)&lt;&gt;0,HLOOKUP(INT($I74),'1. Eingabemaske'!$I$12:$V$21,4,FALSE),""),"")</f>
        <v/>
      </c>
      <c r="Y74" s="108" t="str">
        <f>IF(ISTEXT($D74),IF($W74="","",IF($X74="","",IF('1. Eingabemaske'!$F$15="","",(IF('1. Eingabemaske'!$F$15=0,($W74/'1. Eingabemaske'!$G$15),($W74-1)/('1. Eingabemaske'!$G$15-1))*$X74)))),"")</f>
        <v/>
      </c>
      <c r="Z74" s="103"/>
      <c r="AA74" s="103"/>
      <c r="AB74" s="104" t="str">
        <f t="shared" si="12"/>
        <v/>
      </c>
      <c r="AC74" s="104" t="str">
        <f>IF(AND(ISTEXT($D74),ISNUMBER($AB74)),IF(HLOOKUP(INT($I74),'1. Eingabemaske'!$I$12:$V$21,5,FALSE)&lt;&gt;0,HLOOKUP(INT($I74),'1. Eingabemaske'!$I$12:$V$21,5,FALSE),""),"")</f>
        <v/>
      </c>
      <c r="AD74" s="91" t="str">
        <f>IF(ISTEXT($D74),IF($AC74="","",IF('1. Eingabemaske'!$F$16="","",(IF('1. Eingabemaske'!$F$16=0,($AB74/'1. Eingabemaske'!$G$16),($AB74-1)/('1. Eingabemaske'!$G$16-1))*$AC74))),"")</f>
        <v/>
      </c>
      <c r="AE74" s="92" t="str">
        <f>IF(ISTEXT($D74),IF(F74="M",IF(L74="","",IF($K74="Frühentwickler",VLOOKUP(INT($I74),'1. Eingabemaske'!$Z$12:$AF$28,5,FALSE),IF($K74="Normalentwickler",VLOOKUP(INT($I74),'1. Eingabemaske'!$Z$12:$AF$23,6,FALSE),IF($K74="Spätentwickler",VLOOKUP(INT($I74),'1. Eingabemaske'!$Z$12:$AF$23,7,FALSE),0)))+((VLOOKUP(INT($I74),'1. Eingabemaske'!$Z$12:$AF$23,2,FALSE))*(($G74-DATE(YEAR($G74),1,1)+1)/365))),IF(F74="W",(IF($K74="Frühentwickler",VLOOKUP(INT($I74),'1. Eingabemaske'!$AH$12:$AN$28,5,FALSE),IF($K74="Normalentwickler",VLOOKUP(INT($I74),'1. Eingabemaske'!$AH$12:$AN$23,6,FALSE),IF($K74="Spätentwickler",VLOOKUP(INT($I74),'1. Eingabemaske'!$AH$12:$AN$23,7,FALSE),0)))+((VLOOKUP(INT($I74),'1. Eingabemaske'!$AH$12:$AN$23,2,FALSE))*(($G74-DATE(YEAR($G74),1,1)+1)/365))),"Geschlecht fehlt!")),"")</f>
        <v/>
      </c>
      <c r="AF74" s="93" t="str">
        <f t="shared" si="13"/>
        <v/>
      </c>
      <c r="AG74" s="103"/>
      <c r="AH74" s="94" t="str">
        <f>IF(AND(ISTEXT($D74),ISNUMBER($AG74)),IF(HLOOKUP(INT($I74),'1. Eingabemaske'!$I$12:$V$21,6,FALSE)&lt;&gt;0,HLOOKUP(INT($I74),'1. Eingabemaske'!$I$12:$V$21,6,FALSE),""),"")</f>
        <v/>
      </c>
      <c r="AI74" s="91" t="str">
        <f>IF(ISTEXT($D74),IF($AH74="","",IF('1. Eingabemaske'!$F$17="","",(IF('1. Eingabemaske'!$F$17=0,($AG74/'1. Eingabemaske'!$G$17),($AG74-1)/('1. Eingabemaske'!$G$17-1))*$AH74))),"")</f>
        <v/>
      </c>
      <c r="AJ74" s="103"/>
      <c r="AK74" s="94" t="str">
        <f>IF(AND(ISTEXT($D74),ISNUMBER($AJ74)),IF(HLOOKUP(INT($I74),'1. Eingabemaske'!$I$12:$V$21,7,FALSE)&lt;&gt;0,HLOOKUP(INT($I74),'1. Eingabemaske'!$I$12:$V$21,7,FALSE),""),"")</f>
        <v/>
      </c>
      <c r="AL74" s="91" t="str">
        <f>IF(ISTEXT($D74),IF(AJ74=0,0,IF($AK74="","",IF('1. Eingabemaske'!$F$18="","",(IF('1. Eingabemaske'!$F$18=0,($AJ74/'1. Eingabemaske'!$G$18),($AJ74-1)/('1. Eingabemaske'!$G$18-1))*$AK74)))),"")</f>
        <v/>
      </c>
      <c r="AM74" s="103"/>
      <c r="AN74" s="94" t="str">
        <f>IF(AND(ISTEXT($D74),ISNUMBER($AM74)),IF(HLOOKUP(INT($I74),'1. Eingabemaske'!$I$12:$V$21,8,FALSE)&lt;&gt;0,HLOOKUP(INT($I74),'1. Eingabemaske'!$I$12:$V$21,8,FALSE),""),"")</f>
        <v/>
      </c>
      <c r="AO74" s="89" t="str">
        <f>IF(ISTEXT($D74),IF($AN74="","",IF('1. Eingabemaske'!#REF!="","",(IF('1. Eingabemaske'!#REF!=0,($AM74/'1. Eingabemaske'!#REF!),($AM74-1)/('1. Eingabemaske'!#REF!-1))*$AN74))),"")</f>
        <v/>
      </c>
      <c r="AP74" s="110"/>
      <c r="AQ74" s="94" t="str">
        <f>IF(AND(ISTEXT($D74),ISNUMBER($AP74)),IF(HLOOKUP(INT($I74),'1. Eingabemaske'!$I$12:$V$21,9,FALSE)&lt;&gt;0,HLOOKUP(INT($I74),'1. Eingabemaske'!$I$12:$V$21,9,FALSE),""),"")</f>
        <v/>
      </c>
      <c r="AR74" s="103"/>
      <c r="AS74" s="94" t="str">
        <f>IF(AND(ISTEXT($D74),ISNUMBER($AR74)),IF(HLOOKUP(INT($I74),'1. Eingabemaske'!$I$12:$V$21,10,FALSE)&lt;&gt;0,HLOOKUP(INT($I74),'1. Eingabemaske'!$I$12:$V$21,10,FALSE),""),"")</f>
        <v/>
      </c>
      <c r="AT74" s="95" t="str">
        <f>IF(ISTEXT($D74),(IF($AQ74="",0,IF('1. Eingabemaske'!$F$19="","",(IF('1. Eingabemaske'!$F$19=0,($AP74/'1. Eingabemaske'!$G$19),($AP74-1)/('1. Eingabemaske'!$G$19-1))*$AQ74)))+IF($AS74="",0,IF('1. Eingabemaske'!$F$20="","",(IF('1. Eingabemaske'!$F$20=0,($AR74/'1. Eingabemaske'!$G$20),($AR74-1)/('1. Eingabemaske'!$G$20-1))*$AS74)))),"")</f>
        <v/>
      </c>
      <c r="AU74" s="103"/>
      <c r="AV74" s="94" t="str">
        <f>IF(AND(ISTEXT($D74),ISNUMBER($AU74)),IF(HLOOKUP(INT($I74),'1. Eingabemaske'!$I$12:$V$21,11,FALSE)&lt;&gt;0,HLOOKUP(INT($I74),'1. Eingabemaske'!$I$12:$V$21,11,FALSE),""),"")</f>
        <v/>
      </c>
      <c r="AW74" s="103"/>
      <c r="AX74" s="94" t="str">
        <f>IF(AND(ISTEXT($D74),ISNUMBER($AW74)),IF(HLOOKUP(INT($I74),'1. Eingabemaske'!$I$12:$V$21,12,FALSE)&lt;&gt;0,HLOOKUP(INT($I74),'1. Eingabemaske'!$I$12:$V$21,12,FALSE),""),"")</f>
        <v/>
      </c>
      <c r="AY74" s="95" t="str">
        <f>IF(ISTEXT($D74),SUM(IF($AV74="",0,IF('1. Eingabemaske'!$F$21="","",(IF('1. Eingabemaske'!$F$21=0,($AU74/'1. Eingabemaske'!$G$21),($AU74-1)/('1. Eingabemaske'!$G$21-1)))*$AV74)),IF($AX74="",0,IF('1. Eingabemaske'!#REF!="","",(IF('1. Eingabemaske'!#REF!=0,($AW74/'1. Eingabemaske'!#REF!),($AW74-1)/('1. Eingabemaske'!#REF!-1)))*$AX74))),"")</f>
        <v/>
      </c>
      <c r="AZ74" s="84" t="str">
        <f t="shared" si="14"/>
        <v>Bitte BES einfügen</v>
      </c>
      <c r="BA74" s="96" t="str">
        <f t="shared" si="15"/>
        <v/>
      </c>
      <c r="BB74" s="100"/>
      <c r="BC74" s="100"/>
      <c r="BD74" s="100"/>
    </row>
    <row r="75" spans="2:56" ht="13.5" thickBot="1" x14ac:dyDescent="0.45">
      <c r="B75" s="99" t="str">
        <f t="shared" si="8"/>
        <v xml:space="preserve"> </v>
      </c>
      <c r="C75" s="100"/>
      <c r="D75" s="100"/>
      <c r="E75" s="100"/>
      <c r="F75" s="100"/>
      <c r="G75" s="101"/>
      <c r="H75" s="101"/>
      <c r="I75" s="84" t="str">
        <f>IF(ISBLANK(Tableau1[[#This Row],[Name]]),"",((Tableau1[[#This Row],[Testdatum]]-Tableau1[[#This Row],[Geburtsdatum]])/365))</f>
        <v/>
      </c>
      <c r="J75" s="102" t="str">
        <f t="shared" si="9"/>
        <v xml:space="preserve"> </v>
      </c>
      <c r="K75" s="103"/>
      <c r="L75" s="103"/>
      <c r="M75" s="104" t="str">
        <f>IF(ISTEXT(D75),IF(L75="","",IF(HLOOKUP(INT($I75),'1. Eingabemaske'!$I$12:$V$21,2,FALSE)&lt;&gt;0,HLOOKUP(INT($I75),'1. Eingabemaske'!$I$12:$V$21,2,FALSE),"")),"")</f>
        <v/>
      </c>
      <c r="N75" s="105" t="str">
        <f>IF(ISTEXT($D75),IF(F75="M",IF(L75="","",IF($K75="Frühentwickler",VLOOKUP(INT($I75),'1. Eingabemaske'!$Z$12:$AF$28,5,FALSE),IF($K75="Normalentwickler",VLOOKUP(INT($I75),'1. Eingabemaske'!$Z$12:$AF$23,6,FALSE),IF($K75="Spätentwickler",VLOOKUP(INT($I75),'1. Eingabemaske'!$Z$12:$AF$23,7,FALSE),0)))+((VLOOKUP(INT($I75),'1. Eingabemaske'!$Z$12:$AF$23,2,FALSE))*(($G75-DATE(YEAR($G75),1,1)+1)/365))),IF(F75="W",(IF($K75="Frühentwickler",VLOOKUP(INT($I75),'1. Eingabemaske'!$AH$12:$AN$28,5,FALSE),IF($K75="Normalentwickler",VLOOKUP(INT($I75),'1. Eingabemaske'!$AH$12:$AN$23,6,FALSE),IF($K75="Spätentwickler",VLOOKUP(INT($I75),'1. Eingabemaske'!$AH$12:$AN$23,7,FALSE),0)))+((VLOOKUP(INT($I75),'1. Eingabemaske'!$AH$12:$AN$23,2,FALSE))*(($G75-DATE(YEAR($G75),1,1)+1)/365))),"Geschlecht fehlt!")),"")</f>
        <v/>
      </c>
      <c r="O75" s="106" t="str">
        <f>IF(ISTEXT(D75),IF(M75="","",IF('1. Eingabemaske'!$F$13="",0,(IF('1. Eingabemaske'!$F$13=0,(L75/'1. Eingabemaske'!$G$13),(L75-1)/('1. Eingabemaske'!$G$13-1))*M75*N75))),"")</f>
        <v/>
      </c>
      <c r="P75" s="103"/>
      <c r="Q75" s="103"/>
      <c r="R75" s="104" t="str">
        <f t="shared" si="10"/>
        <v/>
      </c>
      <c r="S75" s="104" t="str">
        <f>IF(AND(ISTEXT($D75),ISNUMBER(R75)),IF(HLOOKUP(INT($I75),'1. Eingabemaske'!$I$12:$V$21,3,FALSE)&lt;&gt;0,HLOOKUP(INT($I75),'1. Eingabemaske'!$I$12:$V$21,3,FALSE),""),"")</f>
        <v/>
      </c>
      <c r="T75" s="106" t="str">
        <f>IF(ISTEXT($D75),IF($S75="","",IF($R75="","",IF('1. Eingabemaske'!$F$14="",0,(IF('1. Eingabemaske'!$F$14=0,(R75/'1. Eingabemaske'!$G$14),(R75-1)/('1. Eingabemaske'!$G$14-1))*$S75)))),"")</f>
        <v/>
      </c>
      <c r="U75" s="103"/>
      <c r="V75" s="103"/>
      <c r="W75" s="104" t="str">
        <f t="shared" si="11"/>
        <v/>
      </c>
      <c r="X75" s="104" t="str">
        <f>IF(AND(ISTEXT($D75),ISNUMBER(W75)),IF(HLOOKUP(INT($I75),'1. Eingabemaske'!$I$12:$V$21,4,FALSE)&lt;&gt;0,HLOOKUP(INT($I75),'1. Eingabemaske'!$I$12:$V$21,4,FALSE),""),"")</f>
        <v/>
      </c>
      <c r="Y75" s="108" t="str">
        <f>IF(ISTEXT($D75),IF($W75="","",IF($X75="","",IF('1. Eingabemaske'!$F$15="","",(IF('1. Eingabemaske'!$F$15=0,($W75/'1. Eingabemaske'!$G$15),($W75-1)/('1. Eingabemaske'!$G$15-1))*$X75)))),"")</f>
        <v/>
      </c>
      <c r="Z75" s="103"/>
      <c r="AA75" s="103"/>
      <c r="AB75" s="104" t="str">
        <f t="shared" si="12"/>
        <v/>
      </c>
      <c r="AC75" s="104" t="str">
        <f>IF(AND(ISTEXT($D75),ISNUMBER($AB75)),IF(HLOOKUP(INT($I75),'1. Eingabemaske'!$I$12:$V$21,5,FALSE)&lt;&gt;0,HLOOKUP(INT($I75),'1. Eingabemaske'!$I$12:$V$21,5,FALSE),""),"")</f>
        <v/>
      </c>
      <c r="AD75" s="91" t="str">
        <f>IF(ISTEXT($D75),IF($AC75="","",IF('1. Eingabemaske'!$F$16="","",(IF('1. Eingabemaske'!$F$16=0,($AB75/'1. Eingabemaske'!$G$16),($AB75-1)/('1. Eingabemaske'!$G$16-1))*$AC75))),"")</f>
        <v/>
      </c>
      <c r="AE75" s="92" t="str">
        <f>IF(ISTEXT($D75),IF(F75="M",IF(L75="","",IF($K75="Frühentwickler",VLOOKUP(INT($I75),'1. Eingabemaske'!$Z$12:$AF$28,5,FALSE),IF($K75="Normalentwickler",VLOOKUP(INT($I75),'1. Eingabemaske'!$Z$12:$AF$23,6,FALSE),IF($K75="Spätentwickler",VLOOKUP(INT($I75),'1. Eingabemaske'!$Z$12:$AF$23,7,FALSE),0)))+((VLOOKUP(INT($I75),'1. Eingabemaske'!$Z$12:$AF$23,2,FALSE))*(($G75-DATE(YEAR($G75),1,1)+1)/365))),IF(F75="W",(IF($K75="Frühentwickler",VLOOKUP(INT($I75),'1. Eingabemaske'!$AH$12:$AN$28,5,FALSE),IF($K75="Normalentwickler",VLOOKUP(INT($I75),'1. Eingabemaske'!$AH$12:$AN$23,6,FALSE),IF($K75="Spätentwickler",VLOOKUP(INT($I75),'1. Eingabemaske'!$AH$12:$AN$23,7,FALSE),0)))+((VLOOKUP(INT($I75),'1. Eingabemaske'!$AH$12:$AN$23,2,FALSE))*(($G75-DATE(YEAR($G75),1,1)+1)/365))),"Geschlecht fehlt!")),"")</f>
        <v/>
      </c>
      <c r="AF75" s="93" t="str">
        <f t="shared" si="13"/>
        <v/>
      </c>
      <c r="AG75" s="103"/>
      <c r="AH75" s="94" t="str">
        <f>IF(AND(ISTEXT($D75),ISNUMBER($AG75)),IF(HLOOKUP(INT($I75),'1. Eingabemaske'!$I$12:$V$21,6,FALSE)&lt;&gt;0,HLOOKUP(INT($I75),'1. Eingabemaske'!$I$12:$V$21,6,FALSE),""),"")</f>
        <v/>
      </c>
      <c r="AI75" s="91" t="str">
        <f>IF(ISTEXT($D75),IF($AH75="","",IF('1. Eingabemaske'!$F$17="","",(IF('1. Eingabemaske'!$F$17=0,($AG75/'1. Eingabemaske'!$G$17),($AG75-1)/('1. Eingabemaske'!$G$17-1))*$AH75))),"")</f>
        <v/>
      </c>
      <c r="AJ75" s="103"/>
      <c r="AK75" s="94" t="str">
        <f>IF(AND(ISTEXT($D75),ISNUMBER($AJ75)),IF(HLOOKUP(INT($I75),'1. Eingabemaske'!$I$12:$V$21,7,FALSE)&lt;&gt;0,HLOOKUP(INT($I75),'1. Eingabemaske'!$I$12:$V$21,7,FALSE),""),"")</f>
        <v/>
      </c>
      <c r="AL75" s="91" t="str">
        <f>IF(ISTEXT($D75),IF(AJ75=0,0,IF($AK75="","",IF('1. Eingabemaske'!$F$18="","",(IF('1. Eingabemaske'!$F$18=0,($AJ75/'1. Eingabemaske'!$G$18),($AJ75-1)/('1. Eingabemaske'!$G$18-1))*$AK75)))),"")</f>
        <v/>
      </c>
      <c r="AM75" s="103"/>
      <c r="AN75" s="94" t="str">
        <f>IF(AND(ISTEXT($D75),ISNUMBER($AM75)),IF(HLOOKUP(INT($I75),'1. Eingabemaske'!$I$12:$V$21,8,FALSE)&lt;&gt;0,HLOOKUP(INT($I75),'1. Eingabemaske'!$I$12:$V$21,8,FALSE),""),"")</f>
        <v/>
      </c>
      <c r="AO75" s="89" t="str">
        <f>IF(ISTEXT($D75),IF($AN75="","",IF('1. Eingabemaske'!#REF!="","",(IF('1. Eingabemaske'!#REF!=0,($AM75/'1. Eingabemaske'!#REF!),($AM75-1)/('1. Eingabemaske'!#REF!-1))*$AN75))),"")</f>
        <v/>
      </c>
      <c r="AP75" s="110"/>
      <c r="AQ75" s="94" t="str">
        <f>IF(AND(ISTEXT($D75),ISNUMBER($AP75)),IF(HLOOKUP(INT($I75),'1. Eingabemaske'!$I$12:$V$21,9,FALSE)&lt;&gt;0,HLOOKUP(INT($I75),'1. Eingabemaske'!$I$12:$V$21,9,FALSE),""),"")</f>
        <v/>
      </c>
      <c r="AR75" s="103"/>
      <c r="AS75" s="94" t="str">
        <f>IF(AND(ISTEXT($D75),ISNUMBER($AR75)),IF(HLOOKUP(INT($I75),'1. Eingabemaske'!$I$12:$V$21,10,FALSE)&lt;&gt;0,HLOOKUP(INT($I75),'1. Eingabemaske'!$I$12:$V$21,10,FALSE),""),"")</f>
        <v/>
      </c>
      <c r="AT75" s="95" t="str">
        <f>IF(ISTEXT($D75),(IF($AQ75="",0,IF('1. Eingabemaske'!$F$19="","",(IF('1. Eingabemaske'!$F$19=0,($AP75/'1. Eingabemaske'!$G$19),($AP75-1)/('1. Eingabemaske'!$G$19-1))*$AQ75)))+IF($AS75="",0,IF('1. Eingabemaske'!$F$20="","",(IF('1. Eingabemaske'!$F$20=0,($AR75/'1. Eingabemaske'!$G$20),($AR75-1)/('1. Eingabemaske'!$G$20-1))*$AS75)))),"")</f>
        <v/>
      </c>
      <c r="AU75" s="103"/>
      <c r="AV75" s="94" t="str">
        <f>IF(AND(ISTEXT($D75),ISNUMBER($AU75)),IF(HLOOKUP(INT($I75),'1. Eingabemaske'!$I$12:$V$21,11,FALSE)&lt;&gt;0,HLOOKUP(INT($I75),'1. Eingabemaske'!$I$12:$V$21,11,FALSE),""),"")</f>
        <v/>
      </c>
      <c r="AW75" s="103"/>
      <c r="AX75" s="94" t="str">
        <f>IF(AND(ISTEXT($D75),ISNUMBER($AW75)),IF(HLOOKUP(INT($I75),'1. Eingabemaske'!$I$12:$V$21,12,FALSE)&lt;&gt;0,HLOOKUP(INT($I75),'1. Eingabemaske'!$I$12:$V$21,12,FALSE),""),"")</f>
        <v/>
      </c>
      <c r="AY75" s="95" t="str">
        <f>IF(ISTEXT($D75),SUM(IF($AV75="",0,IF('1. Eingabemaske'!$F$21="","",(IF('1. Eingabemaske'!$F$21=0,($AU75/'1. Eingabemaske'!$G$21),($AU75-1)/('1. Eingabemaske'!$G$21-1)))*$AV75)),IF($AX75="",0,IF('1. Eingabemaske'!#REF!="","",(IF('1. Eingabemaske'!#REF!=0,($AW75/'1. Eingabemaske'!#REF!),($AW75-1)/('1. Eingabemaske'!#REF!-1)))*$AX75))),"")</f>
        <v/>
      </c>
      <c r="AZ75" s="84" t="str">
        <f t="shared" si="14"/>
        <v>Bitte BES einfügen</v>
      </c>
      <c r="BA75" s="96" t="str">
        <f t="shared" si="15"/>
        <v/>
      </c>
      <c r="BB75" s="100"/>
      <c r="BC75" s="100"/>
      <c r="BD75" s="100"/>
    </row>
    <row r="76" spans="2:56" ht="13.5" thickBot="1" x14ac:dyDescent="0.45">
      <c r="B76" s="99" t="str">
        <f t="shared" si="8"/>
        <v xml:space="preserve"> </v>
      </c>
      <c r="C76" s="100"/>
      <c r="D76" s="100"/>
      <c r="E76" s="100"/>
      <c r="F76" s="100"/>
      <c r="G76" s="101"/>
      <c r="H76" s="101"/>
      <c r="I76" s="84" t="str">
        <f>IF(ISBLANK(Tableau1[[#This Row],[Name]]),"",((Tableau1[[#This Row],[Testdatum]]-Tableau1[[#This Row],[Geburtsdatum]])/365))</f>
        <v/>
      </c>
      <c r="J76" s="102" t="str">
        <f t="shared" si="9"/>
        <v xml:space="preserve"> </v>
      </c>
      <c r="K76" s="103"/>
      <c r="L76" s="103"/>
      <c r="M76" s="104" t="str">
        <f>IF(ISTEXT(D76),IF(L76="","",IF(HLOOKUP(INT($I76),'1. Eingabemaske'!$I$12:$V$21,2,FALSE)&lt;&gt;0,HLOOKUP(INT($I76),'1. Eingabemaske'!$I$12:$V$21,2,FALSE),"")),"")</f>
        <v/>
      </c>
      <c r="N76" s="105" t="str">
        <f>IF(ISTEXT($D76),IF(F76="M",IF(L76="","",IF($K76="Frühentwickler",VLOOKUP(INT($I76),'1. Eingabemaske'!$Z$12:$AF$28,5,FALSE),IF($K76="Normalentwickler",VLOOKUP(INT($I76),'1. Eingabemaske'!$Z$12:$AF$23,6,FALSE),IF($K76="Spätentwickler",VLOOKUP(INT($I76),'1. Eingabemaske'!$Z$12:$AF$23,7,FALSE),0)))+((VLOOKUP(INT($I76),'1. Eingabemaske'!$Z$12:$AF$23,2,FALSE))*(($G76-DATE(YEAR($G76),1,1)+1)/365))),IF(F76="W",(IF($K76="Frühentwickler",VLOOKUP(INT($I76),'1. Eingabemaske'!$AH$12:$AN$28,5,FALSE),IF($K76="Normalentwickler",VLOOKUP(INT($I76),'1. Eingabemaske'!$AH$12:$AN$23,6,FALSE),IF($K76="Spätentwickler",VLOOKUP(INT($I76),'1. Eingabemaske'!$AH$12:$AN$23,7,FALSE),0)))+((VLOOKUP(INT($I76),'1. Eingabemaske'!$AH$12:$AN$23,2,FALSE))*(($G76-DATE(YEAR($G76),1,1)+1)/365))),"Geschlecht fehlt!")),"")</f>
        <v/>
      </c>
      <c r="O76" s="106" t="str">
        <f>IF(ISTEXT(D76),IF(M76="","",IF('1. Eingabemaske'!$F$13="",0,(IF('1. Eingabemaske'!$F$13=0,(L76/'1. Eingabemaske'!$G$13),(L76-1)/('1. Eingabemaske'!$G$13-1))*M76*N76))),"")</f>
        <v/>
      </c>
      <c r="P76" s="103"/>
      <c r="Q76" s="103"/>
      <c r="R76" s="104" t="str">
        <f t="shared" si="10"/>
        <v/>
      </c>
      <c r="S76" s="104" t="str">
        <f>IF(AND(ISTEXT($D76),ISNUMBER(R76)),IF(HLOOKUP(INT($I76),'1. Eingabemaske'!$I$12:$V$21,3,FALSE)&lt;&gt;0,HLOOKUP(INT($I76),'1. Eingabemaske'!$I$12:$V$21,3,FALSE),""),"")</f>
        <v/>
      </c>
      <c r="T76" s="106" t="str">
        <f>IF(ISTEXT($D76),IF($S76="","",IF($R76="","",IF('1. Eingabemaske'!$F$14="",0,(IF('1. Eingabemaske'!$F$14=0,(R76/'1. Eingabemaske'!$G$14),(R76-1)/('1. Eingabemaske'!$G$14-1))*$S76)))),"")</f>
        <v/>
      </c>
      <c r="U76" s="103"/>
      <c r="V76" s="103"/>
      <c r="W76" s="104" t="str">
        <f t="shared" si="11"/>
        <v/>
      </c>
      <c r="X76" s="104" t="str">
        <f>IF(AND(ISTEXT($D76),ISNUMBER(W76)),IF(HLOOKUP(INT($I76),'1. Eingabemaske'!$I$12:$V$21,4,FALSE)&lt;&gt;0,HLOOKUP(INT($I76),'1. Eingabemaske'!$I$12:$V$21,4,FALSE),""),"")</f>
        <v/>
      </c>
      <c r="Y76" s="108" t="str">
        <f>IF(ISTEXT($D76),IF($W76="","",IF($X76="","",IF('1. Eingabemaske'!$F$15="","",(IF('1. Eingabemaske'!$F$15=0,($W76/'1. Eingabemaske'!$G$15),($W76-1)/('1. Eingabemaske'!$G$15-1))*$X76)))),"")</f>
        <v/>
      </c>
      <c r="Z76" s="103"/>
      <c r="AA76" s="103"/>
      <c r="AB76" s="104" t="str">
        <f t="shared" si="12"/>
        <v/>
      </c>
      <c r="AC76" s="104" t="str">
        <f>IF(AND(ISTEXT($D76),ISNUMBER($AB76)),IF(HLOOKUP(INT($I76),'1. Eingabemaske'!$I$12:$V$21,5,FALSE)&lt;&gt;0,HLOOKUP(INT($I76),'1. Eingabemaske'!$I$12:$V$21,5,FALSE),""),"")</f>
        <v/>
      </c>
      <c r="AD76" s="91" t="str">
        <f>IF(ISTEXT($D76),IF($AC76="","",IF('1. Eingabemaske'!$F$16="","",(IF('1. Eingabemaske'!$F$16=0,($AB76/'1. Eingabemaske'!$G$16),($AB76-1)/('1. Eingabemaske'!$G$16-1))*$AC76))),"")</f>
        <v/>
      </c>
      <c r="AE76" s="92" t="str">
        <f>IF(ISTEXT($D76),IF(F76="M",IF(L76="","",IF($K76="Frühentwickler",VLOOKUP(INT($I76),'1. Eingabemaske'!$Z$12:$AF$28,5,FALSE),IF($K76="Normalentwickler",VLOOKUP(INT($I76),'1. Eingabemaske'!$Z$12:$AF$23,6,FALSE),IF($K76="Spätentwickler",VLOOKUP(INT($I76),'1. Eingabemaske'!$Z$12:$AF$23,7,FALSE),0)))+((VLOOKUP(INT($I76),'1. Eingabemaske'!$Z$12:$AF$23,2,FALSE))*(($G76-DATE(YEAR($G76),1,1)+1)/365))),IF(F76="W",(IF($K76="Frühentwickler",VLOOKUP(INT($I76),'1. Eingabemaske'!$AH$12:$AN$28,5,FALSE),IF($K76="Normalentwickler",VLOOKUP(INT($I76),'1. Eingabemaske'!$AH$12:$AN$23,6,FALSE),IF($K76="Spätentwickler",VLOOKUP(INT($I76),'1. Eingabemaske'!$AH$12:$AN$23,7,FALSE),0)))+((VLOOKUP(INT($I76),'1. Eingabemaske'!$AH$12:$AN$23,2,FALSE))*(($G76-DATE(YEAR($G76),1,1)+1)/365))),"Geschlecht fehlt!")),"")</f>
        <v/>
      </c>
      <c r="AF76" s="93" t="str">
        <f t="shared" si="13"/>
        <v/>
      </c>
      <c r="AG76" s="103"/>
      <c r="AH76" s="94" t="str">
        <f>IF(AND(ISTEXT($D76),ISNUMBER($AG76)),IF(HLOOKUP(INT($I76),'1. Eingabemaske'!$I$12:$V$21,6,FALSE)&lt;&gt;0,HLOOKUP(INT($I76),'1. Eingabemaske'!$I$12:$V$21,6,FALSE),""),"")</f>
        <v/>
      </c>
      <c r="AI76" s="91" t="str">
        <f>IF(ISTEXT($D76),IF($AH76="","",IF('1. Eingabemaske'!$F$17="","",(IF('1. Eingabemaske'!$F$17=0,($AG76/'1. Eingabemaske'!$G$17),($AG76-1)/('1. Eingabemaske'!$G$17-1))*$AH76))),"")</f>
        <v/>
      </c>
      <c r="AJ76" s="103"/>
      <c r="AK76" s="94" t="str">
        <f>IF(AND(ISTEXT($D76),ISNUMBER($AJ76)),IF(HLOOKUP(INT($I76),'1. Eingabemaske'!$I$12:$V$21,7,FALSE)&lt;&gt;0,HLOOKUP(INT($I76),'1. Eingabemaske'!$I$12:$V$21,7,FALSE),""),"")</f>
        <v/>
      </c>
      <c r="AL76" s="91" t="str">
        <f>IF(ISTEXT($D76),IF(AJ76=0,0,IF($AK76="","",IF('1. Eingabemaske'!$F$18="","",(IF('1. Eingabemaske'!$F$18=0,($AJ76/'1. Eingabemaske'!$G$18),($AJ76-1)/('1. Eingabemaske'!$G$18-1))*$AK76)))),"")</f>
        <v/>
      </c>
      <c r="AM76" s="103"/>
      <c r="AN76" s="94" t="str">
        <f>IF(AND(ISTEXT($D76),ISNUMBER($AM76)),IF(HLOOKUP(INT($I76),'1. Eingabemaske'!$I$12:$V$21,8,FALSE)&lt;&gt;0,HLOOKUP(INT($I76),'1. Eingabemaske'!$I$12:$V$21,8,FALSE),""),"")</f>
        <v/>
      </c>
      <c r="AO76" s="89" t="str">
        <f>IF(ISTEXT($D76),IF($AN76="","",IF('1. Eingabemaske'!#REF!="","",(IF('1. Eingabemaske'!#REF!=0,($AM76/'1. Eingabemaske'!#REF!),($AM76-1)/('1. Eingabemaske'!#REF!-1))*$AN76))),"")</f>
        <v/>
      </c>
      <c r="AP76" s="110"/>
      <c r="AQ76" s="94" t="str">
        <f>IF(AND(ISTEXT($D76),ISNUMBER($AP76)),IF(HLOOKUP(INT($I76),'1. Eingabemaske'!$I$12:$V$21,9,FALSE)&lt;&gt;0,HLOOKUP(INT($I76),'1. Eingabemaske'!$I$12:$V$21,9,FALSE),""),"")</f>
        <v/>
      </c>
      <c r="AR76" s="103"/>
      <c r="AS76" s="94" t="str">
        <f>IF(AND(ISTEXT($D76),ISNUMBER($AR76)),IF(HLOOKUP(INT($I76),'1. Eingabemaske'!$I$12:$V$21,10,FALSE)&lt;&gt;0,HLOOKUP(INT($I76),'1. Eingabemaske'!$I$12:$V$21,10,FALSE),""),"")</f>
        <v/>
      </c>
      <c r="AT76" s="95" t="str">
        <f>IF(ISTEXT($D76),(IF($AQ76="",0,IF('1. Eingabemaske'!$F$19="","",(IF('1. Eingabemaske'!$F$19=0,($AP76/'1. Eingabemaske'!$G$19),($AP76-1)/('1. Eingabemaske'!$G$19-1))*$AQ76)))+IF($AS76="",0,IF('1. Eingabemaske'!$F$20="","",(IF('1. Eingabemaske'!$F$20=0,($AR76/'1. Eingabemaske'!$G$20),($AR76-1)/('1. Eingabemaske'!$G$20-1))*$AS76)))),"")</f>
        <v/>
      </c>
      <c r="AU76" s="103"/>
      <c r="AV76" s="94" t="str">
        <f>IF(AND(ISTEXT($D76),ISNUMBER($AU76)),IF(HLOOKUP(INT($I76),'1. Eingabemaske'!$I$12:$V$21,11,FALSE)&lt;&gt;0,HLOOKUP(INT($I76),'1. Eingabemaske'!$I$12:$V$21,11,FALSE),""),"")</f>
        <v/>
      </c>
      <c r="AW76" s="103"/>
      <c r="AX76" s="94" t="str">
        <f>IF(AND(ISTEXT($D76),ISNUMBER($AW76)),IF(HLOOKUP(INT($I76),'1. Eingabemaske'!$I$12:$V$21,12,FALSE)&lt;&gt;0,HLOOKUP(INT($I76),'1. Eingabemaske'!$I$12:$V$21,12,FALSE),""),"")</f>
        <v/>
      </c>
      <c r="AY76" s="95" t="str">
        <f>IF(ISTEXT($D76),SUM(IF($AV76="",0,IF('1. Eingabemaske'!$F$21="","",(IF('1. Eingabemaske'!$F$21=0,($AU76/'1. Eingabemaske'!$G$21),($AU76-1)/('1. Eingabemaske'!$G$21-1)))*$AV76)),IF($AX76="",0,IF('1. Eingabemaske'!#REF!="","",(IF('1. Eingabemaske'!#REF!=0,($AW76/'1. Eingabemaske'!#REF!),($AW76-1)/('1. Eingabemaske'!#REF!-1)))*$AX76))),"")</f>
        <v/>
      </c>
      <c r="AZ76" s="84" t="str">
        <f t="shared" si="14"/>
        <v>Bitte BES einfügen</v>
      </c>
      <c r="BA76" s="96" t="str">
        <f t="shared" si="15"/>
        <v/>
      </c>
      <c r="BB76" s="100"/>
      <c r="BC76" s="100"/>
      <c r="BD76" s="100"/>
    </row>
    <row r="77" spans="2:56" ht="13.5" thickBot="1" x14ac:dyDescent="0.45">
      <c r="B77" s="99" t="str">
        <f t="shared" si="8"/>
        <v xml:space="preserve"> </v>
      </c>
      <c r="C77" s="100"/>
      <c r="D77" s="100"/>
      <c r="E77" s="100"/>
      <c r="F77" s="100"/>
      <c r="G77" s="101"/>
      <c r="H77" s="101"/>
      <c r="I77" s="84" t="str">
        <f>IF(ISBLANK(Tableau1[[#This Row],[Name]]),"",((Tableau1[[#This Row],[Testdatum]]-Tableau1[[#This Row],[Geburtsdatum]])/365))</f>
        <v/>
      </c>
      <c r="J77" s="102" t="str">
        <f t="shared" si="9"/>
        <v xml:space="preserve"> </v>
      </c>
      <c r="K77" s="103"/>
      <c r="L77" s="103"/>
      <c r="M77" s="104" t="str">
        <f>IF(ISTEXT(D77),IF(L77="","",IF(HLOOKUP(INT($I77),'1. Eingabemaske'!$I$12:$V$21,2,FALSE)&lt;&gt;0,HLOOKUP(INT($I77),'1. Eingabemaske'!$I$12:$V$21,2,FALSE),"")),"")</f>
        <v/>
      </c>
      <c r="N77" s="105" t="str">
        <f>IF(ISTEXT($D77),IF(F77="M",IF(L77="","",IF($K77="Frühentwickler",VLOOKUP(INT($I77),'1. Eingabemaske'!$Z$12:$AF$28,5,FALSE),IF($K77="Normalentwickler",VLOOKUP(INT($I77),'1. Eingabemaske'!$Z$12:$AF$23,6,FALSE),IF($K77="Spätentwickler",VLOOKUP(INT($I77),'1. Eingabemaske'!$Z$12:$AF$23,7,FALSE),0)))+((VLOOKUP(INT($I77),'1. Eingabemaske'!$Z$12:$AF$23,2,FALSE))*(($G77-DATE(YEAR($G77),1,1)+1)/365))),IF(F77="W",(IF($K77="Frühentwickler",VLOOKUP(INT($I77),'1. Eingabemaske'!$AH$12:$AN$28,5,FALSE),IF($K77="Normalentwickler",VLOOKUP(INT($I77),'1. Eingabemaske'!$AH$12:$AN$23,6,FALSE),IF($K77="Spätentwickler",VLOOKUP(INT($I77),'1. Eingabemaske'!$AH$12:$AN$23,7,FALSE),0)))+((VLOOKUP(INT($I77),'1. Eingabemaske'!$AH$12:$AN$23,2,FALSE))*(($G77-DATE(YEAR($G77),1,1)+1)/365))),"Geschlecht fehlt!")),"")</f>
        <v/>
      </c>
      <c r="O77" s="106" t="str">
        <f>IF(ISTEXT(D77),IF(M77="","",IF('1. Eingabemaske'!$F$13="",0,(IF('1. Eingabemaske'!$F$13=0,(L77/'1. Eingabemaske'!$G$13),(L77-1)/('1. Eingabemaske'!$G$13-1))*M77*N77))),"")</f>
        <v/>
      </c>
      <c r="P77" s="103"/>
      <c r="Q77" s="103"/>
      <c r="R77" s="104" t="str">
        <f t="shared" si="10"/>
        <v/>
      </c>
      <c r="S77" s="104" t="str">
        <f>IF(AND(ISTEXT($D77),ISNUMBER(R77)),IF(HLOOKUP(INT($I77),'1. Eingabemaske'!$I$12:$V$21,3,FALSE)&lt;&gt;0,HLOOKUP(INT($I77),'1. Eingabemaske'!$I$12:$V$21,3,FALSE),""),"")</f>
        <v/>
      </c>
      <c r="T77" s="106" t="str">
        <f>IF(ISTEXT($D77),IF($S77="","",IF($R77="","",IF('1. Eingabemaske'!$F$14="",0,(IF('1. Eingabemaske'!$F$14=0,(R77/'1. Eingabemaske'!$G$14),(R77-1)/('1. Eingabemaske'!$G$14-1))*$S77)))),"")</f>
        <v/>
      </c>
      <c r="U77" s="103"/>
      <c r="V77" s="103"/>
      <c r="W77" s="104" t="str">
        <f t="shared" si="11"/>
        <v/>
      </c>
      <c r="X77" s="104" t="str">
        <f>IF(AND(ISTEXT($D77),ISNUMBER(W77)),IF(HLOOKUP(INT($I77),'1. Eingabemaske'!$I$12:$V$21,4,FALSE)&lt;&gt;0,HLOOKUP(INT($I77),'1. Eingabemaske'!$I$12:$V$21,4,FALSE),""),"")</f>
        <v/>
      </c>
      <c r="Y77" s="108" t="str">
        <f>IF(ISTEXT($D77),IF($W77="","",IF($X77="","",IF('1. Eingabemaske'!$F$15="","",(IF('1. Eingabemaske'!$F$15=0,($W77/'1. Eingabemaske'!$G$15),($W77-1)/('1. Eingabemaske'!$G$15-1))*$X77)))),"")</f>
        <v/>
      </c>
      <c r="Z77" s="103"/>
      <c r="AA77" s="103"/>
      <c r="AB77" s="104" t="str">
        <f t="shared" si="12"/>
        <v/>
      </c>
      <c r="AC77" s="104" t="str">
        <f>IF(AND(ISTEXT($D77),ISNUMBER($AB77)),IF(HLOOKUP(INT($I77),'1. Eingabemaske'!$I$12:$V$21,5,FALSE)&lt;&gt;0,HLOOKUP(INT($I77),'1. Eingabemaske'!$I$12:$V$21,5,FALSE),""),"")</f>
        <v/>
      </c>
      <c r="AD77" s="91" t="str">
        <f>IF(ISTEXT($D77),IF($AC77="","",IF('1. Eingabemaske'!$F$16="","",(IF('1. Eingabemaske'!$F$16=0,($AB77/'1. Eingabemaske'!$G$16),($AB77-1)/('1. Eingabemaske'!$G$16-1))*$AC77))),"")</f>
        <v/>
      </c>
      <c r="AE77" s="92" t="str">
        <f>IF(ISTEXT($D77),IF(F77="M",IF(L77="","",IF($K77="Frühentwickler",VLOOKUP(INT($I77),'1. Eingabemaske'!$Z$12:$AF$28,5,FALSE),IF($K77="Normalentwickler",VLOOKUP(INT($I77),'1. Eingabemaske'!$Z$12:$AF$23,6,FALSE),IF($K77="Spätentwickler",VLOOKUP(INT($I77),'1. Eingabemaske'!$Z$12:$AF$23,7,FALSE),0)))+((VLOOKUP(INT($I77),'1. Eingabemaske'!$Z$12:$AF$23,2,FALSE))*(($G77-DATE(YEAR($G77),1,1)+1)/365))),IF(F77="W",(IF($K77="Frühentwickler",VLOOKUP(INT($I77),'1. Eingabemaske'!$AH$12:$AN$28,5,FALSE),IF($K77="Normalentwickler",VLOOKUP(INT($I77),'1. Eingabemaske'!$AH$12:$AN$23,6,FALSE),IF($K77="Spätentwickler",VLOOKUP(INT($I77),'1. Eingabemaske'!$AH$12:$AN$23,7,FALSE),0)))+((VLOOKUP(INT($I77),'1. Eingabemaske'!$AH$12:$AN$23,2,FALSE))*(($G77-DATE(YEAR($G77),1,1)+1)/365))),"Geschlecht fehlt!")),"")</f>
        <v/>
      </c>
      <c r="AF77" s="93" t="str">
        <f t="shared" si="13"/>
        <v/>
      </c>
      <c r="AG77" s="103"/>
      <c r="AH77" s="94" t="str">
        <f>IF(AND(ISTEXT($D77),ISNUMBER($AG77)),IF(HLOOKUP(INT($I77),'1. Eingabemaske'!$I$12:$V$21,6,FALSE)&lt;&gt;0,HLOOKUP(INT($I77),'1. Eingabemaske'!$I$12:$V$21,6,FALSE),""),"")</f>
        <v/>
      </c>
      <c r="AI77" s="91" t="str">
        <f>IF(ISTEXT($D77),IF($AH77="","",IF('1. Eingabemaske'!$F$17="","",(IF('1. Eingabemaske'!$F$17=0,($AG77/'1. Eingabemaske'!$G$17),($AG77-1)/('1. Eingabemaske'!$G$17-1))*$AH77))),"")</f>
        <v/>
      </c>
      <c r="AJ77" s="103"/>
      <c r="AK77" s="94" t="str">
        <f>IF(AND(ISTEXT($D77),ISNUMBER($AJ77)),IF(HLOOKUP(INT($I77),'1. Eingabemaske'!$I$12:$V$21,7,FALSE)&lt;&gt;0,HLOOKUP(INT($I77),'1. Eingabemaske'!$I$12:$V$21,7,FALSE),""),"")</f>
        <v/>
      </c>
      <c r="AL77" s="91" t="str">
        <f>IF(ISTEXT($D77),IF(AJ77=0,0,IF($AK77="","",IF('1. Eingabemaske'!$F$18="","",(IF('1. Eingabemaske'!$F$18=0,($AJ77/'1. Eingabemaske'!$G$18),($AJ77-1)/('1. Eingabemaske'!$G$18-1))*$AK77)))),"")</f>
        <v/>
      </c>
      <c r="AM77" s="103"/>
      <c r="AN77" s="94" t="str">
        <f>IF(AND(ISTEXT($D77),ISNUMBER($AM77)),IF(HLOOKUP(INT($I77),'1. Eingabemaske'!$I$12:$V$21,8,FALSE)&lt;&gt;0,HLOOKUP(INT($I77),'1. Eingabemaske'!$I$12:$V$21,8,FALSE),""),"")</f>
        <v/>
      </c>
      <c r="AO77" s="89" t="str">
        <f>IF(ISTEXT($D77),IF($AN77="","",IF('1. Eingabemaske'!#REF!="","",(IF('1. Eingabemaske'!#REF!=0,($AM77/'1. Eingabemaske'!#REF!),($AM77-1)/('1. Eingabemaske'!#REF!-1))*$AN77))),"")</f>
        <v/>
      </c>
      <c r="AP77" s="110"/>
      <c r="AQ77" s="94" t="str">
        <f>IF(AND(ISTEXT($D77),ISNUMBER($AP77)),IF(HLOOKUP(INT($I77),'1. Eingabemaske'!$I$12:$V$21,9,FALSE)&lt;&gt;0,HLOOKUP(INT($I77),'1. Eingabemaske'!$I$12:$V$21,9,FALSE),""),"")</f>
        <v/>
      </c>
      <c r="AR77" s="103"/>
      <c r="AS77" s="94" t="str">
        <f>IF(AND(ISTEXT($D77),ISNUMBER($AR77)),IF(HLOOKUP(INT($I77),'1. Eingabemaske'!$I$12:$V$21,10,FALSE)&lt;&gt;0,HLOOKUP(INT($I77),'1. Eingabemaske'!$I$12:$V$21,10,FALSE),""),"")</f>
        <v/>
      </c>
      <c r="AT77" s="95" t="str">
        <f>IF(ISTEXT($D77),(IF($AQ77="",0,IF('1. Eingabemaske'!$F$19="","",(IF('1. Eingabemaske'!$F$19=0,($AP77/'1. Eingabemaske'!$G$19),($AP77-1)/('1. Eingabemaske'!$G$19-1))*$AQ77)))+IF($AS77="",0,IF('1. Eingabemaske'!$F$20="","",(IF('1. Eingabemaske'!$F$20=0,($AR77/'1. Eingabemaske'!$G$20),($AR77-1)/('1. Eingabemaske'!$G$20-1))*$AS77)))),"")</f>
        <v/>
      </c>
      <c r="AU77" s="103"/>
      <c r="AV77" s="94" t="str">
        <f>IF(AND(ISTEXT($D77),ISNUMBER($AU77)),IF(HLOOKUP(INT($I77),'1. Eingabemaske'!$I$12:$V$21,11,FALSE)&lt;&gt;0,HLOOKUP(INT($I77),'1. Eingabemaske'!$I$12:$V$21,11,FALSE),""),"")</f>
        <v/>
      </c>
      <c r="AW77" s="103"/>
      <c r="AX77" s="94" t="str">
        <f>IF(AND(ISTEXT($D77),ISNUMBER($AW77)),IF(HLOOKUP(INT($I77),'1. Eingabemaske'!$I$12:$V$21,12,FALSE)&lt;&gt;0,HLOOKUP(INT($I77),'1. Eingabemaske'!$I$12:$V$21,12,FALSE),""),"")</f>
        <v/>
      </c>
      <c r="AY77" s="95" t="str">
        <f>IF(ISTEXT($D77),SUM(IF($AV77="",0,IF('1. Eingabemaske'!$F$21="","",(IF('1. Eingabemaske'!$F$21=0,($AU77/'1. Eingabemaske'!$G$21),($AU77-1)/('1. Eingabemaske'!$G$21-1)))*$AV77)),IF($AX77="",0,IF('1. Eingabemaske'!#REF!="","",(IF('1. Eingabemaske'!#REF!=0,($AW77/'1. Eingabemaske'!#REF!),($AW77-1)/('1. Eingabemaske'!#REF!-1)))*$AX77))),"")</f>
        <v/>
      </c>
      <c r="AZ77" s="84" t="str">
        <f t="shared" si="14"/>
        <v>Bitte BES einfügen</v>
      </c>
      <c r="BA77" s="96" t="str">
        <f t="shared" si="15"/>
        <v/>
      </c>
      <c r="BB77" s="100"/>
      <c r="BC77" s="100"/>
      <c r="BD77" s="100"/>
    </row>
    <row r="78" spans="2:56" ht="13.5" thickBot="1" x14ac:dyDescent="0.45">
      <c r="B78" s="99" t="str">
        <f t="shared" si="8"/>
        <v xml:space="preserve"> </v>
      </c>
      <c r="C78" s="100"/>
      <c r="D78" s="100"/>
      <c r="E78" s="100"/>
      <c r="F78" s="100"/>
      <c r="G78" s="101"/>
      <c r="H78" s="101"/>
      <c r="I78" s="84" t="str">
        <f>IF(ISBLANK(Tableau1[[#This Row],[Name]]),"",((Tableau1[[#This Row],[Testdatum]]-Tableau1[[#This Row],[Geburtsdatum]])/365))</f>
        <v/>
      </c>
      <c r="J78" s="102" t="str">
        <f t="shared" si="9"/>
        <v xml:space="preserve"> </v>
      </c>
      <c r="K78" s="103"/>
      <c r="L78" s="103"/>
      <c r="M78" s="104" t="str">
        <f>IF(ISTEXT(D78),IF(L78="","",IF(HLOOKUP(INT($I78),'1. Eingabemaske'!$I$12:$V$21,2,FALSE)&lt;&gt;0,HLOOKUP(INT($I78),'1. Eingabemaske'!$I$12:$V$21,2,FALSE),"")),"")</f>
        <v/>
      </c>
      <c r="N78" s="105" t="str">
        <f>IF(ISTEXT($D78),IF(F78="M",IF(L78="","",IF($K78="Frühentwickler",VLOOKUP(INT($I78),'1. Eingabemaske'!$Z$12:$AF$28,5,FALSE),IF($K78="Normalentwickler",VLOOKUP(INT($I78),'1. Eingabemaske'!$Z$12:$AF$23,6,FALSE),IF($K78="Spätentwickler",VLOOKUP(INT($I78),'1. Eingabemaske'!$Z$12:$AF$23,7,FALSE),0)))+((VLOOKUP(INT($I78),'1. Eingabemaske'!$Z$12:$AF$23,2,FALSE))*(($G78-DATE(YEAR($G78),1,1)+1)/365))),IF(F78="W",(IF($K78="Frühentwickler",VLOOKUP(INT($I78),'1. Eingabemaske'!$AH$12:$AN$28,5,FALSE),IF($K78="Normalentwickler",VLOOKUP(INT($I78),'1. Eingabemaske'!$AH$12:$AN$23,6,FALSE),IF($K78="Spätentwickler",VLOOKUP(INT($I78),'1. Eingabemaske'!$AH$12:$AN$23,7,FALSE),0)))+((VLOOKUP(INT($I78),'1. Eingabemaske'!$AH$12:$AN$23,2,FALSE))*(($G78-DATE(YEAR($G78),1,1)+1)/365))),"Geschlecht fehlt!")),"")</f>
        <v/>
      </c>
      <c r="O78" s="106" t="str">
        <f>IF(ISTEXT(D78),IF(M78="","",IF('1. Eingabemaske'!$F$13="",0,(IF('1. Eingabemaske'!$F$13=0,(L78/'1. Eingabemaske'!$G$13),(L78-1)/('1. Eingabemaske'!$G$13-1))*M78*N78))),"")</f>
        <v/>
      </c>
      <c r="P78" s="103"/>
      <c r="Q78" s="103"/>
      <c r="R78" s="104" t="str">
        <f t="shared" si="10"/>
        <v/>
      </c>
      <c r="S78" s="104" t="str">
        <f>IF(AND(ISTEXT($D78),ISNUMBER(R78)),IF(HLOOKUP(INT($I78),'1. Eingabemaske'!$I$12:$V$21,3,FALSE)&lt;&gt;0,HLOOKUP(INT($I78),'1. Eingabemaske'!$I$12:$V$21,3,FALSE),""),"")</f>
        <v/>
      </c>
      <c r="T78" s="106" t="str">
        <f>IF(ISTEXT($D78),IF($S78="","",IF($R78="","",IF('1. Eingabemaske'!$F$14="",0,(IF('1. Eingabemaske'!$F$14=0,(R78/'1. Eingabemaske'!$G$14),(R78-1)/('1. Eingabemaske'!$G$14-1))*$S78)))),"")</f>
        <v/>
      </c>
      <c r="U78" s="103"/>
      <c r="V78" s="103"/>
      <c r="W78" s="104" t="str">
        <f t="shared" si="11"/>
        <v/>
      </c>
      <c r="X78" s="104" t="str">
        <f>IF(AND(ISTEXT($D78),ISNUMBER(W78)),IF(HLOOKUP(INT($I78),'1. Eingabemaske'!$I$12:$V$21,4,FALSE)&lt;&gt;0,HLOOKUP(INT($I78),'1. Eingabemaske'!$I$12:$V$21,4,FALSE),""),"")</f>
        <v/>
      </c>
      <c r="Y78" s="108" t="str">
        <f>IF(ISTEXT($D78),IF($W78="","",IF($X78="","",IF('1. Eingabemaske'!$F$15="","",(IF('1. Eingabemaske'!$F$15=0,($W78/'1. Eingabemaske'!$G$15),($W78-1)/('1. Eingabemaske'!$G$15-1))*$X78)))),"")</f>
        <v/>
      </c>
      <c r="Z78" s="103"/>
      <c r="AA78" s="103"/>
      <c r="AB78" s="104" t="str">
        <f t="shared" si="12"/>
        <v/>
      </c>
      <c r="AC78" s="104" t="str">
        <f>IF(AND(ISTEXT($D78),ISNUMBER($AB78)),IF(HLOOKUP(INT($I78),'1. Eingabemaske'!$I$12:$V$21,5,FALSE)&lt;&gt;0,HLOOKUP(INT($I78),'1. Eingabemaske'!$I$12:$V$21,5,FALSE),""),"")</f>
        <v/>
      </c>
      <c r="AD78" s="91" t="str">
        <f>IF(ISTEXT($D78),IF($AC78="","",IF('1. Eingabemaske'!$F$16="","",(IF('1. Eingabemaske'!$F$16=0,($AB78/'1. Eingabemaske'!$G$16),($AB78-1)/('1. Eingabemaske'!$G$16-1))*$AC78))),"")</f>
        <v/>
      </c>
      <c r="AE78" s="92" t="str">
        <f>IF(ISTEXT($D78),IF(F78="M",IF(L78="","",IF($K78="Frühentwickler",VLOOKUP(INT($I78),'1. Eingabemaske'!$Z$12:$AF$28,5,FALSE),IF($K78="Normalentwickler",VLOOKUP(INT($I78),'1. Eingabemaske'!$Z$12:$AF$23,6,FALSE),IF($K78="Spätentwickler",VLOOKUP(INT($I78),'1. Eingabemaske'!$Z$12:$AF$23,7,FALSE),0)))+((VLOOKUP(INT($I78),'1. Eingabemaske'!$Z$12:$AF$23,2,FALSE))*(($G78-DATE(YEAR($G78),1,1)+1)/365))),IF(F78="W",(IF($K78="Frühentwickler",VLOOKUP(INT($I78),'1. Eingabemaske'!$AH$12:$AN$28,5,FALSE),IF($K78="Normalentwickler",VLOOKUP(INT($I78),'1. Eingabemaske'!$AH$12:$AN$23,6,FALSE),IF($K78="Spätentwickler",VLOOKUP(INT($I78),'1. Eingabemaske'!$AH$12:$AN$23,7,FALSE),0)))+((VLOOKUP(INT($I78),'1. Eingabemaske'!$AH$12:$AN$23,2,FALSE))*(($G78-DATE(YEAR($G78),1,1)+1)/365))),"Geschlecht fehlt!")),"")</f>
        <v/>
      </c>
      <c r="AF78" s="93" t="str">
        <f t="shared" si="13"/>
        <v/>
      </c>
      <c r="AG78" s="103"/>
      <c r="AH78" s="94" t="str">
        <f>IF(AND(ISTEXT($D78),ISNUMBER($AG78)),IF(HLOOKUP(INT($I78),'1. Eingabemaske'!$I$12:$V$21,6,FALSE)&lt;&gt;0,HLOOKUP(INT($I78),'1. Eingabemaske'!$I$12:$V$21,6,FALSE),""),"")</f>
        <v/>
      </c>
      <c r="AI78" s="91" t="str">
        <f>IF(ISTEXT($D78),IF($AH78="","",IF('1. Eingabemaske'!$F$17="","",(IF('1. Eingabemaske'!$F$17=0,($AG78/'1. Eingabemaske'!$G$17),($AG78-1)/('1. Eingabemaske'!$G$17-1))*$AH78))),"")</f>
        <v/>
      </c>
      <c r="AJ78" s="103"/>
      <c r="AK78" s="94" t="str">
        <f>IF(AND(ISTEXT($D78),ISNUMBER($AJ78)),IF(HLOOKUP(INT($I78),'1. Eingabemaske'!$I$12:$V$21,7,FALSE)&lt;&gt;0,HLOOKUP(INT($I78),'1. Eingabemaske'!$I$12:$V$21,7,FALSE),""),"")</f>
        <v/>
      </c>
      <c r="AL78" s="91" t="str">
        <f>IF(ISTEXT($D78),IF(AJ78=0,0,IF($AK78="","",IF('1. Eingabemaske'!$F$18="","",(IF('1. Eingabemaske'!$F$18=0,($AJ78/'1. Eingabemaske'!$G$18),($AJ78-1)/('1. Eingabemaske'!$G$18-1))*$AK78)))),"")</f>
        <v/>
      </c>
      <c r="AM78" s="103"/>
      <c r="AN78" s="94" t="str">
        <f>IF(AND(ISTEXT($D78),ISNUMBER($AM78)),IF(HLOOKUP(INT($I78),'1. Eingabemaske'!$I$12:$V$21,8,FALSE)&lt;&gt;0,HLOOKUP(INT($I78),'1. Eingabemaske'!$I$12:$V$21,8,FALSE),""),"")</f>
        <v/>
      </c>
      <c r="AO78" s="89" t="str">
        <f>IF(ISTEXT($D78),IF($AN78="","",IF('1. Eingabemaske'!#REF!="","",(IF('1. Eingabemaske'!#REF!=0,($AM78/'1. Eingabemaske'!#REF!),($AM78-1)/('1. Eingabemaske'!#REF!-1))*$AN78))),"")</f>
        <v/>
      </c>
      <c r="AP78" s="110"/>
      <c r="AQ78" s="94" t="str">
        <f>IF(AND(ISTEXT($D78),ISNUMBER($AP78)),IF(HLOOKUP(INT($I78),'1. Eingabemaske'!$I$12:$V$21,9,FALSE)&lt;&gt;0,HLOOKUP(INT($I78),'1. Eingabemaske'!$I$12:$V$21,9,FALSE),""),"")</f>
        <v/>
      </c>
      <c r="AR78" s="103"/>
      <c r="AS78" s="94" t="str">
        <f>IF(AND(ISTEXT($D78),ISNUMBER($AR78)),IF(HLOOKUP(INT($I78),'1. Eingabemaske'!$I$12:$V$21,10,FALSE)&lt;&gt;0,HLOOKUP(INT($I78),'1. Eingabemaske'!$I$12:$V$21,10,FALSE),""),"")</f>
        <v/>
      </c>
      <c r="AT78" s="95" t="str">
        <f>IF(ISTEXT($D78),(IF($AQ78="",0,IF('1. Eingabemaske'!$F$19="","",(IF('1. Eingabemaske'!$F$19=0,($AP78/'1. Eingabemaske'!$G$19),($AP78-1)/('1. Eingabemaske'!$G$19-1))*$AQ78)))+IF($AS78="",0,IF('1. Eingabemaske'!$F$20="","",(IF('1. Eingabemaske'!$F$20=0,($AR78/'1. Eingabemaske'!$G$20),($AR78-1)/('1. Eingabemaske'!$G$20-1))*$AS78)))),"")</f>
        <v/>
      </c>
      <c r="AU78" s="103"/>
      <c r="AV78" s="94" t="str">
        <f>IF(AND(ISTEXT($D78),ISNUMBER($AU78)),IF(HLOOKUP(INT($I78),'1. Eingabemaske'!$I$12:$V$21,11,FALSE)&lt;&gt;0,HLOOKUP(INT($I78),'1. Eingabemaske'!$I$12:$V$21,11,FALSE),""),"")</f>
        <v/>
      </c>
      <c r="AW78" s="103"/>
      <c r="AX78" s="94" t="str">
        <f>IF(AND(ISTEXT($D78),ISNUMBER($AW78)),IF(HLOOKUP(INT($I78),'1. Eingabemaske'!$I$12:$V$21,12,FALSE)&lt;&gt;0,HLOOKUP(INT($I78),'1. Eingabemaske'!$I$12:$V$21,12,FALSE),""),"")</f>
        <v/>
      </c>
      <c r="AY78" s="95" t="str">
        <f>IF(ISTEXT($D78),SUM(IF($AV78="",0,IF('1. Eingabemaske'!$F$21="","",(IF('1. Eingabemaske'!$F$21=0,($AU78/'1. Eingabemaske'!$G$21),($AU78-1)/('1. Eingabemaske'!$G$21-1)))*$AV78)),IF($AX78="",0,IF('1. Eingabemaske'!#REF!="","",(IF('1. Eingabemaske'!#REF!=0,($AW78/'1. Eingabemaske'!#REF!),($AW78-1)/('1. Eingabemaske'!#REF!-1)))*$AX78))),"")</f>
        <v/>
      </c>
      <c r="AZ78" s="84" t="str">
        <f t="shared" si="14"/>
        <v>Bitte BES einfügen</v>
      </c>
      <c r="BA78" s="96" t="str">
        <f t="shared" si="15"/>
        <v/>
      </c>
      <c r="BB78" s="100"/>
      <c r="BC78" s="100"/>
      <c r="BD78" s="100"/>
    </row>
    <row r="79" spans="2:56" ht="13.5" thickBot="1" x14ac:dyDescent="0.45">
      <c r="B79" s="99" t="str">
        <f t="shared" si="8"/>
        <v xml:space="preserve"> </v>
      </c>
      <c r="C79" s="100"/>
      <c r="D79" s="100"/>
      <c r="E79" s="100"/>
      <c r="F79" s="100"/>
      <c r="G79" s="101"/>
      <c r="H79" s="101"/>
      <c r="I79" s="84" t="str">
        <f>IF(ISBLANK(Tableau1[[#This Row],[Name]]),"",((Tableau1[[#This Row],[Testdatum]]-Tableau1[[#This Row],[Geburtsdatum]])/365))</f>
        <v/>
      </c>
      <c r="J79" s="102" t="str">
        <f t="shared" si="9"/>
        <v xml:space="preserve"> </v>
      </c>
      <c r="K79" s="103"/>
      <c r="L79" s="103"/>
      <c r="M79" s="104" t="str">
        <f>IF(ISTEXT(D79),IF(L79="","",IF(HLOOKUP(INT($I79),'1. Eingabemaske'!$I$12:$V$21,2,FALSE)&lt;&gt;0,HLOOKUP(INT($I79),'1. Eingabemaske'!$I$12:$V$21,2,FALSE),"")),"")</f>
        <v/>
      </c>
      <c r="N79" s="105" t="str">
        <f>IF(ISTEXT($D79),IF(F79="M",IF(L79="","",IF($K79="Frühentwickler",VLOOKUP(INT($I79),'1. Eingabemaske'!$Z$12:$AF$28,5,FALSE),IF($K79="Normalentwickler",VLOOKUP(INT($I79),'1. Eingabemaske'!$Z$12:$AF$23,6,FALSE),IF($K79="Spätentwickler",VLOOKUP(INT($I79),'1. Eingabemaske'!$Z$12:$AF$23,7,FALSE),0)))+((VLOOKUP(INT($I79),'1. Eingabemaske'!$Z$12:$AF$23,2,FALSE))*(($G79-DATE(YEAR($G79),1,1)+1)/365))),IF(F79="W",(IF($K79="Frühentwickler",VLOOKUP(INT($I79),'1. Eingabemaske'!$AH$12:$AN$28,5,FALSE),IF($K79="Normalentwickler",VLOOKUP(INT($I79),'1. Eingabemaske'!$AH$12:$AN$23,6,FALSE),IF($K79="Spätentwickler",VLOOKUP(INT($I79),'1. Eingabemaske'!$AH$12:$AN$23,7,FALSE),0)))+((VLOOKUP(INT($I79),'1. Eingabemaske'!$AH$12:$AN$23,2,FALSE))*(($G79-DATE(YEAR($G79),1,1)+1)/365))),"Geschlecht fehlt!")),"")</f>
        <v/>
      </c>
      <c r="O79" s="106" t="str">
        <f>IF(ISTEXT(D79),IF(M79="","",IF('1. Eingabemaske'!$F$13="",0,(IF('1. Eingabemaske'!$F$13=0,(L79/'1. Eingabemaske'!$G$13),(L79-1)/('1. Eingabemaske'!$G$13-1))*M79*N79))),"")</f>
        <v/>
      </c>
      <c r="P79" s="103"/>
      <c r="Q79" s="103"/>
      <c r="R79" s="104" t="str">
        <f t="shared" si="10"/>
        <v/>
      </c>
      <c r="S79" s="104" t="str">
        <f>IF(AND(ISTEXT($D79),ISNUMBER(R79)),IF(HLOOKUP(INT($I79),'1. Eingabemaske'!$I$12:$V$21,3,FALSE)&lt;&gt;0,HLOOKUP(INT($I79),'1. Eingabemaske'!$I$12:$V$21,3,FALSE),""),"")</f>
        <v/>
      </c>
      <c r="T79" s="106" t="str">
        <f>IF(ISTEXT($D79),IF($S79="","",IF($R79="","",IF('1. Eingabemaske'!$F$14="",0,(IF('1. Eingabemaske'!$F$14=0,(R79/'1. Eingabemaske'!$G$14),(R79-1)/('1. Eingabemaske'!$G$14-1))*$S79)))),"")</f>
        <v/>
      </c>
      <c r="U79" s="103"/>
      <c r="V79" s="103"/>
      <c r="W79" s="104" t="str">
        <f t="shared" si="11"/>
        <v/>
      </c>
      <c r="X79" s="104" t="str">
        <f>IF(AND(ISTEXT($D79),ISNUMBER(W79)),IF(HLOOKUP(INT($I79),'1. Eingabemaske'!$I$12:$V$21,4,FALSE)&lt;&gt;0,HLOOKUP(INT($I79),'1. Eingabemaske'!$I$12:$V$21,4,FALSE),""),"")</f>
        <v/>
      </c>
      <c r="Y79" s="108" t="str">
        <f>IF(ISTEXT($D79),IF($W79="","",IF($X79="","",IF('1. Eingabemaske'!$F$15="","",(IF('1. Eingabemaske'!$F$15=0,($W79/'1. Eingabemaske'!$G$15),($W79-1)/('1. Eingabemaske'!$G$15-1))*$X79)))),"")</f>
        <v/>
      </c>
      <c r="Z79" s="103"/>
      <c r="AA79" s="103"/>
      <c r="AB79" s="104" t="str">
        <f t="shared" si="12"/>
        <v/>
      </c>
      <c r="AC79" s="104" t="str">
        <f>IF(AND(ISTEXT($D79),ISNUMBER($AB79)),IF(HLOOKUP(INT($I79),'1. Eingabemaske'!$I$12:$V$21,5,FALSE)&lt;&gt;0,HLOOKUP(INT($I79),'1. Eingabemaske'!$I$12:$V$21,5,FALSE),""),"")</f>
        <v/>
      </c>
      <c r="AD79" s="91" t="str">
        <f>IF(ISTEXT($D79),IF($AC79="","",IF('1. Eingabemaske'!$F$16="","",(IF('1. Eingabemaske'!$F$16=0,($AB79/'1. Eingabemaske'!$G$16),($AB79-1)/('1. Eingabemaske'!$G$16-1))*$AC79))),"")</f>
        <v/>
      </c>
      <c r="AE79" s="92" t="str">
        <f>IF(ISTEXT($D79),IF(F79="M",IF(L79="","",IF($K79="Frühentwickler",VLOOKUP(INT($I79),'1. Eingabemaske'!$Z$12:$AF$28,5,FALSE),IF($K79="Normalentwickler",VLOOKUP(INT($I79),'1. Eingabemaske'!$Z$12:$AF$23,6,FALSE),IF($K79="Spätentwickler",VLOOKUP(INT($I79),'1. Eingabemaske'!$Z$12:$AF$23,7,FALSE),0)))+((VLOOKUP(INT($I79),'1. Eingabemaske'!$Z$12:$AF$23,2,FALSE))*(($G79-DATE(YEAR($G79),1,1)+1)/365))),IF(F79="W",(IF($K79="Frühentwickler",VLOOKUP(INT($I79),'1. Eingabemaske'!$AH$12:$AN$28,5,FALSE),IF($K79="Normalentwickler",VLOOKUP(INT($I79),'1. Eingabemaske'!$AH$12:$AN$23,6,FALSE),IF($K79="Spätentwickler",VLOOKUP(INT($I79),'1. Eingabemaske'!$AH$12:$AN$23,7,FALSE),0)))+((VLOOKUP(INT($I79),'1. Eingabemaske'!$AH$12:$AN$23,2,FALSE))*(($G79-DATE(YEAR($G79),1,1)+1)/365))),"Geschlecht fehlt!")),"")</f>
        <v/>
      </c>
      <c r="AF79" s="93" t="str">
        <f t="shared" si="13"/>
        <v/>
      </c>
      <c r="AG79" s="103"/>
      <c r="AH79" s="94" t="str">
        <f>IF(AND(ISTEXT($D79),ISNUMBER($AG79)),IF(HLOOKUP(INT($I79),'1. Eingabemaske'!$I$12:$V$21,6,FALSE)&lt;&gt;0,HLOOKUP(INT($I79),'1. Eingabemaske'!$I$12:$V$21,6,FALSE),""),"")</f>
        <v/>
      </c>
      <c r="AI79" s="91" t="str">
        <f>IF(ISTEXT($D79),IF($AH79="","",IF('1. Eingabemaske'!$F$17="","",(IF('1. Eingabemaske'!$F$17=0,($AG79/'1. Eingabemaske'!$G$17),($AG79-1)/('1. Eingabemaske'!$G$17-1))*$AH79))),"")</f>
        <v/>
      </c>
      <c r="AJ79" s="103"/>
      <c r="AK79" s="94" t="str">
        <f>IF(AND(ISTEXT($D79),ISNUMBER($AJ79)),IF(HLOOKUP(INT($I79),'1. Eingabemaske'!$I$12:$V$21,7,FALSE)&lt;&gt;0,HLOOKUP(INT($I79),'1. Eingabemaske'!$I$12:$V$21,7,FALSE),""),"")</f>
        <v/>
      </c>
      <c r="AL79" s="91" t="str">
        <f>IF(ISTEXT($D79),IF(AJ79=0,0,IF($AK79="","",IF('1. Eingabemaske'!$F$18="","",(IF('1. Eingabemaske'!$F$18=0,($AJ79/'1. Eingabemaske'!$G$18),($AJ79-1)/('1. Eingabemaske'!$G$18-1))*$AK79)))),"")</f>
        <v/>
      </c>
      <c r="AM79" s="103"/>
      <c r="AN79" s="94" t="str">
        <f>IF(AND(ISTEXT($D79),ISNUMBER($AM79)),IF(HLOOKUP(INT($I79),'1. Eingabemaske'!$I$12:$V$21,8,FALSE)&lt;&gt;0,HLOOKUP(INT($I79),'1. Eingabemaske'!$I$12:$V$21,8,FALSE),""),"")</f>
        <v/>
      </c>
      <c r="AO79" s="89" t="str">
        <f>IF(ISTEXT($D79),IF($AN79="","",IF('1. Eingabemaske'!#REF!="","",(IF('1. Eingabemaske'!#REF!=0,($AM79/'1. Eingabemaske'!#REF!),($AM79-1)/('1. Eingabemaske'!#REF!-1))*$AN79))),"")</f>
        <v/>
      </c>
      <c r="AP79" s="110"/>
      <c r="AQ79" s="94" t="str">
        <f>IF(AND(ISTEXT($D79),ISNUMBER($AP79)),IF(HLOOKUP(INT($I79),'1. Eingabemaske'!$I$12:$V$21,9,FALSE)&lt;&gt;0,HLOOKUP(INT($I79),'1. Eingabemaske'!$I$12:$V$21,9,FALSE),""),"")</f>
        <v/>
      </c>
      <c r="AR79" s="103"/>
      <c r="AS79" s="94" t="str">
        <f>IF(AND(ISTEXT($D79),ISNUMBER($AR79)),IF(HLOOKUP(INT($I79),'1. Eingabemaske'!$I$12:$V$21,10,FALSE)&lt;&gt;0,HLOOKUP(INT($I79),'1. Eingabemaske'!$I$12:$V$21,10,FALSE),""),"")</f>
        <v/>
      </c>
      <c r="AT79" s="95" t="str">
        <f>IF(ISTEXT($D79),(IF($AQ79="",0,IF('1. Eingabemaske'!$F$19="","",(IF('1. Eingabemaske'!$F$19=0,($AP79/'1. Eingabemaske'!$G$19),($AP79-1)/('1. Eingabemaske'!$G$19-1))*$AQ79)))+IF($AS79="",0,IF('1. Eingabemaske'!$F$20="","",(IF('1. Eingabemaske'!$F$20=0,($AR79/'1. Eingabemaske'!$G$20),($AR79-1)/('1. Eingabemaske'!$G$20-1))*$AS79)))),"")</f>
        <v/>
      </c>
      <c r="AU79" s="103"/>
      <c r="AV79" s="94" t="str">
        <f>IF(AND(ISTEXT($D79),ISNUMBER($AU79)),IF(HLOOKUP(INT($I79),'1. Eingabemaske'!$I$12:$V$21,11,FALSE)&lt;&gt;0,HLOOKUP(INT($I79),'1. Eingabemaske'!$I$12:$V$21,11,FALSE),""),"")</f>
        <v/>
      </c>
      <c r="AW79" s="103"/>
      <c r="AX79" s="94" t="str">
        <f>IF(AND(ISTEXT($D79),ISNUMBER($AW79)),IF(HLOOKUP(INT($I79),'1. Eingabemaske'!$I$12:$V$21,12,FALSE)&lt;&gt;0,HLOOKUP(INT($I79),'1. Eingabemaske'!$I$12:$V$21,12,FALSE),""),"")</f>
        <v/>
      </c>
      <c r="AY79" s="95" t="str">
        <f>IF(ISTEXT($D79),SUM(IF($AV79="",0,IF('1. Eingabemaske'!$F$21="","",(IF('1. Eingabemaske'!$F$21=0,($AU79/'1. Eingabemaske'!$G$21),($AU79-1)/('1. Eingabemaske'!$G$21-1)))*$AV79)),IF($AX79="",0,IF('1. Eingabemaske'!#REF!="","",(IF('1. Eingabemaske'!#REF!=0,($AW79/'1. Eingabemaske'!#REF!),($AW79-1)/('1. Eingabemaske'!#REF!-1)))*$AX79))),"")</f>
        <v/>
      </c>
      <c r="AZ79" s="84" t="str">
        <f t="shared" si="14"/>
        <v>Bitte BES einfügen</v>
      </c>
      <c r="BA79" s="96" t="str">
        <f t="shared" si="15"/>
        <v/>
      </c>
      <c r="BB79" s="100"/>
      <c r="BC79" s="100"/>
      <c r="BD79" s="100"/>
    </row>
    <row r="80" spans="2:56" ht="13.5" thickBot="1" x14ac:dyDescent="0.45">
      <c r="B80" s="99" t="str">
        <f t="shared" si="8"/>
        <v xml:space="preserve"> </v>
      </c>
      <c r="C80" s="100"/>
      <c r="D80" s="100"/>
      <c r="E80" s="100"/>
      <c r="F80" s="100"/>
      <c r="G80" s="101"/>
      <c r="H80" s="101"/>
      <c r="I80" s="84" t="str">
        <f>IF(ISBLANK(Tableau1[[#This Row],[Name]]),"",((Tableau1[[#This Row],[Testdatum]]-Tableau1[[#This Row],[Geburtsdatum]])/365))</f>
        <v/>
      </c>
      <c r="J80" s="102" t="str">
        <f t="shared" si="9"/>
        <v xml:space="preserve"> </v>
      </c>
      <c r="K80" s="103"/>
      <c r="L80" s="103"/>
      <c r="M80" s="104" t="str">
        <f>IF(ISTEXT(D80),IF(L80="","",IF(HLOOKUP(INT($I80),'1. Eingabemaske'!$I$12:$V$21,2,FALSE)&lt;&gt;0,HLOOKUP(INT($I80),'1. Eingabemaske'!$I$12:$V$21,2,FALSE),"")),"")</f>
        <v/>
      </c>
      <c r="N80" s="105" t="str">
        <f>IF(ISTEXT($D80),IF(F80="M",IF(L80="","",IF($K80="Frühentwickler",VLOOKUP(INT($I80),'1. Eingabemaske'!$Z$12:$AF$28,5,FALSE),IF($K80="Normalentwickler",VLOOKUP(INT($I80),'1. Eingabemaske'!$Z$12:$AF$23,6,FALSE),IF($K80="Spätentwickler",VLOOKUP(INT($I80),'1. Eingabemaske'!$Z$12:$AF$23,7,FALSE),0)))+((VLOOKUP(INT($I80),'1. Eingabemaske'!$Z$12:$AF$23,2,FALSE))*(($G80-DATE(YEAR($G80),1,1)+1)/365))),IF(F80="W",(IF($K80="Frühentwickler",VLOOKUP(INT($I80),'1. Eingabemaske'!$AH$12:$AN$28,5,FALSE),IF($K80="Normalentwickler",VLOOKUP(INT($I80),'1. Eingabemaske'!$AH$12:$AN$23,6,FALSE),IF($K80="Spätentwickler",VLOOKUP(INT($I80),'1. Eingabemaske'!$AH$12:$AN$23,7,FALSE),0)))+((VLOOKUP(INT($I80),'1. Eingabemaske'!$AH$12:$AN$23,2,FALSE))*(($G80-DATE(YEAR($G80),1,1)+1)/365))),"Geschlecht fehlt!")),"")</f>
        <v/>
      </c>
      <c r="O80" s="106" t="str">
        <f>IF(ISTEXT(D80),IF(M80="","",IF('1. Eingabemaske'!$F$13="",0,(IF('1. Eingabemaske'!$F$13=0,(L80/'1. Eingabemaske'!$G$13),(L80-1)/('1. Eingabemaske'!$G$13-1))*M80*N80))),"")</f>
        <v/>
      </c>
      <c r="P80" s="103"/>
      <c r="Q80" s="103"/>
      <c r="R80" s="104" t="str">
        <f t="shared" si="10"/>
        <v/>
      </c>
      <c r="S80" s="104" t="str">
        <f>IF(AND(ISTEXT($D80),ISNUMBER(R80)),IF(HLOOKUP(INT($I80),'1. Eingabemaske'!$I$12:$V$21,3,FALSE)&lt;&gt;0,HLOOKUP(INT($I80),'1. Eingabemaske'!$I$12:$V$21,3,FALSE),""),"")</f>
        <v/>
      </c>
      <c r="T80" s="106" t="str">
        <f>IF(ISTEXT($D80),IF($S80="","",IF($R80="","",IF('1. Eingabemaske'!$F$14="",0,(IF('1. Eingabemaske'!$F$14=0,(R80/'1. Eingabemaske'!$G$14),(R80-1)/('1. Eingabemaske'!$G$14-1))*$S80)))),"")</f>
        <v/>
      </c>
      <c r="U80" s="103"/>
      <c r="V80" s="103"/>
      <c r="W80" s="104" t="str">
        <f t="shared" si="11"/>
        <v/>
      </c>
      <c r="X80" s="104" t="str">
        <f>IF(AND(ISTEXT($D80),ISNUMBER(W80)),IF(HLOOKUP(INT($I80),'1. Eingabemaske'!$I$12:$V$21,4,FALSE)&lt;&gt;0,HLOOKUP(INT($I80),'1. Eingabemaske'!$I$12:$V$21,4,FALSE),""),"")</f>
        <v/>
      </c>
      <c r="Y80" s="108" t="str">
        <f>IF(ISTEXT($D80),IF($W80="","",IF($X80="","",IF('1. Eingabemaske'!$F$15="","",(IF('1. Eingabemaske'!$F$15=0,($W80/'1. Eingabemaske'!$G$15),($W80-1)/('1. Eingabemaske'!$G$15-1))*$X80)))),"")</f>
        <v/>
      </c>
      <c r="Z80" s="103"/>
      <c r="AA80" s="103"/>
      <c r="AB80" s="104" t="str">
        <f t="shared" si="12"/>
        <v/>
      </c>
      <c r="AC80" s="104" t="str">
        <f>IF(AND(ISTEXT($D80),ISNUMBER($AB80)),IF(HLOOKUP(INT($I80),'1. Eingabemaske'!$I$12:$V$21,5,FALSE)&lt;&gt;0,HLOOKUP(INT($I80),'1. Eingabemaske'!$I$12:$V$21,5,FALSE),""),"")</f>
        <v/>
      </c>
      <c r="AD80" s="91" t="str">
        <f>IF(ISTEXT($D80),IF($AC80="","",IF('1. Eingabemaske'!$F$16="","",(IF('1. Eingabemaske'!$F$16=0,($AB80/'1. Eingabemaske'!$G$16),($AB80-1)/('1. Eingabemaske'!$G$16-1))*$AC80))),"")</f>
        <v/>
      </c>
      <c r="AE80" s="92" t="str">
        <f>IF(ISTEXT($D80),IF(F80="M",IF(L80="","",IF($K80="Frühentwickler",VLOOKUP(INT($I80),'1. Eingabemaske'!$Z$12:$AF$28,5,FALSE),IF($K80="Normalentwickler",VLOOKUP(INT($I80),'1. Eingabemaske'!$Z$12:$AF$23,6,FALSE),IF($K80="Spätentwickler",VLOOKUP(INT($I80),'1. Eingabemaske'!$Z$12:$AF$23,7,FALSE),0)))+((VLOOKUP(INT($I80),'1. Eingabemaske'!$Z$12:$AF$23,2,FALSE))*(($G80-DATE(YEAR($G80),1,1)+1)/365))),IF(F80="W",(IF($K80="Frühentwickler",VLOOKUP(INT($I80),'1. Eingabemaske'!$AH$12:$AN$28,5,FALSE),IF($K80="Normalentwickler",VLOOKUP(INT($I80),'1. Eingabemaske'!$AH$12:$AN$23,6,FALSE),IF($K80="Spätentwickler",VLOOKUP(INT($I80),'1. Eingabemaske'!$AH$12:$AN$23,7,FALSE),0)))+((VLOOKUP(INT($I80),'1. Eingabemaske'!$AH$12:$AN$23,2,FALSE))*(($G80-DATE(YEAR($G80),1,1)+1)/365))),"Geschlecht fehlt!")),"")</f>
        <v/>
      </c>
      <c r="AF80" s="93" t="str">
        <f t="shared" si="13"/>
        <v/>
      </c>
      <c r="AG80" s="103"/>
      <c r="AH80" s="94" t="str">
        <f>IF(AND(ISTEXT($D80),ISNUMBER($AG80)),IF(HLOOKUP(INT($I80),'1. Eingabemaske'!$I$12:$V$21,6,FALSE)&lt;&gt;0,HLOOKUP(INT($I80),'1. Eingabemaske'!$I$12:$V$21,6,FALSE),""),"")</f>
        <v/>
      </c>
      <c r="AI80" s="91" t="str">
        <f>IF(ISTEXT($D80),IF($AH80="","",IF('1. Eingabemaske'!$F$17="","",(IF('1. Eingabemaske'!$F$17=0,($AG80/'1. Eingabemaske'!$G$17),($AG80-1)/('1. Eingabemaske'!$G$17-1))*$AH80))),"")</f>
        <v/>
      </c>
      <c r="AJ80" s="103"/>
      <c r="AK80" s="94" t="str">
        <f>IF(AND(ISTEXT($D80),ISNUMBER($AJ80)),IF(HLOOKUP(INT($I80),'1. Eingabemaske'!$I$12:$V$21,7,FALSE)&lt;&gt;0,HLOOKUP(INT($I80),'1. Eingabemaske'!$I$12:$V$21,7,FALSE),""),"")</f>
        <v/>
      </c>
      <c r="AL80" s="91" t="str">
        <f>IF(ISTEXT($D80),IF(AJ80=0,0,IF($AK80="","",IF('1. Eingabemaske'!$F$18="","",(IF('1. Eingabemaske'!$F$18=0,($AJ80/'1. Eingabemaske'!$G$18),($AJ80-1)/('1. Eingabemaske'!$G$18-1))*$AK80)))),"")</f>
        <v/>
      </c>
      <c r="AM80" s="103"/>
      <c r="AN80" s="94" t="str">
        <f>IF(AND(ISTEXT($D80),ISNUMBER($AM80)),IF(HLOOKUP(INT($I80),'1. Eingabemaske'!$I$12:$V$21,8,FALSE)&lt;&gt;0,HLOOKUP(INT($I80),'1. Eingabemaske'!$I$12:$V$21,8,FALSE),""),"")</f>
        <v/>
      </c>
      <c r="AO80" s="89" t="str">
        <f>IF(ISTEXT($D80),IF($AN80="","",IF('1. Eingabemaske'!#REF!="","",(IF('1. Eingabemaske'!#REF!=0,($AM80/'1. Eingabemaske'!#REF!),($AM80-1)/('1. Eingabemaske'!#REF!-1))*$AN80))),"")</f>
        <v/>
      </c>
      <c r="AP80" s="110"/>
      <c r="AQ80" s="94" t="str">
        <f>IF(AND(ISTEXT($D80),ISNUMBER($AP80)),IF(HLOOKUP(INT($I80),'1. Eingabemaske'!$I$12:$V$21,9,FALSE)&lt;&gt;0,HLOOKUP(INT($I80),'1. Eingabemaske'!$I$12:$V$21,9,FALSE),""),"")</f>
        <v/>
      </c>
      <c r="AR80" s="103"/>
      <c r="AS80" s="94" t="str">
        <f>IF(AND(ISTEXT($D80),ISNUMBER($AR80)),IF(HLOOKUP(INT($I80),'1. Eingabemaske'!$I$12:$V$21,10,FALSE)&lt;&gt;0,HLOOKUP(INT($I80),'1. Eingabemaske'!$I$12:$V$21,10,FALSE),""),"")</f>
        <v/>
      </c>
      <c r="AT80" s="95" t="str">
        <f>IF(ISTEXT($D80),(IF($AQ80="",0,IF('1. Eingabemaske'!$F$19="","",(IF('1. Eingabemaske'!$F$19=0,($AP80/'1. Eingabemaske'!$G$19),($AP80-1)/('1. Eingabemaske'!$G$19-1))*$AQ80)))+IF($AS80="",0,IF('1. Eingabemaske'!$F$20="","",(IF('1. Eingabemaske'!$F$20=0,($AR80/'1. Eingabemaske'!$G$20),($AR80-1)/('1. Eingabemaske'!$G$20-1))*$AS80)))),"")</f>
        <v/>
      </c>
      <c r="AU80" s="103"/>
      <c r="AV80" s="94" t="str">
        <f>IF(AND(ISTEXT($D80),ISNUMBER($AU80)),IF(HLOOKUP(INT($I80),'1. Eingabemaske'!$I$12:$V$21,11,FALSE)&lt;&gt;0,HLOOKUP(INT($I80),'1. Eingabemaske'!$I$12:$V$21,11,FALSE),""),"")</f>
        <v/>
      </c>
      <c r="AW80" s="103"/>
      <c r="AX80" s="94" t="str">
        <f>IF(AND(ISTEXT($D80),ISNUMBER($AW80)),IF(HLOOKUP(INT($I80),'1. Eingabemaske'!$I$12:$V$21,12,FALSE)&lt;&gt;0,HLOOKUP(INT($I80),'1. Eingabemaske'!$I$12:$V$21,12,FALSE),""),"")</f>
        <v/>
      </c>
      <c r="AY80" s="95" t="str">
        <f>IF(ISTEXT($D80),SUM(IF($AV80="",0,IF('1. Eingabemaske'!$F$21="","",(IF('1. Eingabemaske'!$F$21=0,($AU80/'1. Eingabemaske'!$G$21),($AU80-1)/('1. Eingabemaske'!$G$21-1)))*$AV80)),IF($AX80="",0,IF('1. Eingabemaske'!#REF!="","",(IF('1. Eingabemaske'!#REF!=0,($AW80/'1. Eingabemaske'!#REF!),($AW80-1)/('1. Eingabemaske'!#REF!-1)))*$AX80))),"")</f>
        <v/>
      </c>
      <c r="AZ80" s="84" t="str">
        <f t="shared" si="14"/>
        <v>Bitte BES einfügen</v>
      </c>
      <c r="BA80" s="96" t="str">
        <f t="shared" si="15"/>
        <v/>
      </c>
      <c r="BB80" s="100"/>
      <c r="BC80" s="100"/>
      <c r="BD80" s="100"/>
    </row>
    <row r="81" spans="2:56" ht="13.5" thickBot="1" x14ac:dyDescent="0.45">
      <c r="B81" s="99" t="str">
        <f t="shared" si="8"/>
        <v xml:space="preserve"> </v>
      </c>
      <c r="C81" s="100"/>
      <c r="D81" s="100"/>
      <c r="E81" s="100"/>
      <c r="F81" s="100"/>
      <c r="G81" s="101"/>
      <c r="H81" s="101"/>
      <c r="I81" s="84" t="str">
        <f>IF(ISBLANK(Tableau1[[#This Row],[Name]]),"",((Tableau1[[#This Row],[Testdatum]]-Tableau1[[#This Row],[Geburtsdatum]])/365))</f>
        <v/>
      </c>
      <c r="J81" s="102" t="str">
        <f t="shared" si="9"/>
        <v xml:space="preserve"> </v>
      </c>
      <c r="K81" s="103"/>
      <c r="L81" s="103"/>
      <c r="M81" s="104" t="str">
        <f>IF(ISTEXT(D81),IF(L81="","",IF(HLOOKUP(INT($I81),'1. Eingabemaske'!$I$12:$V$21,2,FALSE)&lt;&gt;0,HLOOKUP(INT($I81),'1. Eingabemaske'!$I$12:$V$21,2,FALSE),"")),"")</f>
        <v/>
      </c>
      <c r="N81" s="105" t="str">
        <f>IF(ISTEXT($D81),IF(F81="M",IF(L81="","",IF($K81="Frühentwickler",VLOOKUP(INT($I81),'1. Eingabemaske'!$Z$12:$AF$28,5,FALSE),IF($K81="Normalentwickler",VLOOKUP(INT($I81),'1. Eingabemaske'!$Z$12:$AF$23,6,FALSE),IF($K81="Spätentwickler",VLOOKUP(INT($I81),'1. Eingabemaske'!$Z$12:$AF$23,7,FALSE),0)))+((VLOOKUP(INT($I81),'1. Eingabemaske'!$Z$12:$AF$23,2,FALSE))*(($G81-DATE(YEAR($G81),1,1)+1)/365))),IF(F81="W",(IF($K81="Frühentwickler",VLOOKUP(INT($I81),'1. Eingabemaske'!$AH$12:$AN$28,5,FALSE),IF($K81="Normalentwickler",VLOOKUP(INT($I81),'1. Eingabemaske'!$AH$12:$AN$23,6,FALSE),IF($K81="Spätentwickler",VLOOKUP(INT($I81),'1. Eingabemaske'!$AH$12:$AN$23,7,FALSE),0)))+((VLOOKUP(INT($I81),'1. Eingabemaske'!$AH$12:$AN$23,2,FALSE))*(($G81-DATE(YEAR($G81),1,1)+1)/365))),"Geschlecht fehlt!")),"")</f>
        <v/>
      </c>
      <c r="O81" s="106" t="str">
        <f>IF(ISTEXT(D81),IF(M81="","",IF('1. Eingabemaske'!$F$13="",0,(IF('1. Eingabemaske'!$F$13=0,(L81/'1. Eingabemaske'!$G$13),(L81-1)/('1. Eingabemaske'!$G$13-1))*M81*N81))),"")</f>
        <v/>
      </c>
      <c r="P81" s="103"/>
      <c r="Q81" s="103"/>
      <c r="R81" s="104" t="str">
        <f t="shared" si="10"/>
        <v/>
      </c>
      <c r="S81" s="104" t="str">
        <f>IF(AND(ISTEXT($D81),ISNUMBER(R81)),IF(HLOOKUP(INT($I81),'1. Eingabemaske'!$I$12:$V$21,3,FALSE)&lt;&gt;0,HLOOKUP(INT($I81),'1. Eingabemaske'!$I$12:$V$21,3,FALSE),""),"")</f>
        <v/>
      </c>
      <c r="T81" s="106" t="str">
        <f>IF(ISTEXT($D81),IF($S81="","",IF($R81="","",IF('1. Eingabemaske'!$F$14="",0,(IF('1. Eingabemaske'!$F$14=0,(R81/'1. Eingabemaske'!$G$14),(R81-1)/('1. Eingabemaske'!$G$14-1))*$S81)))),"")</f>
        <v/>
      </c>
      <c r="U81" s="103"/>
      <c r="V81" s="103"/>
      <c r="W81" s="104" t="str">
        <f t="shared" si="11"/>
        <v/>
      </c>
      <c r="X81" s="104" t="str">
        <f>IF(AND(ISTEXT($D81),ISNUMBER(W81)),IF(HLOOKUP(INT($I81),'1. Eingabemaske'!$I$12:$V$21,4,FALSE)&lt;&gt;0,HLOOKUP(INT($I81),'1. Eingabemaske'!$I$12:$V$21,4,FALSE),""),"")</f>
        <v/>
      </c>
      <c r="Y81" s="108" t="str">
        <f>IF(ISTEXT($D81),IF($W81="","",IF($X81="","",IF('1. Eingabemaske'!$F$15="","",(IF('1. Eingabemaske'!$F$15=0,($W81/'1. Eingabemaske'!$G$15),($W81-1)/('1. Eingabemaske'!$G$15-1))*$X81)))),"")</f>
        <v/>
      </c>
      <c r="Z81" s="103"/>
      <c r="AA81" s="103"/>
      <c r="AB81" s="104" t="str">
        <f t="shared" si="12"/>
        <v/>
      </c>
      <c r="AC81" s="104" t="str">
        <f>IF(AND(ISTEXT($D81),ISNUMBER($AB81)),IF(HLOOKUP(INT($I81),'1. Eingabemaske'!$I$12:$V$21,5,FALSE)&lt;&gt;0,HLOOKUP(INT($I81),'1. Eingabemaske'!$I$12:$V$21,5,FALSE),""),"")</f>
        <v/>
      </c>
      <c r="AD81" s="91" t="str">
        <f>IF(ISTEXT($D81),IF($AC81="","",IF('1. Eingabemaske'!$F$16="","",(IF('1. Eingabemaske'!$F$16=0,($AB81/'1. Eingabemaske'!$G$16),($AB81-1)/('1. Eingabemaske'!$G$16-1))*$AC81))),"")</f>
        <v/>
      </c>
      <c r="AE81" s="92" t="str">
        <f>IF(ISTEXT($D81),IF(F81="M",IF(L81="","",IF($K81="Frühentwickler",VLOOKUP(INT($I81),'1. Eingabemaske'!$Z$12:$AF$28,5,FALSE),IF($K81="Normalentwickler",VLOOKUP(INT($I81),'1. Eingabemaske'!$Z$12:$AF$23,6,FALSE),IF($K81="Spätentwickler",VLOOKUP(INT($I81),'1. Eingabemaske'!$Z$12:$AF$23,7,FALSE),0)))+((VLOOKUP(INT($I81),'1. Eingabemaske'!$Z$12:$AF$23,2,FALSE))*(($G81-DATE(YEAR($G81),1,1)+1)/365))),IF(F81="W",(IF($K81="Frühentwickler",VLOOKUP(INT($I81),'1. Eingabemaske'!$AH$12:$AN$28,5,FALSE),IF($K81="Normalentwickler",VLOOKUP(INT($I81),'1. Eingabemaske'!$AH$12:$AN$23,6,FALSE),IF($K81="Spätentwickler",VLOOKUP(INT($I81),'1. Eingabemaske'!$AH$12:$AN$23,7,FALSE),0)))+((VLOOKUP(INT($I81),'1. Eingabemaske'!$AH$12:$AN$23,2,FALSE))*(($G81-DATE(YEAR($G81),1,1)+1)/365))),"Geschlecht fehlt!")),"")</f>
        <v/>
      </c>
      <c r="AF81" s="93" t="str">
        <f t="shared" si="13"/>
        <v/>
      </c>
      <c r="AG81" s="103"/>
      <c r="AH81" s="94" t="str">
        <f>IF(AND(ISTEXT($D81),ISNUMBER($AG81)),IF(HLOOKUP(INT($I81),'1. Eingabemaske'!$I$12:$V$21,6,FALSE)&lt;&gt;0,HLOOKUP(INT($I81),'1. Eingabemaske'!$I$12:$V$21,6,FALSE),""),"")</f>
        <v/>
      </c>
      <c r="AI81" s="91" t="str">
        <f>IF(ISTEXT($D81),IF($AH81="","",IF('1. Eingabemaske'!$F$17="","",(IF('1. Eingabemaske'!$F$17=0,($AG81/'1. Eingabemaske'!$G$17),($AG81-1)/('1. Eingabemaske'!$G$17-1))*$AH81))),"")</f>
        <v/>
      </c>
      <c r="AJ81" s="103"/>
      <c r="AK81" s="94" t="str">
        <f>IF(AND(ISTEXT($D81),ISNUMBER($AJ81)),IF(HLOOKUP(INT($I81),'1. Eingabemaske'!$I$12:$V$21,7,FALSE)&lt;&gt;0,HLOOKUP(INT($I81),'1. Eingabemaske'!$I$12:$V$21,7,FALSE),""),"")</f>
        <v/>
      </c>
      <c r="AL81" s="91" t="str">
        <f>IF(ISTEXT($D81),IF(AJ81=0,0,IF($AK81="","",IF('1. Eingabemaske'!$F$18="","",(IF('1. Eingabemaske'!$F$18=0,($AJ81/'1. Eingabemaske'!$G$18),($AJ81-1)/('1. Eingabemaske'!$G$18-1))*$AK81)))),"")</f>
        <v/>
      </c>
      <c r="AM81" s="103"/>
      <c r="AN81" s="94" t="str">
        <f>IF(AND(ISTEXT($D81),ISNUMBER($AM81)),IF(HLOOKUP(INT($I81),'1. Eingabemaske'!$I$12:$V$21,8,FALSE)&lt;&gt;0,HLOOKUP(INT($I81),'1. Eingabemaske'!$I$12:$V$21,8,FALSE),""),"")</f>
        <v/>
      </c>
      <c r="AO81" s="89" t="str">
        <f>IF(ISTEXT($D81),IF($AN81="","",IF('1. Eingabemaske'!#REF!="","",(IF('1. Eingabemaske'!#REF!=0,($AM81/'1. Eingabemaske'!#REF!),($AM81-1)/('1. Eingabemaske'!#REF!-1))*$AN81))),"")</f>
        <v/>
      </c>
      <c r="AP81" s="110"/>
      <c r="AQ81" s="94" t="str">
        <f>IF(AND(ISTEXT($D81),ISNUMBER($AP81)),IF(HLOOKUP(INT($I81),'1. Eingabemaske'!$I$12:$V$21,9,FALSE)&lt;&gt;0,HLOOKUP(INT($I81),'1. Eingabemaske'!$I$12:$V$21,9,FALSE),""),"")</f>
        <v/>
      </c>
      <c r="AR81" s="103"/>
      <c r="AS81" s="94" t="str">
        <f>IF(AND(ISTEXT($D81),ISNUMBER($AR81)),IF(HLOOKUP(INT($I81),'1. Eingabemaske'!$I$12:$V$21,10,FALSE)&lt;&gt;0,HLOOKUP(INT($I81),'1. Eingabemaske'!$I$12:$V$21,10,FALSE),""),"")</f>
        <v/>
      </c>
      <c r="AT81" s="95" t="str">
        <f>IF(ISTEXT($D81),(IF($AQ81="",0,IF('1. Eingabemaske'!$F$19="","",(IF('1. Eingabemaske'!$F$19=0,($AP81/'1. Eingabemaske'!$G$19),($AP81-1)/('1. Eingabemaske'!$G$19-1))*$AQ81)))+IF($AS81="",0,IF('1. Eingabemaske'!$F$20="","",(IF('1. Eingabemaske'!$F$20=0,($AR81/'1. Eingabemaske'!$G$20),($AR81-1)/('1. Eingabemaske'!$G$20-1))*$AS81)))),"")</f>
        <v/>
      </c>
      <c r="AU81" s="103"/>
      <c r="AV81" s="94" t="str">
        <f>IF(AND(ISTEXT($D81),ISNUMBER($AU81)),IF(HLOOKUP(INT($I81),'1. Eingabemaske'!$I$12:$V$21,11,FALSE)&lt;&gt;0,HLOOKUP(INT($I81),'1. Eingabemaske'!$I$12:$V$21,11,FALSE),""),"")</f>
        <v/>
      </c>
      <c r="AW81" s="103"/>
      <c r="AX81" s="94" t="str">
        <f>IF(AND(ISTEXT($D81),ISNUMBER($AW81)),IF(HLOOKUP(INT($I81),'1. Eingabemaske'!$I$12:$V$21,12,FALSE)&lt;&gt;0,HLOOKUP(INT($I81),'1. Eingabemaske'!$I$12:$V$21,12,FALSE),""),"")</f>
        <v/>
      </c>
      <c r="AY81" s="95" t="str">
        <f>IF(ISTEXT($D81),SUM(IF($AV81="",0,IF('1. Eingabemaske'!$F$21="","",(IF('1. Eingabemaske'!$F$21=0,($AU81/'1. Eingabemaske'!$G$21),($AU81-1)/('1. Eingabemaske'!$G$21-1)))*$AV81)),IF($AX81="",0,IF('1. Eingabemaske'!#REF!="","",(IF('1. Eingabemaske'!#REF!=0,($AW81/'1. Eingabemaske'!#REF!),($AW81-1)/('1. Eingabemaske'!#REF!-1)))*$AX81))),"")</f>
        <v/>
      </c>
      <c r="AZ81" s="84" t="str">
        <f t="shared" si="14"/>
        <v>Bitte BES einfügen</v>
      </c>
      <c r="BA81" s="96" t="str">
        <f t="shared" si="15"/>
        <v/>
      </c>
      <c r="BB81" s="100"/>
      <c r="BC81" s="100"/>
      <c r="BD81" s="100"/>
    </row>
    <row r="82" spans="2:56" ht="13.5" thickBot="1" x14ac:dyDescent="0.45">
      <c r="B82" s="99" t="str">
        <f t="shared" si="8"/>
        <v xml:space="preserve"> </v>
      </c>
      <c r="C82" s="100"/>
      <c r="D82" s="100"/>
      <c r="E82" s="100"/>
      <c r="F82" s="100"/>
      <c r="G82" s="101"/>
      <c r="H82" s="101"/>
      <c r="I82" s="84" t="str">
        <f>IF(ISBLANK(Tableau1[[#This Row],[Name]]),"",((Tableau1[[#This Row],[Testdatum]]-Tableau1[[#This Row],[Geburtsdatum]])/365))</f>
        <v/>
      </c>
      <c r="J82" s="102" t="str">
        <f t="shared" si="9"/>
        <v xml:space="preserve"> </v>
      </c>
      <c r="K82" s="103"/>
      <c r="L82" s="103"/>
      <c r="M82" s="104" t="str">
        <f>IF(ISTEXT(D82),IF(L82="","",IF(HLOOKUP(INT($I82),'1. Eingabemaske'!$I$12:$V$21,2,FALSE)&lt;&gt;0,HLOOKUP(INT($I82),'1. Eingabemaske'!$I$12:$V$21,2,FALSE),"")),"")</f>
        <v/>
      </c>
      <c r="N82" s="105" t="str">
        <f>IF(ISTEXT($D82),IF(F82="M",IF(L82="","",IF($K82="Frühentwickler",VLOOKUP(INT($I82),'1. Eingabemaske'!$Z$12:$AF$28,5,FALSE),IF($K82="Normalentwickler",VLOOKUP(INT($I82),'1. Eingabemaske'!$Z$12:$AF$23,6,FALSE),IF($K82="Spätentwickler",VLOOKUP(INT($I82),'1. Eingabemaske'!$Z$12:$AF$23,7,FALSE),0)))+((VLOOKUP(INT($I82),'1. Eingabemaske'!$Z$12:$AF$23,2,FALSE))*(($G82-DATE(YEAR($G82),1,1)+1)/365))),IF(F82="W",(IF($K82="Frühentwickler",VLOOKUP(INT($I82),'1. Eingabemaske'!$AH$12:$AN$28,5,FALSE),IF($K82="Normalentwickler",VLOOKUP(INT($I82),'1. Eingabemaske'!$AH$12:$AN$23,6,FALSE),IF($K82="Spätentwickler",VLOOKUP(INT($I82),'1. Eingabemaske'!$AH$12:$AN$23,7,FALSE),0)))+((VLOOKUP(INT($I82),'1. Eingabemaske'!$AH$12:$AN$23,2,FALSE))*(($G82-DATE(YEAR($G82),1,1)+1)/365))),"Geschlecht fehlt!")),"")</f>
        <v/>
      </c>
      <c r="O82" s="106" t="str">
        <f>IF(ISTEXT(D82),IF(M82="","",IF('1. Eingabemaske'!$F$13="",0,(IF('1. Eingabemaske'!$F$13=0,(L82/'1. Eingabemaske'!$G$13),(L82-1)/('1. Eingabemaske'!$G$13-1))*M82*N82))),"")</f>
        <v/>
      </c>
      <c r="P82" s="103"/>
      <c r="Q82" s="103"/>
      <c r="R82" s="104" t="str">
        <f t="shared" si="10"/>
        <v/>
      </c>
      <c r="S82" s="104" t="str">
        <f>IF(AND(ISTEXT($D82),ISNUMBER(R82)),IF(HLOOKUP(INT($I82),'1. Eingabemaske'!$I$12:$V$21,3,FALSE)&lt;&gt;0,HLOOKUP(INT($I82),'1. Eingabemaske'!$I$12:$V$21,3,FALSE),""),"")</f>
        <v/>
      </c>
      <c r="T82" s="106" t="str">
        <f>IF(ISTEXT($D82),IF($S82="","",IF($R82="","",IF('1. Eingabemaske'!$F$14="",0,(IF('1. Eingabemaske'!$F$14=0,(R82/'1. Eingabemaske'!$G$14),(R82-1)/('1. Eingabemaske'!$G$14-1))*$S82)))),"")</f>
        <v/>
      </c>
      <c r="U82" s="103"/>
      <c r="V82" s="103"/>
      <c r="W82" s="104" t="str">
        <f t="shared" si="11"/>
        <v/>
      </c>
      <c r="X82" s="104" t="str">
        <f>IF(AND(ISTEXT($D82),ISNUMBER(W82)),IF(HLOOKUP(INT($I82),'1. Eingabemaske'!$I$12:$V$21,4,FALSE)&lt;&gt;0,HLOOKUP(INT($I82),'1. Eingabemaske'!$I$12:$V$21,4,FALSE),""),"")</f>
        <v/>
      </c>
      <c r="Y82" s="108" t="str">
        <f>IF(ISTEXT($D82),IF($W82="","",IF($X82="","",IF('1. Eingabemaske'!$F$15="","",(IF('1. Eingabemaske'!$F$15=0,($W82/'1. Eingabemaske'!$G$15),($W82-1)/('1. Eingabemaske'!$G$15-1))*$X82)))),"")</f>
        <v/>
      </c>
      <c r="Z82" s="103"/>
      <c r="AA82" s="103"/>
      <c r="AB82" s="104" t="str">
        <f t="shared" si="12"/>
        <v/>
      </c>
      <c r="AC82" s="104" t="str">
        <f>IF(AND(ISTEXT($D82),ISNUMBER($AB82)),IF(HLOOKUP(INT($I82),'1. Eingabemaske'!$I$12:$V$21,5,FALSE)&lt;&gt;0,HLOOKUP(INT($I82),'1. Eingabemaske'!$I$12:$V$21,5,FALSE),""),"")</f>
        <v/>
      </c>
      <c r="AD82" s="91" t="str">
        <f>IF(ISTEXT($D82),IF($AC82="","",IF('1. Eingabemaske'!$F$16="","",(IF('1. Eingabemaske'!$F$16=0,($AB82/'1. Eingabemaske'!$G$16),($AB82-1)/('1. Eingabemaske'!$G$16-1))*$AC82))),"")</f>
        <v/>
      </c>
      <c r="AE82" s="92" t="str">
        <f>IF(ISTEXT($D82),IF(F82="M",IF(L82="","",IF($K82="Frühentwickler",VLOOKUP(INT($I82),'1. Eingabemaske'!$Z$12:$AF$28,5,FALSE),IF($K82="Normalentwickler",VLOOKUP(INT($I82),'1. Eingabemaske'!$Z$12:$AF$23,6,FALSE),IF($K82="Spätentwickler",VLOOKUP(INT($I82),'1. Eingabemaske'!$Z$12:$AF$23,7,FALSE),0)))+((VLOOKUP(INT($I82),'1. Eingabemaske'!$Z$12:$AF$23,2,FALSE))*(($G82-DATE(YEAR($G82),1,1)+1)/365))),IF(F82="W",(IF($K82="Frühentwickler",VLOOKUP(INT($I82),'1. Eingabemaske'!$AH$12:$AN$28,5,FALSE),IF($K82="Normalentwickler",VLOOKUP(INT($I82),'1. Eingabemaske'!$AH$12:$AN$23,6,FALSE),IF($K82="Spätentwickler",VLOOKUP(INT($I82),'1. Eingabemaske'!$AH$12:$AN$23,7,FALSE),0)))+((VLOOKUP(INT($I82),'1. Eingabemaske'!$AH$12:$AN$23,2,FALSE))*(($G82-DATE(YEAR($G82),1,1)+1)/365))),"Geschlecht fehlt!")),"")</f>
        <v/>
      </c>
      <c r="AF82" s="93" t="str">
        <f t="shared" si="13"/>
        <v/>
      </c>
      <c r="AG82" s="103"/>
      <c r="AH82" s="94" t="str">
        <f>IF(AND(ISTEXT($D82),ISNUMBER($AG82)),IF(HLOOKUP(INT($I82),'1. Eingabemaske'!$I$12:$V$21,6,FALSE)&lt;&gt;0,HLOOKUP(INT($I82),'1. Eingabemaske'!$I$12:$V$21,6,FALSE),""),"")</f>
        <v/>
      </c>
      <c r="AI82" s="91" t="str">
        <f>IF(ISTEXT($D82),IF($AH82="","",IF('1. Eingabemaske'!$F$17="","",(IF('1. Eingabemaske'!$F$17=0,($AG82/'1. Eingabemaske'!$G$17),($AG82-1)/('1. Eingabemaske'!$G$17-1))*$AH82))),"")</f>
        <v/>
      </c>
      <c r="AJ82" s="103"/>
      <c r="AK82" s="94" t="str">
        <f>IF(AND(ISTEXT($D82),ISNUMBER($AJ82)),IF(HLOOKUP(INT($I82),'1. Eingabemaske'!$I$12:$V$21,7,FALSE)&lt;&gt;0,HLOOKUP(INT($I82),'1. Eingabemaske'!$I$12:$V$21,7,FALSE),""),"")</f>
        <v/>
      </c>
      <c r="AL82" s="91" t="str">
        <f>IF(ISTEXT($D82),IF(AJ82=0,0,IF($AK82="","",IF('1. Eingabemaske'!$F$18="","",(IF('1. Eingabemaske'!$F$18=0,($AJ82/'1. Eingabemaske'!$G$18),($AJ82-1)/('1. Eingabemaske'!$G$18-1))*$AK82)))),"")</f>
        <v/>
      </c>
      <c r="AM82" s="103"/>
      <c r="AN82" s="94" t="str">
        <f>IF(AND(ISTEXT($D82),ISNUMBER($AM82)),IF(HLOOKUP(INT($I82),'1. Eingabemaske'!$I$12:$V$21,8,FALSE)&lt;&gt;0,HLOOKUP(INT($I82),'1. Eingabemaske'!$I$12:$V$21,8,FALSE),""),"")</f>
        <v/>
      </c>
      <c r="AO82" s="89" t="str">
        <f>IF(ISTEXT($D82),IF($AN82="","",IF('1. Eingabemaske'!#REF!="","",(IF('1. Eingabemaske'!#REF!=0,($AM82/'1. Eingabemaske'!#REF!),($AM82-1)/('1. Eingabemaske'!#REF!-1))*$AN82))),"")</f>
        <v/>
      </c>
      <c r="AP82" s="110"/>
      <c r="AQ82" s="94" t="str">
        <f>IF(AND(ISTEXT($D82),ISNUMBER($AP82)),IF(HLOOKUP(INT($I82),'1. Eingabemaske'!$I$12:$V$21,9,FALSE)&lt;&gt;0,HLOOKUP(INT($I82),'1. Eingabemaske'!$I$12:$V$21,9,FALSE),""),"")</f>
        <v/>
      </c>
      <c r="AR82" s="103"/>
      <c r="AS82" s="94" t="str">
        <f>IF(AND(ISTEXT($D82),ISNUMBER($AR82)),IF(HLOOKUP(INT($I82),'1. Eingabemaske'!$I$12:$V$21,10,FALSE)&lt;&gt;0,HLOOKUP(INT($I82),'1. Eingabemaske'!$I$12:$V$21,10,FALSE),""),"")</f>
        <v/>
      </c>
      <c r="AT82" s="95" t="str">
        <f>IF(ISTEXT($D82),(IF($AQ82="",0,IF('1. Eingabemaske'!$F$19="","",(IF('1. Eingabemaske'!$F$19=0,($AP82/'1. Eingabemaske'!$G$19),($AP82-1)/('1. Eingabemaske'!$G$19-1))*$AQ82)))+IF($AS82="",0,IF('1. Eingabemaske'!$F$20="","",(IF('1. Eingabemaske'!$F$20=0,($AR82/'1. Eingabemaske'!$G$20),($AR82-1)/('1. Eingabemaske'!$G$20-1))*$AS82)))),"")</f>
        <v/>
      </c>
      <c r="AU82" s="103"/>
      <c r="AV82" s="94" t="str">
        <f>IF(AND(ISTEXT($D82),ISNUMBER($AU82)),IF(HLOOKUP(INT($I82),'1. Eingabemaske'!$I$12:$V$21,11,FALSE)&lt;&gt;0,HLOOKUP(INT($I82),'1. Eingabemaske'!$I$12:$V$21,11,FALSE),""),"")</f>
        <v/>
      </c>
      <c r="AW82" s="103"/>
      <c r="AX82" s="94" t="str">
        <f>IF(AND(ISTEXT($D82),ISNUMBER($AW82)),IF(HLOOKUP(INT($I82),'1. Eingabemaske'!$I$12:$V$21,12,FALSE)&lt;&gt;0,HLOOKUP(INT($I82),'1. Eingabemaske'!$I$12:$V$21,12,FALSE),""),"")</f>
        <v/>
      </c>
      <c r="AY82" s="95" t="str">
        <f>IF(ISTEXT($D82),SUM(IF($AV82="",0,IF('1. Eingabemaske'!$F$21="","",(IF('1. Eingabemaske'!$F$21=0,($AU82/'1. Eingabemaske'!$G$21),($AU82-1)/('1. Eingabemaske'!$G$21-1)))*$AV82)),IF($AX82="",0,IF('1. Eingabemaske'!#REF!="","",(IF('1. Eingabemaske'!#REF!=0,($AW82/'1. Eingabemaske'!#REF!),($AW82-1)/('1. Eingabemaske'!#REF!-1)))*$AX82))),"")</f>
        <v/>
      </c>
      <c r="AZ82" s="84" t="str">
        <f t="shared" si="14"/>
        <v>Bitte BES einfügen</v>
      </c>
      <c r="BA82" s="96" t="str">
        <f t="shared" si="15"/>
        <v/>
      </c>
      <c r="BB82" s="100"/>
      <c r="BC82" s="100"/>
      <c r="BD82" s="100"/>
    </row>
    <row r="83" spans="2:56" ht="13.5" thickBot="1" x14ac:dyDescent="0.45">
      <c r="B83" s="99" t="str">
        <f t="shared" si="8"/>
        <v xml:space="preserve"> </v>
      </c>
      <c r="C83" s="100"/>
      <c r="D83" s="100"/>
      <c r="E83" s="100"/>
      <c r="F83" s="100"/>
      <c r="G83" s="101"/>
      <c r="H83" s="101"/>
      <c r="I83" s="84" t="str">
        <f>IF(ISBLANK(Tableau1[[#This Row],[Name]]),"",((Tableau1[[#This Row],[Testdatum]]-Tableau1[[#This Row],[Geburtsdatum]])/365))</f>
        <v/>
      </c>
      <c r="J83" s="102" t="str">
        <f t="shared" si="9"/>
        <v xml:space="preserve"> </v>
      </c>
      <c r="K83" s="103"/>
      <c r="L83" s="103"/>
      <c r="M83" s="104" t="str">
        <f>IF(ISTEXT(D83),IF(L83="","",IF(HLOOKUP(INT($I83),'1. Eingabemaske'!$I$12:$V$21,2,FALSE)&lt;&gt;0,HLOOKUP(INT($I83),'1. Eingabemaske'!$I$12:$V$21,2,FALSE),"")),"")</f>
        <v/>
      </c>
      <c r="N83" s="105" t="str">
        <f>IF(ISTEXT($D83),IF(F83="M",IF(L83="","",IF($K83="Frühentwickler",VLOOKUP(INT($I83),'1. Eingabemaske'!$Z$12:$AF$28,5,FALSE),IF($K83="Normalentwickler",VLOOKUP(INT($I83),'1. Eingabemaske'!$Z$12:$AF$23,6,FALSE),IF($K83="Spätentwickler",VLOOKUP(INT($I83),'1. Eingabemaske'!$Z$12:$AF$23,7,FALSE),0)))+((VLOOKUP(INT($I83),'1. Eingabemaske'!$Z$12:$AF$23,2,FALSE))*(($G83-DATE(YEAR($G83),1,1)+1)/365))),IF(F83="W",(IF($K83="Frühentwickler",VLOOKUP(INT($I83),'1. Eingabemaske'!$AH$12:$AN$28,5,FALSE),IF($K83="Normalentwickler",VLOOKUP(INT($I83),'1. Eingabemaske'!$AH$12:$AN$23,6,FALSE),IF($K83="Spätentwickler",VLOOKUP(INT($I83),'1. Eingabemaske'!$AH$12:$AN$23,7,FALSE),0)))+((VLOOKUP(INT($I83),'1. Eingabemaske'!$AH$12:$AN$23,2,FALSE))*(($G83-DATE(YEAR($G83),1,1)+1)/365))),"Geschlecht fehlt!")),"")</f>
        <v/>
      </c>
      <c r="O83" s="106" t="str">
        <f>IF(ISTEXT(D83),IF(M83="","",IF('1. Eingabemaske'!$F$13="",0,(IF('1. Eingabemaske'!$F$13=0,(L83/'1. Eingabemaske'!$G$13),(L83-1)/('1. Eingabemaske'!$G$13-1))*M83*N83))),"")</f>
        <v/>
      </c>
      <c r="P83" s="103"/>
      <c r="Q83" s="103"/>
      <c r="R83" s="104" t="str">
        <f t="shared" si="10"/>
        <v/>
      </c>
      <c r="S83" s="104" t="str">
        <f>IF(AND(ISTEXT($D83),ISNUMBER(R83)),IF(HLOOKUP(INT($I83),'1. Eingabemaske'!$I$12:$V$21,3,FALSE)&lt;&gt;0,HLOOKUP(INT($I83),'1. Eingabemaske'!$I$12:$V$21,3,FALSE),""),"")</f>
        <v/>
      </c>
      <c r="T83" s="106" t="str">
        <f>IF(ISTEXT($D83),IF($S83="","",IF($R83="","",IF('1. Eingabemaske'!$F$14="",0,(IF('1. Eingabemaske'!$F$14=0,(R83/'1. Eingabemaske'!$G$14),(R83-1)/('1. Eingabemaske'!$G$14-1))*$S83)))),"")</f>
        <v/>
      </c>
      <c r="U83" s="103"/>
      <c r="V83" s="103"/>
      <c r="W83" s="104" t="str">
        <f t="shared" si="11"/>
        <v/>
      </c>
      <c r="X83" s="104" t="str">
        <f>IF(AND(ISTEXT($D83),ISNUMBER(W83)),IF(HLOOKUP(INT($I83),'1. Eingabemaske'!$I$12:$V$21,4,FALSE)&lt;&gt;0,HLOOKUP(INT($I83),'1. Eingabemaske'!$I$12:$V$21,4,FALSE),""),"")</f>
        <v/>
      </c>
      <c r="Y83" s="108" t="str">
        <f>IF(ISTEXT($D83),IF($W83="","",IF($X83="","",IF('1. Eingabemaske'!$F$15="","",(IF('1. Eingabemaske'!$F$15=0,($W83/'1. Eingabemaske'!$G$15),($W83-1)/('1. Eingabemaske'!$G$15-1))*$X83)))),"")</f>
        <v/>
      </c>
      <c r="Z83" s="103"/>
      <c r="AA83" s="103"/>
      <c r="AB83" s="104" t="str">
        <f t="shared" si="12"/>
        <v/>
      </c>
      <c r="AC83" s="104" t="str">
        <f>IF(AND(ISTEXT($D83),ISNUMBER($AB83)),IF(HLOOKUP(INT($I83),'1. Eingabemaske'!$I$12:$V$21,5,FALSE)&lt;&gt;0,HLOOKUP(INT($I83),'1. Eingabemaske'!$I$12:$V$21,5,FALSE),""),"")</f>
        <v/>
      </c>
      <c r="AD83" s="91" t="str">
        <f>IF(ISTEXT($D83),IF($AC83="","",IF('1. Eingabemaske'!$F$16="","",(IF('1. Eingabemaske'!$F$16=0,($AB83/'1. Eingabemaske'!$G$16),($AB83-1)/('1. Eingabemaske'!$G$16-1))*$AC83))),"")</f>
        <v/>
      </c>
      <c r="AE83" s="92" t="str">
        <f>IF(ISTEXT($D83),IF(F83="M",IF(L83="","",IF($K83="Frühentwickler",VLOOKUP(INT($I83),'1. Eingabemaske'!$Z$12:$AF$28,5,FALSE),IF($K83="Normalentwickler",VLOOKUP(INT($I83),'1. Eingabemaske'!$Z$12:$AF$23,6,FALSE),IF($K83="Spätentwickler",VLOOKUP(INT($I83),'1. Eingabemaske'!$Z$12:$AF$23,7,FALSE),0)))+((VLOOKUP(INT($I83),'1. Eingabemaske'!$Z$12:$AF$23,2,FALSE))*(($G83-DATE(YEAR($G83),1,1)+1)/365))),IF(F83="W",(IF($K83="Frühentwickler",VLOOKUP(INT($I83),'1. Eingabemaske'!$AH$12:$AN$28,5,FALSE),IF($K83="Normalentwickler",VLOOKUP(INT($I83),'1. Eingabemaske'!$AH$12:$AN$23,6,FALSE),IF($K83="Spätentwickler",VLOOKUP(INT($I83),'1. Eingabemaske'!$AH$12:$AN$23,7,FALSE),0)))+((VLOOKUP(INT($I83),'1. Eingabemaske'!$AH$12:$AN$23,2,FALSE))*(($G83-DATE(YEAR($G83),1,1)+1)/365))),"Geschlecht fehlt!")),"")</f>
        <v/>
      </c>
      <c r="AF83" s="93" t="str">
        <f t="shared" si="13"/>
        <v/>
      </c>
      <c r="AG83" s="103"/>
      <c r="AH83" s="94" t="str">
        <f>IF(AND(ISTEXT($D83),ISNUMBER($AG83)),IF(HLOOKUP(INT($I83),'1. Eingabemaske'!$I$12:$V$21,6,FALSE)&lt;&gt;0,HLOOKUP(INT($I83),'1. Eingabemaske'!$I$12:$V$21,6,FALSE),""),"")</f>
        <v/>
      </c>
      <c r="AI83" s="91" t="str">
        <f>IF(ISTEXT($D83),IF($AH83="","",IF('1. Eingabemaske'!$F$17="","",(IF('1. Eingabemaske'!$F$17=0,($AG83/'1. Eingabemaske'!$G$17),($AG83-1)/('1. Eingabemaske'!$G$17-1))*$AH83))),"")</f>
        <v/>
      </c>
      <c r="AJ83" s="103"/>
      <c r="AK83" s="94" t="str">
        <f>IF(AND(ISTEXT($D83),ISNUMBER($AJ83)),IF(HLOOKUP(INT($I83),'1. Eingabemaske'!$I$12:$V$21,7,FALSE)&lt;&gt;0,HLOOKUP(INT($I83),'1. Eingabemaske'!$I$12:$V$21,7,FALSE),""),"")</f>
        <v/>
      </c>
      <c r="AL83" s="91" t="str">
        <f>IF(ISTEXT($D83),IF(AJ83=0,0,IF($AK83="","",IF('1. Eingabemaske'!$F$18="","",(IF('1. Eingabemaske'!$F$18=0,($AJ83/'1. Eingabemaske'!$G$18),($AJ83-1)/('1. Eingabemaske'!$G$18-1))*$AK83)))),"")</f>
        <v/>
      </c>
      <c r="AM83" s="103"/>
      <c r="AN83" s="94" t="str">
        <f>IF(AND(ISTEXT($D83),ISNUMBER($AM83)),IF(HLOOKUP(INT($I83),'1. Eingabemaske'!$I$12:$V$21,8,FALSE)&lt;&gt;0,HLOOKUP(INT($I83),'1. Eingabemaske'!$I$12:$V$21,8,FALSE),""),"")</f>
        <v/>
      </c>
      <c r="AO83" s="89" t="str">
        <f>IF(ISTEXT($D83),IF($AN83="","",IF('1. Eingabemaske'!#REF!="","",(IF('1. Eingabemaske'!#REF!=0,($AM83/'1. Eingabemaske'!#REF!),($AM83-1)/('1. Eingabemaske'!#REF!-1))*$AN83))),"")</f>
        <v/>
      </c>
      <c r="AP83" s="110"/>
      <c r="AQ83" s="94" t="str">
        <f>IF(AND(ISTEXT($D83),ISNUMBER($AP83)),IF(HLOOKUP(INT($I83),'1. Eingabemaske'!$I$12:$V$21,9,FALSE)&lt;&gt;0,HLOOKUP(INT($I83),'1. Eingabemaske'!$I$12:$V$21,9,FALSE),""),"")</f>
        <v/>
      </c>
      <c r="AR83" s="103"/>
      <c r="AS83" s="94" t="str">
        <f>IF(AND(ISTEXT($D83),ISNUMBER($AR83)),IF(HLOOKUP(INT($I83),'1. Eingabemaske'!$I$12:$V$21,10,FALSE)&lt;&gt;0,HLOOKUP(INT($I83),'1. Eingabemaske'!$I$12:$V$21,10,FALSE),""),"")</f>
        <v/>
      </c>
      <c r="AT83" s="95" t="str">
        <f>IF(ISTEXT($D83),(IF($AQ83="",0,IF('1. Eingabemaske'!$F$19="","",(IF('1. Eingabemaske'!$F$19=0,($AP83/'1. Eingabemaske'!$G$19),($AP83-1)/('1. Eingabemaske'!$G$19-1))*$AQ83)))+IF($AS83="",0,IF('1. Eingabemaske'!$F$20="","",(IF('1. Eingabemaske'!$F$20=0,($AR83/'1. Eingabemaske'!$G$20),($AR83-1)/('1. Eingabemaske'!$G$20-1))*$AS83)))),"")</f>
        <v/>
      </c>
      <c r="AU83" s="103"/>
      <c r="AV83" s="94" t="str">
        <f>IF(AND(ISTEXT($D83),ISNUMBER($AU83)),IF(HLOOKUP(INT($I83),'1. Eingabemaske'!$I$12:$V$21,11,FALSE)&lt;&gt;0,HLOOKUP(INT($I83),'1. Eingabemaske'!$I$12:$V$21,11,FALSE),""),"")</f>
        <v/>
      </c>
      <c r="AW83" s="103"/>
      <c r="AX83" s="94" t="str">
        <f>IF(AND(ISTEXT($D83),ISNUMBER($AW83)),IF(HLOOKUP(INT($I83),'1. Eingabemaske'!$I$12:$V$21,12,FALSE)&lt;&gt;0,HLOOKUP(INT($I83),'1. Eingabemaske'!$I$12:$V$21,12,FALSE),""),"")</f>
        <v/>
      </c>
      <c r="AY83" s="95" t="str">
        <f>IF(ISTEXT($D83),SUM(IF($AV83="",0,IF('1. Eingabemaske'!$F$21="","",(IF('1. Eingabemaske'!$F$21=0,($AU83/'1. Eingabemaske'!$G$21),($AU83-1)/('1. Eingabemaske'!$G$21-1)))*$AV83)),IF($AX83="",0,IF('1. Eingabemaske'!#REF!="","",(IF('1. Eingabemaske'!#REF!=0,($AW83/'1. Eingabemaske'!#REF!),($AW83-1)/('1. Eingabemaske'!#REF!-1)))*$AX83))),"")</f>
        <v/>
      </c>
      <c r="AZ83" s="84" t="str">
        <f t="shared" si="14"/>
        <v>Bitte BES einfügen</v>
      </c>
      <c r="BA83" s="96" t="str">
        <f t="shared" si="15"/>
        <v/>
      </c>
      <c r="BB83" s="100"/>
      <c r="BC83" s="100"/>
      <c r="BD83" s="100"/>
    </row>
    <row r="84" spans="2:56" ht="13.5" thickBot="1" x14ac:dyDescent="0.45">
      <c r="B84" s="99" t="str">
        <f t="shared" si="8"/>
        <v xml:space="preserve"> </v>
      </c>
      <c r="C84" s="100"/>
      <c r="D84" s="100"/>
      <c r="E84" s="100"/>
      <c r="F84" s="100"/>
      <c r="G84" s="101"/>
      <c r="H84" s="101"/>
      <c r="I84" s="84" t="str">
        <f>IF(ISBLANK(Tableau1[[#This Row],[Name]]),"",((Tableau1[[#This Row],[Testdatum]]-Tableau1[[#This Row],[Geburtsdatum]])/365))</f>
        <v/>
      </c>
      <c r="J84" s="102" t="str">
        <f t="shared" si="9"/>
        <v xml:space="preserve"> </v>
      </c>
      <c r="K84" s="103"/>
      <c r="L84" s="103"/>
      <c r="M84" s="104" t="str">
        <f>IF(ISTEXT(D84),IF(L84="","",IF(HLOOKUP(INT($I84),'1. Eingabemaske'!$I$12:$V$21,2,FALSE)&lt;&gt;0,HLOOKUP(INT($I84),'1. Eingabemaske'!$I$12:$V$21,2,FALSE),"")),"")</f>
        <v/>
      </c>
      <c r="N84" s="105" t="str">
        <f>IF(ISTEXT($D84),IF(F84="M",IF(L84="","",IF($K84="Frühentwickler",VLOOKUP(INT($I84),'1. Eingabemaske'!$Z$12:$AF$28,5,FALSE),IF($K84="Normalentwickler",VLOOKUP(INT($I84),'1. Eingabemaske'!$Z$12:$AF$23,6,FALSE),IF($K84="Spätentwickler",VLOOKUP(INT($I84),'1. Eingabemaske'!$Z$12:$AF$23,7,FALSE),0)))+((VLOOKUP(INT($I84),'1. Eingabemaske'!$Z$12:$AF$23,2,FALSE))*(($G84-DATE(YEAR($G84),1,1)+1)/365))),IF(F84="W",(IF($K84="Frühentwickler",VLOOKUP(INT($I84),'1. Eingabemaske'!$AH$12:$AN$28,5,FALSE),IF($K84="Normalentwickler",VLOOKUP(INT($I84),'1. Eingabemaske'!$AH$12:$AN$23,6,FALSE),IF($K84="Spätentwickler",VLOOKUP(INT($I84),'1. Eingabemaske'!$AH$12:$AN$23,7,FALSE),0)))+((VLOOKUP(INT($I84),'1. Eingabemaske'!$AH$12:$AN$23,2,FALSE))*(($G84-DATE(YEAR($G84),1,1)+1)/365))),"Geschlecht fehlt!")),"")</f>
        <v/>
      </c>
      <c r="O84" s="106" t="str">
        <f>IF(ISTEXT(D84),IF(M84="","",IF('1. Eingabemaske'!$F$13="",0,(IF('1. Eingabemaske'!$F$13=0,(L84/'1. Eingabemaske'!$G$13),(L84-1)/('1. Eingabemaske'!$G$13-1))*M84*N84))),"")</f>
        <v/>
      </c>
      <c r="P84" s="103"/>
      <c r="Q84" s="103"/>
      <c r="R84" s="104" t="str">
        <f t="shared" si="10"/>
        <v/>
      </c>
      <c r="S84" s="104" t="str">
        <f>IF(AND(ISTEXT($D84),ISNUMBER(R84)),IF(HLOOKUP(INT($I84),'1. Eingabemaske'!$I$12:$V$21,3,FALSE)&lt;&gt;0,HLOOKUP(INT($I84),'1. Eingabemaske'!$I$12:$V$21,3,FALSE),""),"")</f>
        <v/>
      </c>
      <c r="T84" s="106" t="str">
        <f>IF(ISTEXT($D84),IF($S84="","",IF($R84="","",IF('1. Eingabemaske'!$F$14="",0,(IF('1. Eingabemaske'!$F$14=0,(R84/'1. Eingabemaske'!$G$14),(R84-1)/('1. Eingabemaske'!$G$14-1))*$S84)))),"")</f>
        <v/>
      </c>
      <c r="U84" s="103"/>
      <c r="V84" s="103"/>
      <c r="W84" s="104" t="str">
        <f t="shared" si="11"/>
        <v/>
      </c>
      <c r="X84" s="104" t="str">
        <f>IF(AND(ISTEXT($D84),ISNUMBER(W84)),IF(HLOOKUP(INT($I84),'1. Eingabemaske'!$I$12:$V$21,4,FALSE)&lt;&gt;0,HLOOKUP(INT($I84),'1. Eingabemaske'!$I$12:$V$21,4,FALSE),""),"")</f>
        <v/>
      </c>
      <c r="Y84" s="108" t="str">
        <f>IF(ISTEXT($D84),IF($W84="","",IF($X84="","",IF('1. Eingabemaske'!$F$15="","",(IF('1. Eingabemaske'!$F$15=0,($W84/'1. Eingabemaske'!$G$15),($W84-1)/('1. Eingabemaske'!$G$15-1))*$X84)))),"")</f>
        <v/>
      </c>
      <c r="Z84" s="103"/>
      <c r="AA84" s="103"/>
      <c r="AB84" s="104" t="str">
        <f t="shared" si="12"/>
        <v/>
      </c>
      <c r="AC84" s="104" t="str">
        <f>IF(AND(ISTEXT($D84),ISNUMBER($AB84)),IF(HLOOKUP(INT($I84),'1. Eingabemaske'!$I$12:$V$21,5,FALSE)&lt;&gt;0,HLOOKUP(INT($I84),'1. Eingabemaske'!$I$12:$V$21,5,FALSE),""),"")</f>
        <v/>
      </c>
      <c r="AD84" s="91" t="str">
        <f>IF(ISTEXT($D84),IF($AC84="","",IF('1. Eingabemaske'!$F$16="","",(IF('1. Eingabemaske'!$F$16=0,($AB84/'1. Eingabemaske'!$G$16),($AB84-1)/('1. Eingabemaske'!$G$16-1))*$AC84))),"")</f>
        <v/>
      </c>
      <c r="AE84" s="92" t="str">
        <f>IF(ISTEXT($D84),IF(F84="M",IF(L84="","",IF($K84="Frühentwickler",VLOOKUP(INT($I84),'1. Eingabemaske'!$Z$12:$AF$28,5,FALSE),IF($K84="Normalentwickler",VLOOKUP(INT($I84),'1. Eingabemaske'!$Z$12:$AF$23,6,FALSE),IF($K84="Spätentwickler",VLOOKUP(INT($I84),'1. Eingabemaske'!$Z$12:$AF$23,7,FALSE),0)))+((VLOOKUP(INT($I84),'1. Eingabemaske'!$Z$12:$AF$23,2,FALSE))*(($G84-DATE(YEAR($G84),1,1)+1)/365))),IF(F84="W",(IF($K84="Frühentwickler",VLOOKUP(INT($I84),'1. Eingabemaske'!$AH$12:$AN$28,5,FALSE),IF($K84="Normalentwickler",VLOOKUP(INT($I84),'1. Eingabemaske'!$AH$12:$AN$23,6,FALSE),IF($K84="Spätentwickler",VLOOKUP(INT($I84),'1. Eingabemaske'!$AH$12:$AN$23,7,FALSE),0)))+((VLOOKUP(INT($I84),'1. Eingabemaske'!$AH$12:$AN$23,2,FALSE))*(($G84-DATE(YEAR($G84),1,1)+1)/365))),"Geschlecht fehlt!")),"")</f>
        <v/>
      </c>
      <c r="AF84" s="93" t="str">
        <f t="shared" si="13"/>
        <v/>
      </c>
      <c r="AG84" s="103"/>
      <c r="AH84" s="94" t="str">
        <f>IF(AND(ISTEXT($D84),ISNUMBER($AG84)),IF(HLOOKUP(INT($I84),'1. Eingabemaske'!$I$12:$V$21,6,FALSE)&lt;&gt;0,HLOOKUP(INT($I84),'1. Eingabemaske'!$I$12:$V$21,6,FALSE),""),"")</f>
        <v/>
      </c>
      <c r="AI84" s="91" t="str">
        <f>IF(ISTEXT($D84),IF($AH84="","",IF('1. Eingabemaske'!$F$17="","",(IF('1. Eingabemaske'!$F$17=0,($AG84/'1. Eingabemaske'!$G$17),($AG84-1)/('1. Eingabemaske'!$G$17-1))*$AH84))),"")</f>
        <v/>
      </c>
      <c r="AJ84" s="103"/>
      <c r="AK84" s="94" t="str">
        <f>IF(AND(ISTEXT($D84),ISNUMBER($AJ84)),IF(HLOOKUP(INT($I84),'1. Eingabemaske'!$I$12:$V$21,7,FALSE)&lt;&gt;0,HLOOKUP(INT($I84),'1. Eingabemaske'!$I$12:$V$21,7,FALSE),""),"")</f>
        <v/>
      </c>
      <c r="AL84" s="91" t="str">
        <f>IF(ISTEXT($D84),IF(AJ84=0,0,IF($AK84="","",IF('1. Eingabemaske'!$F$18="","",(IF('1. Eingabemaske'!$F$18=0,($AJ84/'1. Eingabemaske'!$G$18),($AJ84-1)/('1. Eingabemaske'!$G$18-1))*$AK84)))),"")</f>
        <v/>
      </c>
      <c r="AM84" s="103"/>
      <c r="AN84" s="94" t="str">
        <f>IF(AND(ISTEXT($D84),ISNUMBER($AM84)),IF(HLOOKUP(INT($I84),'1. Eingabemaske'!$I$12:$V$21,8,FALSE)&lt;&gt;0,HLOOKUP(INT($I84),'1. Eingabemaske'!$I$12:$V$21,8,FALSE),""),"")</f>
        <v/>
      </c>
      <c r="AO84" s="89" t="str">
        <f>IF(ISTEXT($D84),IF($AN84="","",IF('1. Eingabemaske'!#REF!="","",(IF('1. Eingabemaske'!#REF!=0,($AM84/'1. Eingabemaske'!#REF!),($AM84-1)/('1. Eingabemaske'!#REF!-1))*$AN84))),"")</f>
        <v/>
      </c>
      <c r="AP84" s="110"/>
      <c r="AQ84" s="94" t="str">
        <f>IF(AND(ISTEXT($D84),ISNUMBER($AP84)),IF(HLOOKUP(INT($I84),'1. Eingabemaske'!$I$12:$V$21,9,FALSE)&lt;&gt;0,HLOOKUP(INT($I84),'1. Eingabemaske'!$I$12:$V$21,9,FALSE),""),"")</f>
        <v/>
      </c>
      <c r="AR84" s="103"/>
      <c r="AS84" s="94" t="str">
        <f>IF(AND(ISTEXT($D84),ISNUMBER($AR84)),IF(HLOOKUP(INT($I84),'1. Eingabemaske'!$I$12:$V$21,10,FALSE)&lt;&gt;0,HLOOKUP(INT($I84),'1. Eingabemaske'!$I$12:$V$21,10,FALSE),""),"")</f>
        <v/>
      </c>
      <c r="AT84" s="95" t="str">
        <f>IF(ISTEXT($D84),(IF($AQ84="",0,IF('1. Eingabemaske'!$F$19="","",(IF('1. Eingabemaske'!$F$19=0,($AP84/'1. Eingabemaske'!$G$19),($AP84-1)/('1. Eingabemaske'!$G$19-1))*$AQ84)))+IF($AS84="",0,IF('1. Eingabemaske'!$F$20="","",(IF('1. Eingabemaske'!$F$20=0,($AR84/'1. Eingabemaske'!$G$20),($AR84-1)/('1. Eingabemaske'!$G$20-1))*$AS84)))),"")</f>
        <v/>
      </c>
      <c r="AU84" s="103"/>
      <c r="AV84" s="94" t="str">
        <f>IF(AND(ISTEXT($D84),ISNUMBER($AU84)),IF(HLOOKUP(INT($I84),'1. Eingabemaske'!$I$12:$V$21,11,FALSE)&lt;&gt;0,HLOOKUP(INT($I84),'1. Eingabemaske'!$I$12:$V$21,11,FALSE),""),"")</f>
        <v/>
      </c>
      <c r="AW84" s="103"/>
      <c r="AX84" s="94" t="str">
        <f>IF(AND(ISTEXT($D84),ISNUMBER($AW84)),IF(HLOOKUP(INT($I84),'1. Eingabemaske'!$I$12:$V$21,12,FALSE)&lt;&gt;0,HLOOKUP(INT($I84),'1. Eingabemaske'!$I$12:$V$21,12,FALSE),""),"")</f>
        <v/>
      </c>
      <c r="AY84" s="95" t="str">
        <f>IF(ISTEXT($D84),SUM(IF($AV84="",0,IF('1. Eingabemaske'!$F$21="","",(IF('1. Eingabemaske'!$F$21=0,($AU84/'1. Eingabemaske'!$G$21),($AU84-1)/('1. Eingabemaske'!$G$21-1)))*$AV84)),IF($AX84="",0,IF('1. Eingabemaske'!#REF!="","",(IF('1. Eingabemaske'!#REF!=0,($AW84/'1. Eingabemaske'!#REF!),($AW84-1)/('1. Eingabemaske'!#REF!-1)))*$AX84))),"")</f>
        <v/>
      </c>
      <c r="AZ84" s="84" t="str">
        <f t="shared" si="14"/>
        <v>Bitte BES einfügen</v>
      </c>
      <c r="BA84" s="96" t="str">
        <f t="shared" si="15"/>
        <v/>
      </c>
      <c r="BB84" s="100"/>
      <c r="BC84" s="100"/>
      <c r="BD84" s="100"/>
    </row>
    <row r="85" spans="2:56" ht="13.5" thickBot="1" x14ac:dyDescent="0.45">
      <c r="B85" s="99" t="str">
        <f t="shared" si="8"/>
        <v xml:space="preserve"> </v>
      </c>
      <c r="C85" s="100"/>
      <c r="D85" s="100"/>
      <c r="E85" s="100"/>
      <c r="F85" s="100"/>
      <c r="G85" s="101"/>
      <c r="H85" s="101"/>
      <c r="I85" s="84" t="str">
        <f>IF(ISBLANK(Tableau1[[#This Row],[Name]]),"",((Tableau1[[#This Row],[Testdatum]]-Tableau1[[#This Row],[Geburtsdatum]])/365))</f>
        <v/>
      </c>
      <c r="J85" s="102" t="str">
        <f t="shared" si="9"/>
        <v xml:space="preserve"> </v>
      </c>
      <c r="K85" s="103"/>
      <c r="L85" s="103"/>
      <c r="M85" s="104" t="str">
        <f>IF(ISTEXT(D85),IF(L85="","",IF(HLOOKUP(INT($I85),'1. Eingabemaske'!$I$12:$V$21,2,FALSE)&lt;&gt;0,HLOOKUP(INT($I85),'1. Eingabemaske'!$I$12:$V$21,2,FALSE),"")),"")</f>
        <v/>
      </c>
      <c r="N85" s="105" t="str">
        <f>IF(ISTEXT($D85),IF(F85="M",IF(L85="","",IF($K85="Frühentwickler",VLOOKUP(INT($I85),'1. Eingabemaske'!$Z$12:$AF$28,5,FALSE),IF($K85="Normalentwickler",VLOOKUP(INT($I85),'1. Eingabemaske'!$Z$12:$AF$23,6,FALSE),IF($K85="Spätentwickler",VLOOKUP(INT($I85),'1. Eingabemaske'!$Z$12:$AF$23,7,FALSE),0)))+((VLOOKUP(INT($I85),'1. Eingabemaske'!$Z$12:$AF$23,2,FALSE))*(($G85-DATE(YEAR($G85),1,1)+1)/365))),IF(F85="W",(IF($K85="Frühentwickler",VLOOKUP(INT($I85),'1. Eingabemaske'!$AH$12:$AN$28,5,FALSE),IF($K85="Normalentwickler",VLOOKUP(INT($I85),'1. Eingabemaske'!$AH$12:$AN$23,6,FALSE),IF($K85="Spätentwickler",VLOOKUP(INT($I85),'1. Eingabemaske'!$AH$12:$AN$23,7,FALSE),0)))+((VLOOKUP(INT($I85),'1. Eingabemaske'!$AH$12:$AN$23,2,FALSE))*(($G85-DATE(YEAR($G85),1,1)+1)/365))),"Geschlecht fehlt!")),"")</f>
        <v/>
      </c>
      <c r="O85" s="106" t="str">
        <f>IF(ISTEXT(D85),IF(M85="","",IF('1. Eingabemaske'!$F$13="",0,(IF('1. Eingabemaske'!$F$13=0,(L85/'1. Eingabemaske'!$G$13),(L85-1)/('1. Eingabemaske'!$G$13-1))*M85*N85))),"")</f>
        <v/>
      </c>
      <c r="P85" s="103"/>
      <c r="Q85" s="103"/>
      <c r="R85" s="104" t="str">
        <f t="shared" si="10"/>
        <v/>
      </c>
      <c r="S85" s="104" t="str">
        <f>IF(AND(ISTEXT($D85),ISNUMBER(R85)),IF(HLOOKUP(INT($I85),'1. Eingabemaske'!$I$12:$V$21,3,FALSE)&lt;&gt;0,HLOOKUP(INT($I85),'1. Eingabemaske'!$I$12:$V$21,3,FALSE),""),"")</f>
        <v/>
      </c>
      <c r="T85" s="106" t="str">
        <f>IF(ISTEXT($D85),IF($S85="","",IF($R85="","",IF('1. Eingabemaske'!$F$14="",0,(IF('1. Eingabemaske'!$F$14=0,(R85/'1. Eingabemaske'!$G$14),(R85-1)/('1. Eingabemaske'!$G$14-1))*$S85)))),"")</f>
        <v/>
      </c>
      <c r="U85" s="103"/>
      <c r="V85" s="103"/>
      <c r="W85" s="104" t="str">
        <f t="shared" si="11"/>
        <v/>
      </c>
      <c r="X85" s="104" t="str">
        <f>IF(AND(ISTEXT($D85),ISNUMBER(W85)),IF(HLOOKUP(INT($I85),'1. Eingabemaske'!$I$12:$V$21,4,FALSE)&lt;&gt;0,HLOOKUP(INT($I85),'1. Eingabemaske'!$I$12:$V$21,4,FALSE),""),"")</f>
        <v/>
      </c>
      <c r="Y85" s="108" t="str">
        <f>IF(ISTEXT($D85),IF($W85="","",IF($X85="","",IF('1. Eingabemaske'!$F$15="","",(IF('1. Eingabemaske'!$F$15=0,($W85/'1. Eingabemaske'!$G$15),($W85-1)/('1. Eingabemaske'!$G$15-1))*$X85)))),"")</f>
        <v/>
      </c>
      <c r="Z85" s="103"/>
      <c r="AA85" s="103"/>
      <c r="AB85" s="104" t="str">
        <f t="shared" si="12"/>
        <v/>
      </c>
      <c r="AC85" s="104" t="str">
        <f>IF(AND(ISTEXT($D85),ISNUMBER($AB85)),IF(HLOOKUP(INT($I85),'1. Eingabemaske'!$I$12:$V$21,5,FALSE)&lt;&gt;0,HLOOKUP(INT($I85),'1. Eingabemaske'!$I$12:$V$21,5,FALSE),""),"")</f>
        <v/>
      </c>
      <c r="AD85" s="91" t="str">
        <f>IF(ISTEXT($D85),IF($AC85="","",IF('1. Eingabemaske'!$F$16="","",(IF('1. Eingabemaske'!$F$16=0,($AB85/'1. Eingabemaske'!$G$16),($AB85-1)/('1. Eingabemaske'!$G$16-1))*$AC85))),"")</f>
        <v/>
      </c>
      <c r="AE85" s="92" t="str">
        <f>IF(ISTEXT($D85),IF(F85="M",IF(L85="","",IF($K85="Frühentwickler",VLOOKUP(INT($I85),'1. Eingabemaske'!$Z$12:$AF$28,5,FALSE),IF($K85="Normalentwickler",VLOOKUP(INT($I85),'1. Eingabemaske'!$Z$12:$AF$23,6,FALSE),IF($K85="Spätentwickler",VLOOKUP(INT($I85),'1. Eingabemaske'!$Z$12:$AF$23,7,FALSE),0)))+((VLOOKUP(INT($I85),'1. Eingabemaske'!$Z$12:$AF$23,2,FALSE))*(($G85-DATE(YEAR($G85),1,1)+1)/365))),IF(F85="W",(IF($K85="Frühentwickler",VLOOKUP(INT($I85),'1. Eingabemaske'!$AH$12:$AN$28,5,FALSE),IF($K85="Normalentwickler",VLOOKUP(INT($I85),'1. Eingabemaske'!$AH$12:$AN$23,6,FALSE),IF($K85="Spätentwickler",VLOOKUP(INT($I85),'1. Eingabemaske'!$AH$12:$AN$23,7,FALSE),0)))+((VLOOKUP(INT($I85),'1. Eingabemaske'!$AH$12:$AN$23,2,FALSE))*(($G85-DATE(YEAR($G85),1,1)+1)/365))),"Geschlecht fehlt!")),"")</f>
        <v/>
      </c>
      <c r="AF85" s="93" t="str">
        <f t="shared" si="13"/>
        <v/>
      </c>
      <c r="AG85" s="103"/>
      <c r="AH85" s="94" t="str">
        <f>IF(AND(ISTEXT($D85),ISNUMBER($AG85)),IF(HLOOKUP(INT($I85),'1. Eingabemaske'!$I$12:$V$21,6,FALSE)&lt;&gt;0,HLOOKUP(INT($I85),'1. Eingabemaske'!$I$12:$V$21,6,FALSE),""),"")</f>
        <v/>
      </c>
      <c r="AI85" s="91" t="str">
        <f>IF(ISTEXT($D85),IF($AH85="","",IF('1. Eingabemaske'!$F$17="","",(IF('1. Eingabemaske'!$F$17=0,($AG85/'1. Eingabemaske'!$G$17),($AG85-1)/('1. Eingabemaske'!$G$17-1))*$AH85))),"")</f>
        <v/>
      </c>
      <c r="AJ85" s="103"/>
      <c r="AK85" s="94" t="str">
        <f>IF(AND(ISTEXT($D85),ISNUMBER($AJ85)),IF(HLOOKUP(INT($I85),'1. Eingabemaske'!$I$12:$V$21,7,FALSE)&lt;&gt;0,HLOOKUP(INT($I85),'1. Eingabemaske'!$I$12:$V$21,7,FALSE),""),"")</f>
        <v/>
      </c>
      <c r="AL85" s="91" t="str">
        <f>IF(ISTEXT($D85),IF(AJ85=0,0,IF($AK85="","",IF('1. Eingabemaske'!$F$18="","",(IF('1. Eingabemaske'!$F$18=0,($AJ85/'1. Eingabemaske'!$G$18),($AJ85-1)/('1. Eingabemaske'!$G$18-1))*$AK85)))),"")</f>
        <v/>
      </c>
      <c r="AM85" s="103"/>
      <c r="AN85" s="94" t="str">
        <f>IF(AND(ISTEXT($D85),ISNUMBER($AM85)),IF(HLOOKUP(INT($I85),'1. Eingabemaske'!$I$12:$V$21,8,FALSE)&lt;&gt;0,HLOOKUP(INT($I85),'1. Eingabemaske'!$I$12:$V$21,8,FALSE),""),"")</f>
        <v/>
      </c>
      <c r="AO85" s="89" t="str">
        <f>IF(ISTEXT($D85),IF($AN85="","",IF('1. Eingabemaske'!#REF!="","",(IF('1. Eingabemaske'!#REF!=0,($AM85/'1. Eingabemaske'!#REF!),($AM85-1)/('1. Eingabemaske'!#REF!-1))*$AN85))),"")</f>
        <v/>
      </c>
      <c r="AP85" s="110"/>
      <c r="AQ85" s="94" t="str">
        <f>IF(AND(ISTEXT($D85),ISNUMBER($AP85)),IF(HLOOKUP(INT($I85),'1. Eingabemaske'!$I$12:$V$21,9,FALSE)&lt;&gt;0,HLOOKUP(INT($I85),'1. Eingabemaske'!$I$12:$V$21,9,FALSE),""),"")</f>
        <v/>
      </c>
      <c r="AR85" s="103"/>
      <c r="AS85" s="94" t="str">
        <f>IF(AND(ISTEXT($D85),ISNUMBER($AR85)),IF(HLOOKUP(INT($I85),'1. Eingabemaske'!$I$12:$V$21,10,FALSE)&lt;&gt;0,HLOOKUP(INT($I85),'1. Eingabemaske'!$I$12:$V$21,10,FALSE),""),"")</f>
        <v/>
      </c>
      <c r="AT85" s="95" t="str">
        <f>IF(ISTEXT($D85),(IF($AQ85="",0,IF('1. Eingabemaske'!$F$19="","",(IF('1. Eingabemaske'!$F$19=0,($AP85/'1. Eingabemaske'!$G$19),($AP85-1)/('1. Eingabemaske'!$G$19-1))*$AQ85)))+IF($AS85="",0,IF('1. Eingabemaske'!$F$20="","",(IF('1. Eingabemaske'!$F$20=0,($AR85/'1. Eingabemaske'!$G$20),($AR85-1)/('1. Eingabemaske'!$G$20-1))*$AS85)))),"")</f>
        <v/>
      </c>
      <c r="AU85" s="103"/>
      <c r="AV85" s="94" t="str">
        <f>IF(AND(ISTEXT($D85),ISNUMBER($AU85)),IF(HLOOKUP(INT($I85),'1. Eingabemaske'!$I$12:$V$21,11,FALSE)&lt;&gt;0,HLOOKUP(INT($I85),'1. Eingabemaske'!$I$12:$V$21,11,FALSE),""),"")</f>
        <v/>
      </c>
      <c r="AW85" s="103"/>
      <c r="AX85" s="94" t="str">
        <f>IF(AND(ISTEXT($D85),ISNUMBER($AW85)),IF(HLOOKUP(INT($I85),'1. Eingabemaske'!$I$12:$V$21,12,FALSE)&lt;&gt;0,HLOOKUP(INT($I85),'1. Eingabemaske'!$I$12:$V$21,12,FALSE),""),"")</f>
        <v/>
      </c>
      <c r="AY85" s="95" t="str">
        <f>IF(ISTEXT($D85),SUM(IF($AV85="",0,IF('1. Eingabemaske'!$F$21="","",(IF('1. Eingabemaske'!$F$21=0,($AU85/'1. Eingabemaske'!$G$21),($AU85-1)/('1. Eingabemaske'!$G$21-1)))*$AV85)),IF($AX85="",0,IF('1. Eingabemaske'!#REF!="","",(IF('1. Eingabemaske'!#REF!=0,($AW85/'1. Eingabemaske'!#REF!),($AW85-1)/('1. Eingabemaske'!#REF!-1)))*$AX85))),"")</f>
        <v/>
      </c>
      <c r="AZ85" s="84" t="str">
        <f t="shared" si="14"/>
        <v>Bitte BES einfügen</v>
      </c>
      <c r="BA85" s="96" t="str">
        <f t="shared" si="15"/>
        <v/>
      </c>
      <c r="BB85" s="100"/>
      <c r="BC85" s="100"/>
      <c r="BD85" s="100"/>
    </row>
    <row r="86" spans="2:56" ht="13.5" thickBot="1" x14ac:dyDescent="0.45">
      <c r="B86" s="99" t="str">
        <f t="shared" si="8"/>
        <v xml:space="preserve"> </v>
      </c>
      <c r="C86" s="100"/>
      <c r="D86" s="100"/>
      <c r="E86" s="100"/>
      <c r="F86" s="100"/>
      <c r="G86" s="101"/>
      <c r="H86" s="101"/>
      <c r="I86" s="84" t="str">
        <f>IF(ISBLANK(Tableau1[[#This Row],[Name]]),"",((Tableau1[[#This Row],[Testdatum]]-Tableau1[[#This Row],[Geburtsdatum]])/365))</f>
        <v/>
      </c>
      <c r="J86" s="102" t="str">
        <f t="shared" si="9"/>
        <v xml:space="preserve"> </v>
      </c>
      <c r="K86" s="103"/>
      <c r="L86" s="103"/>
      <c r="M86" s="104" t="str">
        <f>IF(ISTEXT(D86),IF(L86="","",IF(HLOOKUP(INT($I86),'1. Eingabemaske'!$I$12:$V$21,2,FALSE)&lt;&gt;0,HLOOKUP(INT($I86),'1. Eingabemaske'!$I$12:$V$21,2,FALSE),"")),"")</f>
        <v/>
      </c>
      <c r="N86" s="105" t="str">
        <f>IF(ISTEXT($D86),IF(F86="M",IF(L86="","",IF($K86="Frühentwickler",VLOOKUP(INT($I86),'1. Eingabemaske'!$Z$12:$AF$28,5,FALSE),IF($K86="Normalentwickler",VLOOKUP(INT($I86),'1. Eingabemaske'!$Z$12:$AF$23,6,FALSE),IF($K86="Spätentwickler",VLOOKUP(INT($I86),'1. Eingabemaske'!$Z$12:$AF$23,7,FALSE),0)))+((VLOOKUP(INT($I86),'1. Eingabemaske'!$Z$12:$AF$23,2,FALSE))*(($G86-DATE(YEAR($G86),1,1)+1)/365))),IF(F86="W",(IF($K86="Frühentwickler",VLOOKUP(INT($I86),'1. Eingabemaske'!$AH$12:$AN$28,5,FALSE),IF($K86="Normalentwickler",VLOOKUP(INT($I86),'1. Eingabemaske'!$AH$12:$AN$23,6,FALSE),IF($K86="Spätentwickler",VLOOKUP(INT($I86),'1. Eingabemaske'!$AH$12:$AN$23,7,FALSE),0)))+((VLOOKUP(INT($I86),'1. Eingabemaske'!$AH$12:$AN$23,2,FALSE))*(($G86-DATE(YEAR($G86),1,1)+1)/365))),"Geschlecht fehlt!")),"")</f>
        <v/>
      </c>
      <c r="O86" s="106" t="str">
        <f>IF(ISTEXT(D86),IF(M86="","",IF('1. Eingabemaske'!$F$13="",0,(IF('1. Eingabemaske'!$F$13=0,(L86/'1. Eingabemaske'!$G$13),(L86-1)/('1. Eingabemaske'!$G$13-1))*M86*N86))),"")</f>
        <v/>
      </c>
      <c r="P86" s="103"/>
      <c r="Q86" s="103"/>
      <c r="R86" s="104" t="str">
        <f t="shared" si="10"/>
        <v/>
      </c>
      <c r="S86" s="104" t="str">
        <f>IF(AND(ISTEXT($D86),ISNUMBER(R86)),IF(HLOOKUP(INT($I86),'1. Eingabemaske'!$I$12:$V$21,3,FALSE)&lt;&gt;0,HLOOKUP(INT($I86),'1. Eingabemaske'!$I$12:$V$21,3,FALSE),""),"")</f>
        <v/>
      </c>
      <c r="T86" s="106" t="str">
        <f>IF(ISTEXT($D86),IF($S86="","",IF($R86="","",IF('1. Eingabemaske'!$F$14="",0,(IF('1. Eingabemaske'!$F$14=0,(R86/'1. Eingabemaske'!$G$14),(R86-1)/('1. Eingabemaske'!$G$14-1))*$S86)))),"")</f>
        <v/>
      </c>
      <c r="U86" s="103"/>
      <c r="V86" s="103"/>
      <c r="W86" s="104" t="str">
        <f t="shared" si="11"/>
        <v/>
      </c>
      <c r="X86" s="104" t="str">
        <f>IF(AND(ISTEXT($D86),ISNUMBER(W86)),IF(HLOOKUP(INT($I86),'1. Eingabemaske'!$I$12:$V$21,4,FALSE)&lt;&gt;0,HLOOKUP(INT($I86),'1. Eingabemaske'!$I$12:$V$21,4,FALSE),""),"")</f>
        <v/>
      </c>
      <c r="Y86" s="108" t="str">
        <f>IF(ISTEXT($D86),IF($W86="","",IF($X86="","",IF('1. Eingabemaske'!$F$15="","",(IF('1. Eingabemaske'!$F$15=0,($W86/'1. Eingabemaske'!$G$15),($W86-1)/('1. Eingabemaske'!$G$15-1))*$X86)))),"")</f>
        <v/>
      </c>
      <c r="Z86" s="103"/>
      <c r="AA86" s="103"/>
      <c r="AB86" s="104" t="str">
        <f t="shared" si="12"/>
        <v/>
      </c>
      <c r="AC86" s="104" t="str">
        <f>IF(AND(ISTEXT($D86),ISNUMBER($AB86)),IF(HLOOKUP(INT($I86),'1. Eingabemaske'!$I$12:$V$21,5,FALSE)&lt;&gt;0,HLOOKUP(INT($I86),'1. Eingabemaske'!$I$12:$V$21,5,FALSE),""),"")</f>
        <v/>
      </c>
      <c r="AD86" s="91" t="str">
        <f>IF(ISTEXT($D86),IF($AC86="","",IF('1. Eingabemaske'!$F$16="","",(IF('1. Eingabemaske'!$F$16=0,($AB86/'1. Eingabemaske'!$G$16),($AB86-1)/('1. Eingabemaske'!$G$16-1))*$AC86))),"")</f>
        <v/>
      </c>
      <c r="AE86" s="92" t="str">
        <f>IF(ISTEXT($D86),IF(F86="M",IF(L86="","",IF($K86="Frühentwickler",VLOOKUP(INT($I86),'1. Eingabemaske'!$Z$12:$AF$28,5,FALSE),IF($K86="Normalentwickler",VLOOKUP(INT($I86),'1. Eingabemaske'!$Z$12:$AF$23,6,FALSE),IF($K86="Spätentwickler",VLOOKUP(INT($I86),'1. Eingabemaske'!$Z$12:$AF$23,7,FALSE),0)))+((VLOOKUP(INT($I86),'1. Eingabemaske'!$Z$12:$AF$23,2,FALSE))*(($G86-DATE(YEAR($G86),1,1)+1)/365))),IF(F86="W",(IF($K86="Frühentwickler",VLOOKUP(INT($I86),'1. Eingabemaske'!$AH$12:$AN$28,5,FALSE),IF($K86="Normalentwickler",VLOOKUP(INT($I86),'1. Eingabemaske'!$AH$12:$AN$23,6,FALSE),IF($K86="Spätentwickler",VLOOKUP(INT($I86),'1. Eingabemaske'!$AH$12:$AN$23,7,FALSE),0)))+((VLOOKUP(INT($I86),'1. Eingabemaske'!$AH$12:$AN$23,2,FALSE))*(($G86-DATE(YEAR($G86),1,1)+1)/365))),"Geschlecht fehlt!")),"")</f>
        <v/>
      </c>
      <c r="AF86" s="93" t="str">
        <f t="shared" si="13"/>
        <v/>
      </c>
      <c r="AG86" s="103"/>
      <c r="AH86" s="94" t="str">
        <f>IF(AND(ISTEXT($D86),ISNUMBER($AG86)),IF(HLOOKUP(INT($I86),'1. Eingabemaske'!$I$12:$V$21,6,FALSE)&lt;&gt;0,HLOOKUP(INT($I86),'1. Eingabemaske'!$I$12:$V$21,6,FALSE),""),"")</f>
        <v/>
      </c>
      <c r="AI86" s="91" t="str">
        <f>IF(ISTEXT($D86),IF($AH86="","",IF('1. Eingabemaske'!$F$17="","",(IF('1. Eingabemaske'!$F$17=0,($AG86/'1. Eingabemaske'!$G$17),($AG86-1)/('1. Eingabemaske'!$G$17-1))*$AH86))),"")</f>
        <v/>
      </c>
      <c r="AJ86" s="103"/>
      <c r="AK86" s="94" t="str">
        <f>IF(AND(ISTEXT($D86),ISNUMBER($AJ86)),IF(HLOOKUP(INT($I86),'1. Eingabemaske'!$I$12:$V$21,7,FALSE)&lt;&gt;0,HLOOKUP(INT($I86),'1. Eingabemaske'!$I$12:$V$21,7,FALSE),""),"")</f>
        <v/>
      </c>
      <c r="AL86" s="91" t="str">
        <f>IF(ISTEXT($D86),IF(AJ86=0,0,IF($AK86="","",IF('1. Eingabemaske'!$F$18="","",(IF('1. Eingabemaske'!$F$18=0,($AJ86/'1. Eingabemaske'!$G$18),($AJ86-1)/('1. Eingabemaske'!$G$18-1))*$AK86)))),"")</f>
        <v/>
      </c>
      <c r="AM86" s="103"/>
      <c r="AN86" s="94" t="str">
        <f>IF(AND(ISTEXT($D86),ISNUMBER($AM86)),IF(HLOOKUP(INT($I86),'1. Eingabemaske'!$I$12:$V$21,8,FALSE)&lt;&gt;0,HLOOKUP(INT($I86),'1. Eingabemaske'!$I$12:$V$21,8,FALSE),""),"")</f>
        <v/>
      </c>
      <c r="AO86" s="89" t="str">
        <f>IF(ISTEXT($D86),IF($AN86="","",IF('1. Eingabemaske'!#REF!="","",(IF('1. Eingabemaske'!#REF!=0,($AM86/'1. Eingabemaske'!#REF!),($AM86-1)/('1. Eingabemaske'!#REF!-1))*$AN86))),"")</f>
        <v/>
      </c>
      <c r="AP86" s="110"/>
      <c r="AQ86" s="94" t="str">
        <f>IF(AND(ISTEXT($D86),ISNUMBER($AP86)),IF(HLOOKUP(INT($I86),'1. Eingabemaske'!$I$12:$V$21,9,FALSE)&lt;&gt;0,HLOOKUP(INT($I86),'1. Eingabemaske'!$I$12:$V$21,9,FALSE),""),"")</f>
        <v/>
      </c>
      <c r="AR86" s="103"/>
      <c r="AS86" s="94" t="str">
        <f>IF(AND(ISTEXT($D86),ISNUMBER($AR86)),IF(HLOOKUP(INT($I86),'1. Eingabemaske'!$I$12:$V$21,10,FALSE)&lt;&gt;0,HLOOKUP(INT($I86),'1. Eingabemaske'!$I$12:$V$21,10,FALSE),""),"")</f>
        <v/>
      </c>
      <c r="AT86" s="95" t="str">
        <f>IF(ISTEXT($D86),(IF($AQ86="",0,IF('1. Eingabemaske'!$F$19="","",(IF('1. Eingabemaske'!$F$19=0,($AP86/'1. Eingabemaske'!$G$19),($AP86-1)/('1. Eingabemaske'!$G$19-1))*$AQ86)))+IF($AS86="",0,IF('1. Eingabemaske'!$F$20="","",(IF('1. Eingabemaske'!$F$20=0,($AR86/'1. Eingabemaske'!$G$20),($AR86-1)/('1. Eingabemaske'!$G$20-1))*$AS86)))),"")</f>
        <v/>
      </c>
      <c r="AU86" s="103"/>
      <c r="AV86" s="94" t="str">
        <f>IF(AND(ISTEXT($D86),ISNUMBER($AU86)),IF(HLOOKUP(INT($I86),'1. Eingabemaske'!$I$12:$V$21,11,FALSE)&lt;&gt;0,HLOOKUP(INT($I86),'1. Eingabemaske'!$I$12:$V$21,11,FALSE),""),"")</f>
        <v/>
      </c>
      <c r="AW86" s="103"/>
      <c r="AX86" s="94" t="str">
        <f>IF(AND(ISTEXT($D86),ISNUMBER($AW86)),IF(HLOOKUP(INT($I86),'1. Eingabemaske'!$I$12:$V$21,12,FALSE)&lt;&gt;0,HLOOKUP(INT($I86),'1. Eingabemaske'!$I$12:$V$21,12,FALSE),""),"")</f>
        <v/>
      </c>
      <c r="AY86" s="95" t="str">
        <f>IF(ISTEXT($D86),SUM(IF($AV86="",0,IF('1. Eingabemaske'!$F$21="","",(IF('1. Eingabemaske'!$F$21=0,($AU86/'1. Eingabemaske'!$G$21),($AU86-1)/('1. Eingabemaske'!$G$21-1)))*$AV86)),IF($AX86="",0,IF('1. Eingabemaske'!#REF!="","",(IF('1. Eingabemaske'!#REF!=0,($AW86/'1. Eingabemaske'!#REF!),($AW86-1)/('1. Eingabemaske'!#REF!-1)))*$AX86))),"")</f>
        <v/>
      </c>
      <c r="AZ86" s="84" t="str">
        <f t="shared" si="14"/>
        <v>Bitte BES einfügen</v>
      </c>
      <c r="BA86" s="96" t="str">
        <f t="shared" si="15"/>
        <v/>
      </c>
      <c r="BB86" s="100"/>
      <c r="BC86" s="100"/>
      <c r="BD86" s="100"/>
    </row>
    <row r="87" spans="2:56" ht="13.5" thickBot="1" x14ac:dyDescent="0.45">
      <c r="B87" s="99" t="str">
        <f t="shared" si="8"/>
        <v xml:space="preserve"> </v>
      </c>
      <c r="C87" s="100"/>
      <c r="D87" s="100"/>
      <c r="E87" s="100"/>
      <c r="F87" s="100"/>
      <c r="G87" s="101"/>
      <c r="H87" s="101"/>
      <c r="I87" s="84" t="str">
        <f>IF(ISBLANK(Tableau1[[#This Row],[Name]]),"",((Tableau1[[#This Row],[Testdatum]]-Tableau1[[#This Row],[Geburtsdatum]])/365))</f>
        <v/>
      </c>
      <c r="J87" s="102" t="str">
        <f t="shared" si="9"/>
        <v xml:space="preserve"> </v>
      </c>
      <c r="K87" s="103"/>
      <c r="L87" s="103"/>
      <c r="M87" s="104" t="str">
        <f>IF(ISTEXT(D87),IF(L87="","",IF(HLOOKUP(INT($I87),'1. Eingabemaske'!$I$12:$V$21,2,FALSE)&lt;&gt;0,HLOOKUP(INT($I87),'1. Eingabemaske'!$I$12:$V$21,2,FALSE),"")),"")</f>
        <v/>
      </c>
      <c r="N87" s="105" t="str">
        <f>IF(ISTEXT($D87),IF(F87="M",IF(L87="","",IF($K87="Frühentwickler",VLOOKUP(INT($I87),'1. Eingabemaske'!$Z$12:$AF$28,5,FALSE),IF($K87="Normalentwickler",VLOOKUP(INT($I87),'1. Eingabemaske'!$Z$12:$AF$23,6,FALSE),IF($K87="Spätentwickler",VLOOKUP(INT($I87),'1. Eingabemaske'!$Z$12:$AF$23,7,FALSE),0)))+((VLOOKUP(INT($I87),'1. Eingabemaske'!$Z$12:$AF$23,2,FALSE))*(($G87-DATE(YEAR($G87),1,1)+1)/365))),IF(F87="W",(IF($K87="Frühentwickler",VLOOKUP(INT($I87),'1. Eingabemaske'!$AH$12:$AN$28,5,FALSE),IF($K87="Normalentwickler",VLOOKUP(INT($I87),'1. Eingabemaske'!$AH$12:$AN$23,6,FALSE),IF($K87="Spätentwickler",VLOOKUP(INT($I87),'1. Eingabemaske'!$AH$12:$AN$23,7,FALSE),0)))+((VLOOKUP(INT($I87),'1. Eingabemaske'!$AH$12:$AN$23,2,FALSE))*(($G87-DATE(YEAR($G87),1,1)+1)/365))),"Geschlecht fehlt!")),"")</f>
        <v/>
      </c>
      <c r="O87" s="106" t="str">
        <f>IF(ISTEXT(D87),IF(M87="","",IF('1. Eingabemaske'!$F$13="",0,(IF('1. Eingabemaske'!$F$13=0,(L87/'1. Eingabemaske'!$G$13),(L87-1)/('1. Eingabemaske'!$G$13-1))*M87*N87))),"")</f>
        <v/>
      </c>
      <c r="P87" s="103"/>
      <c r="Q87" s="103"/>
      <c r="R87" s="104" t="str">
        <f t="shared" si="10"/>
        <v/>
      </c>
      <c r="S87" s="104" t="str">
        <f>IF(AND(ISTEXT($D87),ISNUMBER(R87)),IF(HLOOKUP(INT($I87),'1. Eingabemaske'!$I$12:$V$21,3,FALSE)&lt;&gt;0,HLOOKUP(INT($I87),'1. Eingabemaske'!$I$12:$V$21,3,FALSE),""),"")</f>
        <v/>
      </c>
      <c r="T87" s="106" t="str">
        <f>IF(ISTEXT($D87),IF($S87="","",IF($R87="","",IF('1. Eingabemaske'!$F$14="",0,(IF('1. Eingabemaske'!$F$14=0,(R87/'1. Eingabemaske'!$G$14),(R87-1)/('1. Eingabemaske'!$G$14-1))*$S87)))),"")</f>
        <v/>
      </c>
      <c r="U87" s="103"/>
      <c r="V87" s="103"/>
      <c r="W87" s="104" t="str">
        <f t="shared" si="11"/>
        <v/>
      </c>
      <c r="X87" s="104" t="str">
        <f>IF(AND(ISTEXT($D87),ISNUMBER(W87)),IF(HLOOKUP(INT($I87),'1. Eingabemaske'!$I$12:$V$21,4,FALSE)&lt;&gt;0,HLOOKUP(INT($I87),'1. Eingabemaske'!$I$12:$V$21,4,FALSE),""),"")</f>
        <v/>
      </c>
      <c r="Y87" s="108" t="str">
        <f>IF(ISTEXT($D87),IF($W87="","",IF($X87="","",IF('1. Eingabemaske'!$F$15="","",(IF('1. Eingabemaske'!$F$15=0,($W87/'1. Eingabemaske'!$G$15),($W87-1)/('1. Eingabemaske'!$G$15-1))*$X87)))),"")</f>
        <v/>
      </c>
      <c r="Z87" s="103"/>
      <c r="AA87" s="103"/>
      <c r="AB87" s="104" t="str">
        <f t="shared" si="12"/>
        <v/>
      </c>
      <c r="AC87" s="104" t="str">
        <f>IF(AND(ISTEXT($D87),ISNUMBER($AB87)),IF(HLOOKUP(INT($I87),'1. Eingabemaske'!$I$12:$V$21,5,FALSE)&lt;&gt;0,HLOOKUP(INT($I87),'1. Eingabemaske'!$I$12:$V$21,5,FALSE),""),"")</f>
        <v/>
      </c>
      <c r="AD87" s="91" t="str">
        <f>IF(ISTEXT($D87),IF($AC87="","",IF('1. Eingabemaske'!$F$16="","",(IF('1. Eingabemaske'!$F$16=0,($AB87/'1. Eingabemaske'!$G$16),($AB87-1)/('1. Eingabemaske'!$G$16-1))*$AC87))),"")</f>
        <v/>
      </c>
      <c r="AE87" s="92" t="str">
        <f>IF(ISTEXT($D87),IF(F87="M",IF(L87="","",IF($K87="Frühentwickler",VLOOKUP(INT($I87),'1. Eingabemaske'!$Z$12:$AF$28,5,FALSE),IF($K87="Normalentwickler",VLOOKUP(INT($I87),'1. Eingabemaske'!$Z$12:$AF$23,6,FALSE),IF($K87="Spätentwickler",VLOOKUP(INT($I87),'1. Eingabemaske'!$Z$12:$AF$23,7,FALSE),0)))+((VLOOKUP(INT($I87),'1. Eingabemaske'!$Z$12:$AF$23,2,FALSE))*(($G87-DATE(YEAR($G87),1,1)+1)/365))),IF(F87="W",(IF($K87="Frühentwickler",VLOOKUP(INT($I87),'1. Eingabemaske'!$AH$12:$AN$28,5,FALSE),IF($K87="Normalentwickler",VLOOKUP(INT($I87),'1. Eingabemaske'!$AH$12:$AN$23,6,FALSE),IF($K87="Spätentwickler",VLOOKUP(INT($I87),'1. Eingabemaske'!$AH$12:$AN$23,7,FALSE),0)))+((VLOOKUP(INT($I87),'1. Eingabemaske'!$AH$12:$AN$23,2,FALSE))*(($G87-DATE(YEAR($G87),1,1)+1)/365))),"Geschlecht fehlt!")),"")</f>
        <v/>
      </c>
      <c r="AF87" s="93" t="str">
        <f t="shared" si="13"/>
        <v/>
      </c>
      <c r="AG87" s="103"/>
      <c r="AH87" s="94" t="str">
        <f>IF(AND(ISTEXT($D87),ISNUMBER($AG87)),IF(HLOOKUP(INT($I87),'1. Eingabemaske'!$I$12:$V$21,6,FALSE)&lt;&gt;0,HLOOKUP(INT($I87),'1. Eingabemaske'!$I$12:$V$21,6,FALSE),""),"")</f>
        <v/>
      </c>
      <c r="AI87" s="91" t="str">
        <f>IF(ISTEXT($D87),IF($AH87="","",IF('1. Eingabemaske'!$F$17="","",(IF('1. Eingabemaske'!$F$17=0,($AG87/'1. Eingabemaske'!$G$17),($AG87-1)/('1. Eingabemaske'!$G$17-1))*$AH87))),"")</f>
        <v/>
      </c>
      <c r="AJ87" s="103"/>
      <c r="AK87" s="94" t="str">
        <f>IF(AND(ISTEXT($D87),ISNUMBER($AJ87)),IF(HLOOKUP(INT($I87),'1. Eingabemaske'!$I$12:$V$21,7,FALSE)&lt;&gt;0,HLOOKUP(INT($I87),'1. Eingabemaske'!$I$12:$V$21,7,FALSE),""),"")</f>
        <v/>
      </c>
      <c r="AL87" s="91" t="str">
        <f>IF(ISTEXT($D87),IF(AJ87=0,0,IF($AK87="","",IF('1. Eingabemaske'!$F$18="","",(IF('1. Eingabemaske'!$F$18=0,($AJ87/'1. Eingabemaske'!$G$18),($AJ87-1)/('1. Eingabemaske'!$G$18-1))*$AK87)))),"")</f>
        <v/>
      </c>
      <c r="AM87" s="103"/>
      <c r="AN87" s="94" t="str">
        <f>IF(AND(ISTEXT($D87),ISNUMBER($AM87)),IF(HLOOKUP(INT($I87),'1. Eingabemaske'!$I$12:$V$21,8,FALSE)&lt;&gt;0,HLOOKUP(INT($I87),'1. Eingabemaske'!$I$12:$V$21,8,FALSE),""),"")</f>
        <v/>
      </c>
      <c r="AO87" s="89" t="str">
        <f>IF(ISTEXT($D87),IF($AN87="","",IF('1. Eingabemaske'!#REF!="","",(IF('1. Eingabemaske'!#REF!=0,($AM87/'1. Eingabemaske'!#REF!),($AM87-1)/('1. Eingabemaske'!#REF!-1))*$AN87))),"")</f>
        <v/>
      </c>
      <c r="AP87" s="110"/>
      <c r="AQ87" s="94" t="str">
        <f>IF(AND(ISTEXT($D87),ISNUMBER($AP87)),IF(HLOOKUP(INT($I87),'1. Eingabemaske'!$I$12:$V$21,9,FALSE)&lt;&gt;0,HLOOKUP(INT($I87),'1. Eingabemaske'!$I$12:$V$21,9,FALSE),""),"")</f>
        <v/>
      </c>
      <c r="AR87" s="103"/>
      <c r="AS87" s="94" t="str">
        <f>IF(AND(ISTEXT($D87),ISNUMBER($AR87)),IF(HLOOKUP(INT($I87),'1. Eingabemaske'!$I$12:$V$21,10,FALSE)&lt;&gt;0,HLOOKUP(INT($I87),'1. Eingabemaske'!$I$12:$V$21,10,FALSE),""),"")</f>
        <v/>
      </c>
      <c r="AT87" s="95" t="str">
        <f>IF(ISTEXT($D87),(IF($AQ87="",0,IF('1. Eingabemaske'!$F$19="","",(IF('1. Eingabemaske'!$F$19=0,($AP87/'1. Eingabemaske'!$G$19),($AP87-1)/('1. Eingabemaske'!$G$19-1))*$AQ87)))+IF($AS87="",0,IF('1. Eingabemaske'!$F$20="","",(IF('1. Eingabemaske'!$F$20=0,($AR87/'1. Eingabemaske'!$G$20),($AR87-1)/('1. Eingabemaske'!$G$20-1))*$AS87)))),"")</f>
        <v/>
      </c>
      <c r="AU87" s="103"/>
      <c r="AV87" s="94" t="str">
        <f>IF(AND(ISTEXT($D87),ISNUMBER($AU87)),IF(HLOOKUP(INT($I87),'1. Eingabemaske'!$I$12:$V$21,11,FALSE)&lt;&gt;0,HLOOKUP(INT($I87),'1. Eingabemaske'!$I$12:$V$21,11,FALSE),""),"")</f>
        <v/>
      </c>
      <c r="AW87" s="103"/>
      <c r="AX87" s="94" t="str">
        <f>IF(AND(ISTEXT($D87),ISNUMBER($AW87)),IF(HLOOKUP(INT($I87),'1. Eingabemaske'!$I$12:$V$21,12,FALSE)&lt;&gt;0,HLOOKUP(INT($I87),'1. Eingabemaske'!$I$12:$V$21,12,FALSE),""),"")</f>
        <v/>
      </c>
      <c r="AY87" s="95" t="str">
        <f>IF(ISTEXT($D87),SUM(IF($AV87="",0,IF('1. Eingabemaske'!$F$21="","",(IF('1. Eingabemaske'!$F$21=0,($AU87/'1. Eingabemaske'!$G$21),($AU87-1)/('1. Eingabemaske'!$G$21-1)))*$AV87)),IF($AX87="",0,IF('1. Eingabemaske'!#REF!="","",(IF('1. Eingabemaske'!#REF!=0,($AW87/'1. Eingabemaske'!#REF!),($AW87-1)/('1. Eingabemaske'!#REF!-1)))*$AX87))),"")</f>
        <v/>
      </c>
      <c r="AZ87" s="84" t="str">
        <f t="shared" si="14"/>
        <v>Bitte BES einfügen</v>
      </c>
      <c r="BA87" s="96" t="str">
        <f t="shared" si="15"/>
        <v/>
      </c>
      <c r="BB87" s="100"/>
      <c r="BC87" s="100"/>
      <c r="BD87" s="100"/>
    </row>
    <row r="88" spans="2:56" ht="13.5" thickBot="1" x14ac:dyDescent="0.45">
      <c r="B88" s="99" t="str">
        <f t="shared" si="8"/>
        <v xml:space="preserve"> </v>
      </c>
      <c r="C88" s="100"/>
      <c r="D88" s="100"/>
      <c r="E88" s="100"/>
      <c r="F88" s="100"/>
      <c r="G88" s="101"/>
      <c r="H88" s="101"/>
      <c r="I88" s="84" t="str">
        <f>IF(ISBLANK(Tableau1[[#This Row],[Name]]),"",((Tableau1[[#This Row],[Testdatum]]-Tableau1[[#This Row],[Geburtsdatum]])/365))</f>
        <v/>
      </c>
      <c r="J88" s="102" t="str">
        <f t="shared" si="9"/>
        <v xml:space="preserve"> </v>
      </c>
      <c r="K88" s="103"/>
      <c r="L88" s="103"/>
      <c r="M88" s="104" t="str">
        <f>IF(ISTEXT(D88),IF(L88="","",IF(HLOOKUP(INT($I88),'1. Eingabemaske'!$I$12:$V$21,2,FALSE)&lt;&gt;0,HLOOKUP(INT($I88),'1. Eingabemaske'!$I$12:$V$21,2,FALSE),"")),"")</f>
        <v/>
      </c>
      <c r="N88" s="105" t="str">
        <f>IF(ISTEXT($D88),IF(F88="M",IF(L88="","",IF($K88="Frühentwickler",VLOOKUP(INT($I88),'1. Eingabemaske'!$Z$12:$AF$28,5,FALSE),IF($K88="Normalentwickler",VLOOKUP(INT($I88),'1. Eingabemaske'!$Z$12:$AF$23,6,FALSE),IF($K88="Spätentwickler",VLOOKUP(INT($I88),'1. Eingabemaske'!$Z$12:$AF$23,7,FALSE),0)))+((VLOOKUP(INT($I88),'1. Eingabemaske'!$Z$12:$AF$23,2,FALSE))*(($G88-DATE(YEAR($G88),1,1)+1)/365))),IF(F88="W",(IF($K88="Frühentwickler",VLOOKUP(INT($I88),'1. Eingabemaske'!$AH$12:$AN$28,5,FALSE),IF($K88="Normalentwickler",VLOOKUP(INT($I88),'1. Eingabemaske'!$AH$12:$AN$23,6,FALSE),IF($K88="Spätentwickler",VLOOKUP(INT($I88),'1. Eingabemaske'!$AH$12:$AN$23,7,FALSE),0)))+((VLOOKUP(INT($I88),'1. Eingabemaske'!$AH$12:$AN$23,2,FALSE))*(($G88-DATE(YEAR($G88),1,1)+1)/365))),"Geschlecht fehlt!")),"")</f>
        <v/>
      </c>
      <c r="O88" s="106" t="str">
        <f>IF(ISTEXT(D88),IF(M88="","",IF('1. Eingabemaske'!$F$13="",0,(IF('1. Eingabemaske'!$F$13=0,(L88/'1. Eingabemaske'!$G$13),(L88-1)/('1. Eingabemaske'!$G$13-1))*M88*N88))),"")</f>
        <v/>
      </c>
      <c r="P88" s="103"/>
      <c r="Q88" s="103"/>
      <c r="R88" s="104" t="str">
        <f t="shared" si="10"/>
        <v/>
      </c>
      <c r="S88" s="104" t="str">
        <f>IF(AND(ISTEXT($D88),ISNUMBER(R88)),IF(HLOOKUP(INT($I88),'1. Eingabemaske'!$I$12:$V$21,3,FALSE)&lt;&gt;0,HLOOKUP(INT($I88),'1. Eingabemaske'!$I$12:$V$21,3,FALSE),""),"")</f>
        <v/>
      </c>
      <c r="T88" s="106" t="str">
        <f>IF(ISTEXT($D88),IF($S88="","",IF($R88="","",IF('1. Eingabemaske'!$F$14="",0,(IF('1. Eingabemaske'!$F$14=0,(R88/'1. Eingabemaske'!$G$14),(R88-1)/('1. Eingabemaske'!$G$14-1))*$S88)))),"")</f>
        <v/>
      </c>
      <c r="U88" s="103"/>
      <c r="V88" s="103"/>
      <c r="W88" s="104" t="str">
        <f t="shared" si="11"/>
        <v/>
      </c>
      <c r="X88" s="104" t="str">
        <f>IF(AND(ISTEXT($D88),ISNUMBER(W88)),IF(HLOOKUP(INT($I88),'1. Eingabemaske'!$I$12:$V$21,4,FALSE)&lt;&gt;0,HLOOKUP(INT($I88),'1. Eingabemaske'!$I$12:$V$21,4,FALSE),""),"")</f>
        <v/>
      </c>
      <c r="Y88" s="108" t="str">
        <f>IF(ISTEXT($D88),IF($W88="","",IF($X88="","",IF('1. Eingabemaske'!$F$15="","",(IF('1. Eingabemaske'!$F$15=0,($W88/'1. Eingabemaske'!$G$15),($W88-1)/('1. Eingabemaske'!$G$15-1))*$X88)))),"")</f>
        <v/>
      </c>
      <c r="Z88" s="103"/>
      <c r="AA88" s="103"/>
      <c r="AB88" s="104" t="str">
        <f t="shared" si="12"/>
        <v/>
      </c>
      <c r="AC88" s="104" t="str">
        <f>IF(AND(ISTEXT($D88),ISNUMBER($AB88)),IF(HLOOKUP(INT($I88),'1. Eingabemaske'!$I$12:$V$21,5,FALSE)&lt;&gt;0,HLOOKUP(INT($I88),'1. Eingabemaske'!$I$12:$V$21,5,FALSE),""),"")</f>
        <v/>
      </c>
      <c r="AD88" s="91" t="str">
        <f>IF(ISTEXT($D88),IF($AC88="","",IF('1. Eingabemaske'!$F$16="","",(IF('1. Eingabemaske'!$F$16=0,($AB88/'1. Eingabemaske'!$G$16),($AB88-1)/('1. Eingabemaske'!$G$16-1))*$AC88))),"")</f>
        <v/>
      </c>
      <c r="AE88" s="92" t="str">
        <f>IF(ISTEXT($D88),IF(F88="M",IF(L88="","",IF($K88="Frühentwickler",VLOOKUP(INT($I88),'1. Eingabemaske'!$Z$12:$AF$28,5,FALSE),IF($K88="Normalentwickler",VLOOKUP(INT($I88),'1. Eingabemaske'!$Z$12:$AF$23,6,FALSE),IF($K88="Spätentwickler",VLOOKUP(INT($I88),'1. Eingabemaske'!$Z$12:$AF$23,7,FALSE),0)))+((VLOOKUP(INT($I88),'1. Eingabemaske'!$Z$12:$AF$23,2,FALSE))*(($G88-DATE(YEAR($G88),1,1)+1)/365))),IF(F88="W",(IF($K88="Frühentwickler",VLOOKUP(INT($I88),'1. Eingabemaske'!$AH$12:$AN$28,5,FALSE),IF($K88="Normalentwickler",VLOOKUP(INT($I88),'1. Eingabemaske'!$AH$12:$AN$23,6,FALSE),IF($K88="Spätentwickler",VLOOKUP(INT($I88),'1. Eingabemaske'!$AH$12:$AN$23,7,FALSE),0)))+((VLOOKUP(INT($I88),'1. Eingabemaske'!$AH$12:$AN$23,2,FALSE))*(($G88-DATE(YEAR($G88),1,1)+1)/365))),"Geschlecht fehlt!")),"")</f>
        <v/>
      </c>
      <c r="AF88" s="93" t="str">
        <f t="shared" si="13"/>
        <v/>
      </c>
      <c r="AG88" s="103"/>
      <c r="AH88" s="94" t="str">
        <f>IF(AND(ISTEXT($D88),ISNUMBER($AG88)),IF(HLOOKUP(INT($I88),'1. Eingabemaske'!$I$12:$V$21,6,FALSE)&lt;&gt;0,HLOOKUP(INT($I88),'1. Eingabemaske'!$I$12:$V$21,6,FALSE),""),"")</f>
        <v/>
      </c>
      <c r="AI88" s="91" t="str">
        <f>IF(ISTEXT($D88),IF($AH88="","",IF('1. Eingabemaske'!$F$17="","",(IF('1. Eingabemaske'!$F$17=0,($AG88/'1. Eingabemaske'!$G$17),($AG88-1)/('1. Eingabemaske'!$G$17-1))*$AH88))),"")</f>
        <v/>
      </c>
      <c r="AJ88" s="103"/>
      <c r="AK88" s="94" t="str">
        <f>IF(AND(ISTEXT($D88),ISNUMBER($AJ88)),IF(HLOOKUP(INT($I88),'1. Eingabemaske'!$I$12:$V$21,7,FALSE)&lt;&gt;0,HLOOKUP(INT($I88),'1. Eingabemaske'!$I$12:$V$21,7,FALSE),""),"")</f>
        <v/>
      </c>
      <c r="AL88" s="91" t="str">
        <f>IF(ISTEXT($D88),IF(AJ88=0,0,IF($AK88="","",IF('1. Eingabemaske'!$F$18="","",(IF('1. Eingabemaske'!$F$18=0,($AJ88/'1. Eingabemaske'!$G$18),($AJ88-1)/('1. Eingabemaske'!$G$18-1))*$AK88)))),"")</f>
        <v/>
      </c>
      <c r="AM88" s="103"/>
      <c r="AN88" s="94" t="str">
        <f>IF(AND(ISTEXT($D88),ISNUMBER($AM88)),IF(HLOOKUP(INT($I88),'1. Eingabemaske'!$I$12:$V$21,8,FALSE)&lt;&gt;0,HLOOKUP(INT($I88),'1. Eingabemaske'!$I$12:$V$21,8,FALSE),""),"")</f>
        <v/>
      </c>
      <c r="AO88" s="89" t="str">
        <f>IF(ISTEXT($D88),IF($AN88="","",IF('1. Eingabemaske'!#REF!="","",(IF('1. Eingabemaske'!#REF!=0,($AM88/'1. Eingabemaske'!#REF!),($AM88-1)/('1. Eingabemaske'!#REF!-1))*$AN88))),"")</f>
        <v/>
      </c>
      <c r="AP88" s="110"/>
      <c r="AQ88" s="94" t="str">
        <f>IF(AND(ISTEXT($D88),ISNUMBER($AP88)),IF(HLOOKUP(INT($I88),'1. Eingabemaske'!$I$12:$V$21,9,FALSE)&lt;&gt;0,HLOOKUP(INT($I88),'1. Eingabemaske'!$I$12:$V$21,9,FALSE),""),"")</f>
        <v/>
      </c>
      <c r="AR88" s="103"/>
      <c r="AS88" s="94" t="str">
        <f>IF(AND(ISTEXT($D88),ISNUMBER($AR88)),IF(HLOOKUP(INT($I88),'1. Eingabemaske'!$I$12:$V$21,10,FALSE)&lt;&gt;0,HLOOKUP(INT($I88),'1. Eingabemaske'!$I$12:$V$21,10,FALSE),""),"")</f>
        <v/>
      </c>
      <c r="AT88" s="95" t="str">
        <f>IF(ISTEXT($D88),(IF($AQ88="",0,IF('1. Eingabemaske'!$F$19="","",(IF('1. Eingabemaske'!$F$19=0,($AP88/'1. Eingabemaske'!$G$19),($AP88-1)/('1. Eingabemaske'!$G$19-1))*$AQ88)))+IF($AS88="",0,IF('1. Eingabemaske'!$F$20="","",(IF('1. Eingabemaske'!$F$20=0,($AR88/'1. Eingabemaske'!$G$20),($AR88-1)/('1. Eingabemaske'!$G$20-1))*$AS88)))),"")</f>
        <v/>
      </c>
      <c r="AU88" s="103"/>
      <c r="AV88" s="94" t="str">
        <f>IF(AND(ISTEXT($D88),ISNUMBER($AU88)),IF(HLOOKUP(INT($I88),'1. Eingabemaske'!$I$12:$V$21,11,FALSE)&lt;&gt;0,HLOOKUP(INT($I88),'1. Eingabemaske'!$I$12:$V$21,11,FALSE),""),"")</f>
        <v/>
      </c>
      <c r="AW88" s="103"/>
      <c r="AX88" s="94" t="str">
        <f>IF(AND(ISTEXT($D88),ISNUMBER($AW88)),IF(HLOOKUP(INT($I88),'1. Eingabemaske'!$I$12:$V$21,12,FALSE)&lt;&gt;0,HLOOKUP(INT($I88),'1. Eingabemaske'!$I$12:$V$21,12,FALSE),""),"")</f>
        <v/>
      </c>
      <c r="AY88" s="95" t="str">
        <f>IF(ISTEXT($D88),SUM(IF($AV88="",0,IF('1. Eingabemaske'!$F$21="","",(IF('1. Eingabemaske'!$F$21=0,($AU88/'1. Eingabemaske'!$G$21),($AU88-1)/('1. Eingabemaske'!$G$21-1)))*$AV88)),IF($AX88="",0,IF('1. Eingabemaske'!#REF!="","",(IF('1. Eingabemaske'!#REF!=0,($AW88/'1. Eingabemaske'!#REF!),($AW88-1)/('1. Eingabemaske'!#REF!-1)))*$AX88))),"")</f>
        <v/>
      </c>
      <c r="AZ88" s="84" t="str">
        <f t="shared" si="14"/>
        <v>Bitte BES einfügen</v>
      </c>
      <c r="BA88" s="96" t="str">
        <f t="shared" si="15"/>
        <v/>
      </c>
      <c r="BB88" s="100"/>
      <c r="BC88" s="100"/>
      <c r="BD88" s="100"/>
    </row>
    <row r="89" spans="2:56" ht="13.5" thickBot="1" x14ac:dyDescent="0.45">
      <c r="B89" s="99" t="str">
        <f t="shared" si="8"/>
        <v xml:space="preserve"> </v>
      </c>
      <c r="C89" s="100"/>
      <c r="D89" s="100"/>
      <c r="E89" s="100"/>
      <c r="F89" s="100"/>
      <c r="G89" s="101"/>
      <c r="H89" s="101"/>
      <c r="I89" s="84" t="str">
        <f>IF(ISBLANK(Tableau1[[#This Row],[Name]]),"",((Tableau1[[#This Row],[Testdatum]]-Tableau1[[#This Row],[Geburtsdatum]])/365))</f>
        <v/>
      </c>
      <c r="J89" s="102" t="str">
        <f t="shared" si="9"/>
        <v xml:space="preserve"> </v>
      </c>
      <c r="K89" s="103"/>
      <c r="L89" s="103"/>
      <c r="M89" s="104" t="str">
        <f>IF(ISTEXT(D89),IF(L89="","",IF(HLOOKUP(INT($I89),'1. Eingabemaske'!$I$12:$V$21,2,FALSE)&lt;&gt;0,HLOOKUP(INT($I89),'1. Eingabemaske'!$I$12:$V$21,2,FALSE),"")),"")</f>
        <v/>
      </c>
      <c r="N89" s="105" t="str">
        <f>IF(ISTEXT($D89),IF(F89="M",IF(L89="","",IF($K89="Frühentwickler",VLOOKUP(INT($I89),'1. Eingabemaske'!$Z$12:$AF$28,5,FALSE),IF($K89="Normalentwickler",VLOOKUP(INT($I89),'1. Eingabemaske'!$Z$12:$AF$23,6,FALSE),IF($K89="Spätentwickler",VLOOKUP(INT($I89),'1. Eingabemaske'!$Z$12:$AF$23,7,FALSE),0)))+((VLOOKUP(INT($I89),'1. Eingabemaske'!$Z$12:$AF$23,2,FALSE))*(($G89-DATE(YEAR($G89),1,1)+1)/365))),IF(F89="W",(IF($K89="Frühentwickler",VLOOKUP(INT($I89),'1. Eingabemaske'!$AH$12:$AN$28,5,FALSE),IF($K89="Normalentwickler",VLOOKUP(INT($I89),'1. Eingabemaske'!$AH$12:$AN$23,6,FALSE),IF($K89="Spätentwickler",VLOOKUP(INT($I89),'1. Eingabemaske'!$AH$12:$AN$23,7,FALSE),0)))+((VLOOKUP(INT($I89),'1. Eingabemaske'!$AH$12:$AN$23,2,FALSE))*(($G89-DATE(YEAR($G89),1,1)+1)/365))),"Geschlecht fehlt!")),"")</f>
        <v/>
      </c>
      <c r="O89" s="106" t="str">
        <f>IF(ISTEXT(D89),IF(M89="","",IF('1. Eingabemaske'!$F$13="",0,(IF('1. Eingabemaske'!$F$13=0,(L89/'1. Eingabemaske'!$G$13),(L89-1)/('1. Eingabemaske'!$G$13-1))*M89*N89))),"")</f>
        <v/>
      </c>
      <c r="P89" s="103"/>
      <c r="Q89" s="103"/>
      <c r="R89" s="104" t="str">
        <f t="shared" si="10"/>
        <v/>
      </c>
      <c r="S89" s="104" t="str">
        <f>IF(AND(ISTEXT($D89),ISNUMBER(R89)),IF(HLOOKUP(INT($I89),'1. Eingabemaske'!$I$12:$V$21,3,FALSE)&lt;&gt;0,HLOOKUP(INT($I89),'1. Eingabemaske'!$I$12:$V$21,3,FALSE),""),"")</f>
        <v/>
      </c>
      <c r="T89" s="106" t="str">
        <f>IF(ISTEXT($D89),IF($S89="","",IF($R89="","",IF('1. Eingabemaske'!$F$14="",0,(IF('1. Eingabemaske'!$F$14=0,(R89/'1. Eingabemaske'!$G$14),(R89-1)/('1. Eingabemaske'!$G$14-1))*$S89)))),"")</f>
        <v/>
      </c>
      <c r="U89" s="103"/>
      <c r="V89" s="103"/>
      <c r="W89" s="104" t="str">
        <f t="shared" si="11"/>
        <v/>
      </c>
      <c r="X89" s="104" t="str">
        <f>IF(AND(ISTEXT($D89),ISNUMBER(W89)),IF(HLOOKUP(INT($I89),'1. Eingabemaske'!$I$12:$V$21,4,FALSE)&lt;&gt;0,HLOOKUP(INT($I89),'1. Eingabemaske'!$I$12:$V$21,4,FALSE),""),"")</f>
        <v/>
      </c>
      <c r="Y89" s="108" t="str">
        <f>IF(ISTEXT($D89),IF($W89="","",IF($X89="","",IF('1. Eingabemaske'!$F$15="","",(IF('1. Eingabemaske'!$F$15=0,($W89/'1. Eingabemaske'!$G$15),($W89-1)/('1. Eingabemaske'!$G$15-1))*$X89)))),"")</f>
        <v/>
      </c>
      <c r="Z89" s="103"/>
      <c r="AA89" s="103"/>
      <c r="AB89" s="104" t="str">
        <f t="shared" si="12"/>
        <v/>
      </c>
      <c r="AC89" s="104" t="str">
        <f>IF(AND(ISTEXT($D89),ISNUMBER($AB89)),IF(HLOOKUP(INT($I89),'1. Eingabemaske'!$I$12:$V$21,5,FALSE)&lt;&gt;0,HLOOKUP(INT($I89),'1. Eingabemaske'!$I$12:$V$21,5,FALSE),""),"")</f>
        <v/>
      </c>
      <c r="AD89" s="91" t="str">
        <f>IF(ISTEXT($D89),IF($AC89="","",IF('1. Eingabemaske'!$F$16="","",(IF('1. Eingabemaske'!$F$16=0,($AB89/'1. Eingabemaske'!$G$16),($AB89-1)/('1. Eingabemaske'!$G$16-1))*$AC89))),"")</f>
        <v/>
      </c>
      <c r="AE89" s="92" t="str">
        <f>IF(ISTEXT($D89),IF(F89="M",IF(L89="","",IF($K89="Frühentwickler",VLOOKUP(INT($I89),'1. Eingabemaske'!$Z$12:$AF$28,5,FALSE),IF($K89="Normalentwickler",VLOOKUP(INT($I89),'1. Eingabemaske'!$Z$12:$AF$23,6,FALSE),IF($K89="Spätentwickler",VLOOKUP(INT($I89),'1. Eingabemaske'!$Z$12:$AF$23,7,FALSE),0)))+((VLOOKUP(INT($I89),'1. Eingabemaske'!$Z$12:$AF$23,2,FALSE))*(($G89-DATE(YEAR($G89),1,1)+1)/365))),IF(F89="W",(IF($K89="Frühentwickler",VLOOKUP(INT($I89),'1. Eingabemaske'!$AH$12:$AN$28,5,FALSE),IF($K89="Normalentwickler",VLOOKUP(INT($I89),'1. Eingabemaske'!$AH$12:$AN$23,6,FALSE),IF($K89="Spätentwickler",VLOOKUP(INT($I89),'1. Eingabemaske'!$AH$12:$AN$23,7,FALSE),0)))+((VLOOKUP(INT($I89),'1. Eingabemaske'!$AH$12:$AN$23,2,FALSE))*(($G89-DATE(YEAR($G89),1,1)+1)/365))),"Geschlecht fehlt!")),"")</f>
        <v/>
      </c>
      <c r="AF89" s="93" t="str">
        <f t="shared" si="13"/>
        <v/>
      </c>
      <c r="AG89" s="103"/>
      <c r="AH89" s="94" t="str">
        <f>IF(AND(ISTEXT($D89),ISNUMBER($AG89)),IF(HLOOKUP(INT($I89),'1. Eingabemaske'!$I$12:$V$21,6,FALSE)&lt;&gt;0,HLOOKUP(INT($I89),'1. Eingabemaske'!$I$12:$V$21,6,FALSE),""),"")</f>
        <v/>
      </c>
      <c r="AI89" s="91" t="str">
        <f>IF(ISTEXT($D89),IF($AH89="","",IF('1. Eingabemaske'!$F$17="","",(IF('1. Eingabemaske'!$F$17=0,($AG89/'1. Eingabemaske'!$G$17),($AG89-1)/('1. Eingabemaske'!$G$17-1))*$AH89))),"")</f>
        <v/>
      </c>
      <c r="AJ89" s="103"/>
      <c r="AK89" s="94" t="str">
        <f>IF(AND(ISTEXT($D89),ISNUMBER($AJ89)),IF(HLOOKUP(INT($I89),'1. Eingabemaske'!$I$12:$V$21,7,FALSE)&lt;&gt;0,HLOOKUP(INT($I89),'1. Eingabemaske'!$I$12:$V$21,7,FALSE),""),"")</f>
        <v/>
      </c>
      <c r="AL89" s="91" t="str">
        <f>IF(ISTEXT($D89),IF(AJ89=0,0,IF($AK89="","",IF('1. Eingabemaske'!$F$18="","",(IF('1. Eingabemaske'!$F$18=0,($AJ89/'1. Eingabemaske'!$G$18),($AJ89-1)/('1. Eingabemaske'!$G$18-1))*$AK89)))),"")</f>
        <v/>
      </c>
      <c r="AM89" s="103"/>
      <c r="AN89" s="94" t="str">
        <f>IF(AND(ISTEXT($D89),ISNUMBER($AM89)),IF(HLOOKUP(INT($I89),'1. Eingabemaske'!$I$12:$V$21,8,FALSE)&lt;&gt;0,HLOOKUP(INT($I89),'1. Eingabemaske'!$I$12:$V$21,8,FALSE),""),"")</f>
        <v/>
      </c>
      <c r="AO89" s="89" t="str">
        <f>IF(ISTEXT($D89),IF($AN89="","",IF('1. Eingabemaske'!#REF!="","",(IF('1. Eingabemaske'!#REF!=0,($AM89/'1. Eingabemaske'!#REF!),($AM89-1)/('1. Eingabemaske'!#REF!-1))*$AN89))),"")</f>
        <v/>
      </c>
      <c r="AP89" s="110"/>
      <c r="AQ89" s="94" t="str">
        <f>IF(AND(ISTEXT($D89),ISNUMBER($AP89)),IF(HLOOKUP(INT($I89),'1. Eingabemaske'!$I$12:$V$21,9,FALSE)&lt;&gt;0,HLOOKUP(INT($I89),'1. Eingabemaske'!$I$12:$V$21,9,FALSE),""),"")</f>
        <v/>
      </c>
      <c r="AR89" s="103"/>
      <c r="AS89" s="94" t="str">
        <f>IF(AND(ISTEXT($D89),ISNUMBER($AR89)),IF(HLOOKUP(INT($I89),'1. Eingabemaske'!$I$12:$V$21,10,FALSE)&lt;&gt;0,HLOOKUP(INT($I89),'1. Eingabemaske'!$I$12:$V$21,10,FALSE),""),"")</f>
        <v/>
      </c>
      <c r="AT89" s="95" t="str">
        <f>IF(ISTEXT($D89),(IF($AQ89="",0,IF('1. Eingabemaske'!$F$19="","",(IF('1. Eingabemaske'!$F$19=0,($AP89/'1. Eingabemaske'!$G$19),($AP89-1)/('1. Eingabemaske'!$G$19-1))*$AQ89)))+IF($AS89="",0,IF('1. Eingabemaske'!$F$20="","",(IF('1. Eingabemaske'!$F$20=0,($AR89/'1. Eingabemaske'!$G$20),($AR89-1)/('1. Eingabemaske'!$G$20-1))*$AS89)))),"")</f>
        <v/>
      </c>
      <c r="AU89" s="103"/>
      <c r="AV89" s="94" t="str">
        <f>IF(AND(ISTEXT($D89),ISNUMBER($AU89)),IF(HLOOKUP(INT($I89),'1. Eingabemaske'!$I$12:$V$21,11,FALSE)&lt;&gt;0,HLOOKUP(INT($I89),'1. Eingabemaske'!$I$12:$V$21,11,FALSE),""),"")</f>
        <v/>
      </c>
      <c r="AW89" s="103"/>
      <c r="AX89" s="94" t="str">
        <f>IF(AND(ISTEXT($D89),ISNUMBER($AW89)),IF(HLOOKUP(INT($I89),'1. Eingabemaske'!$I$12:$V$21,12,FALSE)&lt;&gt;0,HLOOKUP(INT($I89),'1. Eingabemaske'!$I$12:$V$21,12,FALSE),""),"")</f>
        <v/>
      </c>
      <c r="AY89" s="95" t="str">
        <f>IF(ISTEXT($D89),SUM(IF($AV89="",0,IF('1. Eingabemaske'!$F$21="","",(IF('1. Eingabemaske'!$F$21=0,($AU89/'1. Eingabemaske'!$G$21),($AU89-1)/('1. Eingabemaske'!$G$21-1)))*$AV89)),IF($AX89="",0,IF('1. Eingabemaske'!#REF!="","",(IF('1. Eingabemaske'!#REF!=0,($AW89/'1. Eingabemaske'!#REF!),($AW89-1)/('1. Eingabemaske'!#REF!-1)))*$AX89))),"")</f>
        <v/>
      </c>
      <c r="AZ89" s="84" t="str">
        <f t="shared" si="14"/>
        <v>Bitte BES einfügen</v>
      </c>
      <c r="BA89" s="96" t="str">
        <f t="shared" si="15"/>
        <v/>
      </c>
      <c r="BB89" s="100"/>
      <c r="BC89" s="100"/>
      <c r="BD89" s="100"/>
    </row>
    <row r="90" spans="2:56" ht="13.5" thickBot="1" x14ac:dyDescent="0.45">
      <c r="B90" s="99" t="str">
        <f t="shared" si="8"/>
        <v xml:space="preserve"> </v>
      </c>
      <c r="C90" s="100"/>
      <c r="D90" s="100"/>
      <c r="E90" s="100"/>
      <c r="F90" s="100"/>
      <c r="G90" s="101"/>
      <c r="H90" s="101"/>
      <c r="I90" s="84" t="str">
        <f>IF(ISBLANK(Tableau1[[#This Row],[Name]]),"",((Tableau1[[#This Row],[Testdatum]]-Tableau1[[#This Row],[Geburtsdatum]])/365))</f>
        <v/>
      </c>
      <c r="J90" s="102" t="str">
        <f t="shared" si="9"/>
        <v xml:space="preserve"> </v>
      </c>
      <c r="K90" s="103"/>
      <c r="L90" s="103"/>
      <c r="M90" s="104" t="str">
        <f>IF(ISTEXT(D90),IF(L90="","",IF(HLOOKUP(INT($I90),'1. Eingabemaske'!$I$12:$V$21,2,FALSE)&lt;&gt;0,HLOOKUP(INT($I90),'1. Eingabemaske'!$I$12:$V$21,2,FALSE),"")),"")</f>
        <v/>
      </c>
      <c r="N90" s="105" t="str">
        <f>IF(ISTEXT($D90),IF(F90="M",IF(L90="","",IF($K90="Frühentwickler",VLOOKUP(INT($I90),'1. Eingabemaske'!$Z$12:$AF$28,5,FALSE),IF($K90="Normalentwickler",VLOOKUP(INT($I90),'1. Eingabemaske'!$Z$12:$AF$23,6,FALSE),IF($K90="Spätentwickler",VLOOKUP(INT($I90),'1. Eingabemaske'!$Z$12:$AF$23,7,FALSE),0)))+((VLOOKUP(INT($I90),'1. Eingabemaske'!$Z$12:$AF$23,2,FALSE))*(($G90-DATE(YEAR($G90),1,1)+1)/365))),IF(F90="W",(IF($K90="Frühentwickler",VLOOKUP(INT($I90),'1. Eingabemaske'!$AH$12:$AN$28,5,FALSE),IF($K90="Normalentwickler",VLOOKUP(INT($I90),'1. Eingabemaske'!$AH$12:$AN$23,6,FALSE),IF($K90="Spätentwickler",VLOOKUP(INT($I90),'1. Eingabemaske'!$AH$12:$AN$23,7,FALSE),0)))+((VLOOKUP(INT($I90),'1. Eingabemaske'!$AH$12:$AN$23,2,FALSE))*(($G90-DATE(YEAR($G90),1,1)+1)/365))),"Geschlecht fehlt!")),"")</f>
        <v/>
      </c>
      <c r="O90" s="106" t="str">
        <f>IF(ISTEXT(D90),IF(M90="","",IF('1. Eingabemaske'!$F$13="",0,(IF('1. Eingabemaske'!$F$13=0,(L90/'1. Eingabemaske'!$G$13),(L90-1)/('1. Eingabemaske'!$G$13-1))*M90*N90))),"")</f>
        <v/>
      </c>
      <c r="P90" s="103"/>
      <c r="Q90" s="103"/>
      <c r="R90" s="104" t="str">
        <f t="shared" si="10"/>
        <v/>
      </c>
      <c r="S90" s="104" t="str">
        <f>IF(AND(ISTEXT($D90),ISNUMBER(R90)),IF(HLOOKUP(INT($I90),'1. Eingabemaske'!$I$12:$V$21,3,FALSE)&lt;&gt;0,HLOOKUP(INT($I90),'1. Eingabemaske'!$I$12:$V$21,3,FALSE),""),"")</f>
        <v/>
      </c>
      <c r="T90" s="106" t="str">
        <f>IF(ISTEXT($D90),IF($S90="","",IF($R90="","",IF('1. Eingabemaske'!$F$14="",0,(IF('1. Eingabemaske'!$F$14=0,(R90/'1. Eingabemaske'!$G$14),(R90-1)/('1. Eingabemaske'!$G$14-1))*$S90)))),"")</f>
        <v/>
      </c>
      <c r="U90" s="103"/>
      <c r="V90" s="103"/>
      <c r="W90" s="104" t="str">
        <f t="shared" si="11"/>
        <v/>
      </c>
      <c r="X90" s="104" t="str">
        <f>IF(AND(ISTEXT($D90),ISNUMBER(W90)),IF(HLOOKUP(INT($I90),'1. Eingabemaske'!$I$12:$V$21,4,FALSE)&lt;&gt;0,HLOOKUP(INT($I90),'1. Eingabemaske'!$I$12:$V$21,4,FALSE),""),"")</f>
        <v/>
      </c>
      <c r="Y90" s="108" t="str">
        <f>IF(ISTEXT($D90),IF($W90="","",IF($X90="","",IF('1. Eingabemaske'!$F$15="","",(IF('1. Eingabemaske'!$F$15=0,($W90/'1. Eingabemaske'!$G$15),($W90-1)/('1. Eingabemaske'!$G$15-1))*$X90)))),"")</f>
        <v/>
      </c>
      <c r="Z90" s="103"/>
      <c r="AA90" s="103"/>
      <c r="AB90" s="104" t="str">
        <f t="shared" si="12"/>
        <v/>
      </c>
      <c r="AC90" s="104" t="str">
        <f>IF(AND(ISTEXT($D90),ISNUMBER($AB90)),IF(HLOOKUP(INT($I90),'1. Eingabemaske'!$I$12:$V$21,5,FALSE)&lt;&gt;0,HLOOKUP(INT($I90),'1. Eingabemaske'!$I$12:$V$21,5,FALSE),""),"")</f>
        <v/>
      </c>
      <c r="AD90" s="91" t="str">
        <f>IF(ISTEXT($D90),IF($AC90="","",IF('1. Eingabemaske'!$F$16="","",(IF('1. Eingabemaske'!$F$16=0,($AB90/'1. Eingabemaske'!$G$16),($AB90-1)/('1. Eingabemaske'!$G$16-1))*$AC90))),"")</f>
        <v/>
      </c>
      <c r="AE90" s="92" t="str">
        <f>IF(ISTEXT($D90),IF(F90="M",IF(L90="","",IF($K90="Frühentwickler",VLOOKUP(INT($I90),'1. Eingabemaske'!$Z$12:$AF$28,5,FALSE),IF($K90="Normalentwickler",VLOOKUP(INT($I90),'1. Eingabemaske'!$Z$12:$AF$23,6,FALSE),IF($K90="Spätentwickler",VLOOKUP(INT($I90),'1. Eingabemaske'!$Z$12:$AF$23,7,FALSE),0)))+((VLOOKUP(INT($I90),'1. Eingabemaske'!$Z$12:$AF$23,2,FALSE))*(($G90-DATE(YEAR($G90),1,1)+1)/365))),IF(F90="W",(IF($K90="Frühentwickler",VLOOKUP(INT($I90),'1. Eingabemaske'!$AH$12:$AN$28,5,FALSE),IF($K90="Normalentwickler",VLOOKUP(INT($I90),'1. Eingabemaske'!$AH$12:$AN$23,6,FALSE),IF($K90="Spätentwickler",VLOOKUP(INT($I90),'1. Eingabemaske'!$AH$12:$AN$23,7,FALSE),0)))+((VLOOKUP(INT($I90),'1. Eingabemaske'!$AH$12:$AN$23,2,FALSE))*(($G90-DATE(YEAR($G90),1,1)+1)/365))),"Geschlecht fehlt!")),"")</f>
        <v/>
      </c>
      <c r="AF90" s="93" t="str">
        <f t="shared" si="13"/>
        <v/>
      </c>
      <c r="AG90" s="103"/>
      <c r="AH90" s="94" t="str">
        <f>IF(AND(ISTEXT($D90),ISNUMBER($AG90)),IF(HLOOKUP(INT($I90),'1. Eingabemaske'!$I$12:$V$21,6,FALSE)&lt;&gt;0,HLOOKUP(INT($I90),'1. Eingabemaske'!$I$12:$V$21,6,FALSE),""),"")</f>
        <v/>
      </c>
      <c r="AI90" s="91" t="str">
        <f>IF(ISTEXT($D90),IF($AH90="","",IF('1. Eingabemaske'!$F$17="","",(IF('1. Eingabemaske'!$F$17=0,($AG90/'1. Eingabemaske'!$G$17),($AG90-1)/('1. Eingabemaske'!$G$17-1))*$AH90))),"")</f>
        <v/>
      </c>
      <c r="AJ90" s="103"/>
      <c r="AK90" s="94" t="str">
        <f>IF(AND(ISTEXT($D90),ISNUMBER($AJ90)),IF(HLOOKUP(INT($I90),'1. Eingabemaske'!$I$12:$V$21,7,FALSE)&lt;&gt;0,HLOOKUP(INT($I90),'1. Eingabemaske'!$I$12:$V$21,7,FALSE),""),"")</f>
        <v/>
      </c>
      <c r="AL90" s="91" t="str">
        <f>IF(ISTEXT($D90),IF(AJ90=0,0,IF($AK90="","",IF('1. Eingabemaske'!$F$18="","",(IF('1. Eingabemaske'!$F$18=0,($AJ90/'1. Eingabemaske'!$G$18),($AJ90-1)/('1. Eingabemaske'!$G$18-1))*$AK90)))),"")</f>
        <v/>
      </c>
      <c r="AM90" s="103"/>
      <c r="AN90" s="94" t="str">
        <f>IF(AND(ISTEXT($D90),ISNUMBER($AM90)),IF(HLOOKUP(INT($I90),'1. Eingabemaske'!$I$12:$V$21,8,FALSE)&lt;&gt;0,HLOOKUP(INT($I90),'1. Eingabemaske'!$I$12:$V$21,8,FALSE),""),"")</f>
        <v/>
      </c>
      <c r="AO90" s="89" t="str">
        <f>IF(ISTEXT($D90),IF($AN90="","",IF('1. Eingabemaske'!#REF!="","",(IF('1. Eingabemaske'!#REF!=0,($AM90/'1. Eingabemaske'!#REF!),($AM90-1)/('1. Eingabemaske'!#REF!-1))*$AN90))),"")</f>
        <v/>
      </c>
      <c r="AP90" s="110"/>
      <c r="AQ90" s="94" t="str">
        <f>IF(AND(ISTEXT($D90),ISNUMBER($AP90)),IF(HLOOKUP(INT($I90),'1. Eingabemaske'!$I$12:$V$21,9,FALSE)&lt;&gt;0,HLOOKUP(INT($I90),'1. Eingabemaske'!$I$12:$V$21,9,FALSE),""),"")</f>
        <v/>
      </c>
      <c r="AR90" s="103"/>
      <c r="AS90" s="94" t="str">
        <f>IF(AND(ISTEXT($D90),ISNUMBER($AR90)),IF(HLOOKUP(INT($I90),'1. Eingabemaske'!$I$12:$V$21,10,FALSE)&lt;&gt;0,HLOOKUP(INT($I90),'1. Eingabemaske'!$I$12:$V$21,10,FALSE),""),"")</f>
        <v/>
      </c>
      <c r="AT90" s="95" t="str">
        <f>IF(ISTEXT($D90),(IF($AQ90="",0,IF('1. Eingabemaske'!$F$19="","",(IF('1. Eingabemaske'!$F$19=0,($AP90/'1. Eingabemaske'!$G$19),($AP90-1)/('1. Eingabemaske'!$G$19-1))*$AQ90)))+IF($AS90="",0,IF('1. Eingabemaske'!$F$20="","",(IF('1. Eingabemaske'!$F$20=0,($AR90/'1. Eingabemaske'!$G$20),($AR90-1)/('1. Eingabemaske'!$G$20-1))*$AS90)))),"")</f>
        <v/>
      </c>
      <c r="AU90" s="103"/>
      <c r="AV90" s="94" t="str">
        <f>IF(AND(ISTEXT($D90),ISNUMBER($AU90)),IF(HLOOKUP(INT($I90),'1. Eingabemaske'!$I$12:$V$21,11,FALSE)&lt;&gt;0,HLOOKUP(INT($I90),'1. Eingabemaske'!$I$12:$V$21,11,FALSE),""),"")</f>
        <v/>
      </c>
      <c r="AW90" s="103"/>
      <c r="AX90" s="94" t="str">
        <f>IF(AND(ISTEXT($D90),ISNUMBER($AW90)),IF(HLOOKUP(INT($I90),'1. Eingabemaske'!$I$12:$V$21,12,FALSE)&lt;&gt;0,HLOOKUP(INT($I90),'1. Eingabemaske'!$I$12:$V$21,12,FALSE),""),"")</f>
        <v/>
      </c>
      <c r="AY90" s="95" t="str">
        <f>IF(ISTEXT($D90),SUM(IF($AV90="",0,IF('1. Eingabemaske'!$F$21="","",(IF('1. Eingabemaske'!$F$21=0,($AU90/'1. Eingabemaske'!$G$21),($AU90-1)/('1. Eingabemaske'!$G$21-1)))*$AV90)),IF($AX90="",0,IF('1. Eingabemaske'!#REF!="","",(IF('1. Eingabemaske'!#REF!=0,($AW90/'1. Eingabemaske'!#REF!),($AW90-1)/('1. Eingabemaske'!#REF!-1)))*$AX90))),"")</f>
        <v/>
      </c>
      <c r="AZ90" s="84" t="str">
        <f t="shared" si="14"/>
        <v>Bitte BES einfügen</v>
      </c>
      <c r="BA90" s="96" t="str">
        <f t="shared" si="15"/>
        <v/>
      </c>
      <c r="BB90" s="100"/>
      <c r="BC90" s="100"/>
      <c r="BD90" s="100"/>
    </row>
    <row r="91" spans="2:56" ht="13.5" thickBot="1" x14ac:dyDescent="0.45">
      <c r="B91" s="99" t="str">
        <f t="shared" si="8"/>
        <v xml:space="preserve"> </v>
      </c>
      <c r="C91" s="100"/>
      <c r="D91" s="100"/>
      <c r="E91" s="100"/>
      <c r="F91" s="100"/>
      <c r="G91" s="101"/>
      <c r="H91" s="101"/>
      <c r="I91" s="84" t="str">
        <f>IF(ISBLANK(Tableau1[[#This Row],[Name]]),"",((Tableau1[[#This Row],[Testdatum]]-Tableau1[[#This Row],[Geburtsdatum]])/365))</f>
        <v/>
      </c>
      <c r="J91" s="102" t="str">
        <f t="shared" si="9"/>
        <v xml:space="preserve"> </v>
      </c>
      <c r="K91" s="103"/>
      <c r="L91" s="103"/>
      <c r="M91" s="104" t="str">
        <f>IF(ISTEXT(D91),IF(L91="","",IF(HLOOKUP(INT($I91),'1. Eingabemaske'!$I$12:$V$21,2,FALSE)&lt;&gt;0,HLOOKUP(INT($I91),'1. Eingabemaske'!$I$12:$V$21,2,FALSE),"")),"")</f>
        <v/>
      </c>
      <c r="N91" s="105" t="str">
        <f>IF(ISTEXT($D91),IF(F91="M",IF(L91="","",IF($K91="Frühentwickler",VLOOKUP(INT($I91),'1. Eingabemaske'!$Z$12:$AF$28,5,FALSE),IF($K91="Normalentwickler",VLOOKUP(INT($I91),'1. Eingabemaske'!$Z$12:$AF$23,6,FALSE),IF($K91="Spätentwickler",VLOOKUP(INT($I91),'1. Eingabemaske'!$Z$12:$AF$23,7,FALSE),0)))+((VLOOKUP(INT($I91),'1. Eingabemaske'!$Z$12:$AF$23,2,FALSE))*(($G91-DATE(YEAR($G91),1,1)+1)/365))),IF(F91="W",(IF($K91="Frühentwickler",VLOOKUP(INT($I91),'1. Eingabemaske'!$AH$12:$AN$28,5,FALSE),IF($K91="Normalentwickler",VLOOKUP(INT($I91),'1. Eingabemaske'!$AH$12:$AN$23,6,FALSE),IF($K91="Spätentwickler",VLOOKUP(INT($I91),'1. Eingabemaske'!$AH$12:$AN$23,7,FALSE),0)))+((VLOOKUP(INT($I91),'1. Eingabemaske'!$AH$12:$AN$23,2,FALSE))*(($G91-DATE(YEAR($G91),1,1)+1)/365))),"Geschlecht fehlt!")),"")</f>
        <v/>
      </c>
      <c r="O91" s="106" t="str">
        <f>IF(ISTEXT(D91),IF(M91="","",IF('1. Eingabemaske'!$F$13="",0,(IF('1. Eingabemaske'!$F$13=0,(L91/'1. Eingabemaske'!$G$13),(L91-1)/('1. Eingabemaske'!$G$13-1))*M91*N91))),"")</f>
        <v/>
      </c>
      <c r="P91" s="103"/>
      <c r="Q91" s="103"/>
      <c r="R91" s="104" t="str">
        <f t="shared" si="10"/>
        <v/>
      </c>
      <c r="S91" s="104" t="str">
        <f>IF(AND(ISTEXT($D91),ISNUMBER(R91)),IF(HLOOKUP(INT($I91),'1. Eingabemaske'!$I$12:$V$21,3,FALSE)&lt;&gt;0,HLOOKUP(INT($I91),'1. Eingabemaske'!$I$12:$V$21,3,FALSE),""),"")</f>
        <v/>
      </c>
      <c r="T91" s="106" t="str">
        <f>IF(ISTEXT($D91),IF($S91="","",IF($R91="","",IF('1. Eingabemaske'!$F$14="",0,(IF('1. Eingabemaske'!$F$14=0,(R91/'1. Eingabemaske'!$G$14),(R91-1)/('1. Eingabemaske'!$G$14-1))*$S91)))),"")</f>
        <v/>
      </c>
      <c r="U91" s="103"/>
      <c r="V91" s="103"/>
      <c r="W91" s="104" t="str">
        <f t="shared" si="11"/>
        <v/>
      </c>
      <c r="X91" s="104" t="str">
        <f>IF(AND(ISTEXT($D91),ISNUMBER(W91)),IF(HLOOKUP(INT($I91),'1. Eingabemaske'!$I$12:$V$21,4,FALSE)&lt;&gt;0,HLOOKUP(INT($I91),'1. Eingabemaske'!$I$12:$V$21,4,FALSE),""),"")</f>
        <v/>
      </c>
      <c r="Y91" s="108" t="str">
        <f>IF(ISTEXT($D91),IF($W91="","",IF($X91="","",IF('1. Eingabemaske'!$F$15="","",(IF('1. Eingabemaske'!$F$15=0,($W91/'1. Eingabemaske'!$G$15),($W91-1)/('1. Eingabemaske'!$G$15-1))*$X91)))),"")</f>
        <v/>
      </c>
      <c r="Z91" s="103"/>
      <c r="AA91" s="103"/>
      <c r="AB91" s="104" t="str">
        <f t="shared" si="12"/>
        <v/>
      </c>
      <c r="AC91" s="104" t="str">
        <f>IF(AND(ISTEXT($D91),ISNUMBER($AB91)),IF(HLOOKUP(INT($I91),'1. Eingabemaske'!$I$12:$V$21,5,FALSE)&lt;&gt;0,HLOOKUP(INT($I91),'1. Eingabemaske'!$I$12:$V$21,5,FALSE),""),"")</f>
        <v/>
      </c>
      <c r="AD91" s="91" t="str">
        <f>IF(ISTEXT($D91),IF($AC91="","",IF('1. Eingabemaske'!$F$16="","",(IF('1. Eingabemaske'!$F$16=0,($AB91/'1. Eingabemaske'!$G$16),($AB91-1)/('1. Eingabemaske'!$G$16-1))*$AC91))),"")</f>
        <v/>
      </c>
      <c r="AE91" s="92" t="str">
        <f>IF(ISTEXT($D91),IF(F91="M",IF(L91="","",IF($K91="Frühentwickler",VLOOKUP(INT($I91),'1. Eingabemaske'!$Z$12:$AF$28,5,FALSE),IF($K91="Normalentwickler",VLOOKUP(INT($I91),'1. Eingabemaske'!$Z$12:$AF$23,6,FALSE),IF($K91="Spätentwickler",VLOOKUP(INT($I91),'1. Eingabemaske'!$Z$12:$AF$23,7,FALSE),0)))+((VLOOKUP(INT($I91),'1. Eingabemaske'!$Z$12:$AF$23,2,FALSE))*(($G91-DATE(YEAR($G91),1,1)+1)/365))),IF(F91="W",(IF($K91="Frühentwickler",VLOOKUP(INT($I91),'1. Eingabemaske'!$AH$12:$AN$28,5,FALSE),IF($K91="Normalentwickler",VLOOKUP(INT($I91),'1. Eingabemaske'!$AH$12:$AN$23,6,FALSE),IF($K91="Spätentwickler",VLOOKUP(INT($I91),'1. Eingabemaske'!$AH$12:$AN$23,7,FALSE),0)))+((VLOOKUP(INT($I91),'1. Eingabemaske'!$AH$12:$AN$23,2,FALSE))*(($G91-DATE(YEAR($G91),1,1)+1)/365))),"Geschlecht fehlt!")),"")</f>
        <v/>
      </c>
      <c r="AF91" s="93" t="str">
        <f t="shared" si="13"/>
        <v/>
      </c>
      <c r="AG91" s="103"/>
      <c r="AH91" s="94" t="str">
        <f>IF(AND(ISTEXT($D91),ISNUMBER($AG91)),IF(HLOOKUP(INT($I91),'1. Eingabemaske'!$I$12:$V$21,6,FALSE)&lt;&gt;0,HLOOKUP(INT($I91),'1. Eingabemaske'!$I$12:$V$21,6,FALSE),""),"")</f>
        <v/>
      </c>
      <c r="AI91" s="91" t="str">
        <f>IF(ISTEXT($D91),IF($AH91="","",IF('1. Eingabemaske'!$F$17="","",(IF('1. Eingabemaske'!$F$17=0,($AG91/'1. Eingabemaske'!$G$17),($AG91-1)/('1. Eingabemaske'!$G$17-1))*$AH91))),"")</f>
        <v/>
      </c>
      <c r="AJ91" s="103"/>
      <c r="AK91" s="94" t="str">
        <f>IF(AND(ISTEXT($D91),ISNUMBER($AJ91)),IF(HLOOKUP(INT($I91),'1. Eingabemaske'!$I$12:$V$21,7,FALSE)&lt;&gt;0,HLOOKUP(INT($I91),'1. Eingabemaske'!$I$12:$V$21,7,FALSE),""),"")</f>
        <v/>
      </c>
      <c r="AL91" s="91" t="str">
        <f>IF(ISTEXT($D91),IF(AJ91=0,0,IF($AK91="","",IF('1. Eingabemaske'!$F$18="","",(IF('1. Eingabemaske'!$F$18=0,($AJ91/'1. Eingabemaske'!$G$18),($AJ91-1)/('1. Eingabemaske'!$G$18-1))*$AK91)))),"")</f>
        <v/>
      </c>
      <c r="AM91" s="103"/>
      <c r="AN91" s="94" t="str">
        <f>IF(AND(ISTEXT($D91),ISNUMBER($AM91)),IF(HLOOKUP(INT($I91),'1. Eingabemaske'!$I$12:$V$21,8,FALSE)&lt;&gt;0,HLOOKUP(INT($I91),'1. Eingabemaske'!$I$12:$V$21,8,FALSE),""),"")</f>
        <v/>
      </c>
      <c r="AO91" s="89" t="str">
        <f>IF(ISTEXT($D91),IF($AN91="","",IF('1. Eingabemaske'!#REF!="","",(IF('1. Eingabemaske'!#REF!=0,($AM91/'1. Eingabemaske'!#REF!),($AM91-1)/('1. Eingabemaske'!#REF!-1))*$AN91))),"")</f>
        <v/>
      </c>
      <c r="AP91" s="110"/>
      <c r="AQ91" s="94" t="str">
        <f>IF(AND(ISTEXT($D91),ISNUMBER($AP91)),IF(HLOOKUP(INT($I91),'1. Eingabemaske'!$I$12:$V$21,9,FALSE)&lt;&gt;0,HLOOKUP(INT($I91),'1. Eingabemaske'!$I$12:$V$21,9,FALSE),""),"")</f>
        <v/>
      </c>
      <c r="AR91" s="103"/>
      <c r="AS91" s="94" t="str">
        <f>IF(AND(ISTEXT($D91),ISNUMBER($AR91)),IF(HLOOKUP(INT($I91),'1. Eingabemaske'!$I$12:$V$21,10,FALSE)&lt;&gt;0,HLOOKUP(INT($I91),'1. Eingabemaske'!$I$12:$V$21,10,FALSE),""),"")</f>
        <v/>
      </c>
      <c r="AT91" s="95" t="str">
        <f>IF(ISTEXT($D91),(IF($AQ91="",0,IF('1. Eingabemaske'!$F$19="","",(IF('1. Eingabemaske'!$F$19=0,($AP91/'1. Eingabemaske'!$G$19),($AP91-1)/('1. Eingabemaske'!$G$19-1))*$AQ91)))+IF($AS91="",0,IF('1. Eingabemaske'!$F$20="","",(IF('1. Eingabemaske'!$F$20=0,($AR91/'1. Eingabemaske'!$G$20),($AR91-1)/('1. Eingabemaske'!$G$20-1))*$AS91)))),"")</f>
        <v/>
      </c>
      <c r="AU91" s="103"/>
      <c r="AV91" s="94" t="str">
        <f>IF(AND(ISTEXT($D91),ISNUMBER($AU91)),IF(HLOOKUP(INT($I91),'1. Eingabemaske'!$I$12:$V$21,11,FALSE)&lt;&gt;0,HLOOKUP(INT($I91),'1. Eingabemaske'!$I$12:$V$21,11,FALSE),""),"")</f>
        <v/>
      </c>
      <c r="AW91" s="103"/>
      <c r="AX91" s="94" t="str">
        <f>IF(AND(ISTEXT($D91),ISNUMBER($AW91)),IF(HLOOKUP(INT($I91),'1. Eingabemaske'!$I$12:$V$21,12,FALSE)&lt;&gt;0,HLOOKUP(INT($I91),'1. Eingabemaske'!$I$12:$V$21,12,FALSE),""),"")</f>
        <v/>
      </c>
      <c r="AY91" s="95" t="str">
        <f>IF(ISTEXT($D91),SUM(IF($AV91="",0,IF('1. Eingabemaske'!$F$21="","",(IF('1. Eingabemaske'!$F$21=0,($AU91/'1. Eingabemaske'!$G$21),($AU91-1)/('1. Eingabemaske'!$G$21-1)))*$AV91)),IF($AX91="",0,IF('1. Eingabemaske'!#REF!="","",(IF('1. Eingabemaske'!#REF!=0,($AW91/'1. Eingabemaske'!#REF!),($AW91-1)/('1. Eingabemaske'!#REF!-1)))*$AX91))),"")</f>
        <v/>
      </c>
      <c r="AZ91" s="84" t="str">
        <f t="shared" si="14"/>
        <v>Bitte BES einfügen</v>
      </c>
      <c r="BA91" s="96" t="str">
        <f t="shared" si="15"/>
        <v/>
      </c>
      <c r="BB91" s="100"/>
      <c r="BC91" s="100"/>
      <c r="BD91" s="100"/>
    </row>
    <row r="92" spans="2:56" ht="13.5" thickBot="1" x14ac:dyDescent="0.45">
      <c r="B92" s="99" t="str">
        <f t="shared" si="8"/>
        <v xml:space="preserve"> </v>
      </c>
      <c r="C92" s="100"/>
      <c r="D92" s="100"/>
      <c r="E92" s="100"/>
      <c r="F92" s="100"/>
      <c r="G92" s="101"/>
      <c r="H92" s="101"/>
      <c r="I92" s="84" t="str">
        <f>IF(ISBLANK(Tableau1[[#This Row],[Name]]),"",((Tableau1[[#This Row],[Testdatum]]-Tableau1[[#This Row],[Geburtsdatum]])/365))</f>
        <v/>
      </c>
      <c r="J92" s="102" t="str">
        <f t="shared" si="9"/>
        <v xml:space="preserve"> </v>
      </c>
      <c r="K92" s="103"/>
      <c r="L92" s="103"/>
      <c r="M92" s="104" t="str">
        <f>IF(ISTEXT(D92),IF(L92="","",IF(HLOOKUP(INT($I92),'1. Eingabemaske'!$I$12:$V$21,2,FALSE)&lt;&gt;0,HLOOKUP(INT($I92),'1. Eingabemaske'!$I$12:$V$21,2,FALSE),"")),"")</f>
        <v/>
      </c>
      <c r="N92" s="105" t="str">
        <f>IF(ISTEXT($D92),IF(F92="M",IF(L92="","",IF($K92="Frühentwickler",VLOOKUP(INT($I92),'1. Eingabemaske'!$Z$12:$AF$28,5,FALSE),IF($K92="Normalentwickler",VLOOKUP(INT($I92),'1. Eingabemaske'!$Z$12:$AF$23,6,FALSE),IF($K92="Spätentwickler",VLOOKUP(INT($I92),'1. Eingabemaske'!$Z$12:$AF$23,7,FALSE),0)))+((VLOOKUP(INT($I92),'1. Eingabemaske'!$Z$12:$AF$23,2,FALSE))*(($G92-DATE(YEAR($G92),1,1)+1)/365))),IF(F92="W",(IF($K92="Frühentwickler",VLOOKUP(INT($I92),'1. Eingabemaske'!$AH$12:$AN$28,5,FALSE),IF($K92="Normalentwickler",VLOOKUP(INT($I92),'1. Eingabemaske'!$AH$12:$AN$23,6,FALSE),IF($K92="Spätentwickler",VLOOKUP(INT($I92),'1. Eingabemaske'!$AH$12:$AN$23,7,FALSE),0)))+((VLOOKUP(INT($I92),'1. Eingabemaske'!$AH$12:$AN$23,2,FALSE))*(($G92-DATE(YEAR($G92),1,1)+1)/365))),"Geschlecht fehlt!")),"")</f>
        <v/>
      </c>
      <c r="O92" s="106" t="str">
        <f>IF(ISTEXT(D92),IF(M92="","",IF('1. Eingabemaske'!$F$13="",0,(IF('1. Eingabemaske'!$F$13=0,(L92/'1. Eingabemaske'!$G$13),(L92-1)/('1. Eingabemaske'!$G$13-1))*M92*N92))),"")</f>
        <v/>
      </c>
      <c r="P92" s="103"/>
      <c r="Q92" s="103"/>
      <c r="R92" s="104" t="str">
        <f t="shared" si="10"/>
        <v/>
      </c>
      <c r="S92" s="104" t="str">
        <f>IF(AND(ISTEXT($D92),ISNUMBER(R92)),IF(HLOOKUP(INT($I92),'1. Eingabemaske'!$I$12:$V$21,3,FALSE)&lt;&gt;0,HLOOKUP(INT($I92),'1. Eingabemaske'!$I$12:$V$21,3,FALSE),""),"")</f>
        <v/>
      </c>
      <c r="T92" s="106" t="str">
        <f>IF(ISTEXT($D92),IF($S92="","",IF($R92="","",IF('1. Eingabemaske'!$F$14="",0,(IF('1. Eingabemaske'!$F$14=0,(R92/'1. Eingabemaske'!$G$14),(R92-1)/('1. Eingabemaske'!$G$14-1))*$S92)))),"")</f>
        <v/>
      </c>
      <c r="U92" s="103"/>
      <c r="V92" s="103"/>
      <c r="W92" s="104" t="str">
        <f t="shared" si="11"/>
        <v/>
      </c>
      <c r="X92" s="104" t="str">
        <f>IF(AND(ISTEXT($D92),ISNUMBER(W92)),IF(HLOOKUP(INT($I92),'1. Eingabemaske'!$I$12:$V$21,4,FALSE)&lt;&gt;0,HLOOKUP(INT($I92),'1. Eingabemaske'!$I$12:$V$21,4,FALSE),""),"")</f>
        <v/>
      </c>
      <c r="Y92" s="108" t="str">
        <f>IF(ISTEXT($D92),IF($W92="","",IF($X92="","",IF('1. Eingabemaske'!$F$15="","",(IF('1. Eingabemaske'!$F$15=0,($W92/'1. Eingabemaske'!$G$15),($W92-1)/('1. Eingabemaske'!$G$15-1))*$X92)))),"")</f>
        <v/>
      </c>
      <c r="Z92" s="103"/>
      <c r="AA92" s="103"/>
      <c r="AB92" s="104" t="str">
        <f t="shared" si="12"/>
        <v/>
      </c>
      <c r="AC92" s="104" t="str">
        <f>IF(AND(ISTEXT($D92),ISNUMBER($AB92)),IF(HLOOKUP(INT($I92),'1. Eingabemaske'!$I$12:$V$21,5,FALSE)&lt;&gt;0,HLOOKUP(INT($I92),'1. Eingabemaske'!$I$12:$V$21,5,FALSE),""),"")</f>
        <v/>
      </c>
      <c r="AD92" s="91" t="str">
        <f>IF(ISTEXT($D92),IF($AC92="","",IF('1. Eingabemaske'!$F$16="","",(IF('1. Eingabemaske'!$F$16=0,($AB92/'1. Eingabemaske'!$G$16),($AB92-1)/('1. Eingabemaske'!$G$16-1))*$AC92))),"")</f>
        <v/>
      </c>
      <c r="AE92" s="92" t="str">
        <f>IF(ISTEXT($D92),IF(F92="M",IF(L92="","",IF($K92="Frühentwickler",VLOOKUP(INT($I92),'1. Eingabemaske'!$Z$12:$AF$28,5,FALSE),IF($K92="Normalentwickler",VLOOKUP(INT($I92),'1. Eingabemaske'!$Z$12:$AF$23,6,FALSE),IF($K92="Spätentwickler",VLOOKUP(INT($I92),'1. Eingabemaske'!$Z$12:$AF$23,7,FALSE),0)))+((VLOOKUP(INT($I92),'1. Eingabemaske'!$Z$12:$AF$23,2,FALSE))*(($G92-DATE(YEAR($G92),1,1)+1)/365))),IF(F92="W",(IF($K92="Frühentwickler",VLOOKUP(INT($I92),'1. Eingabemaske'!$AH$12:$AN$28,5,FALSE),IF($K92="Normalentwickler",VLOOKUP(INT($I92),'1. Eingabemaske'!$AH$12:$AN$23,6,FALSE),IF($K92="Spätentwickler",VLOOKUP(INT($I92),'1. Eingabemaske'!$AH$12:$AN$23,7,FALSE),0)))+((VLOOKUP(INT($I92),'1. Eingabemaske'!$AH$12:$AN$23,2,FALSE))*(($G92-DATE(YEAR($G92),1,1)+1)/365))),"Geschlecht fehlt!")),"")</f>
        <v/>
      </c>
      <c r="AF92" s="93" t="str">
        <f t="shared" si="13"/>
        <v/>
      </c>
      <c r="AG92" s="103"/>
      <c r="AH92" s="94" t="str">
        <f>IF(AND(ISTEXT($D92),ISNUMBER($AG92)),IF(HLOOKUP(INT($I92),'1. Eingabemaske'!$I$12:$V$21,6,FALSE)&lt;&gt;0,HLOOKUP(INT($I92),'1. Eingabemaske'!$I$12:$V$21,6,FALSE),""),"")</f>
        <v/>
      </c>
      <c r="AI92" s="91" t="str">
        <f>IF(ISTEXT($D92),IF($AH92="","",IF('1. Eingabemaske'!$F$17="","",(IF('1. Eingabemaske'!$F$17=0,($AG92/'1. Eingabemaske'!$G$17),($AG92-1)/('1. Eingabemaske'!$G$17-1))*$AH92))),"")</f>
        <v/>
      </c>
      <c r="AJ92" s="103"/>
      <c r="AK92" s="94" t="str">
        <f>IF(AND(ISTEXT($D92),ISNUMBER($AJ92)),IF(HLOOKUP(INT($I92),'1. Eingabemaske'!$I$12:$V$21,7,FALSE)&lt;&gt;0,HLOOKUP(INT($I92),'1. Eingabemaske'!$I$12:$V$21,7,FALSE),""),"")</f>
        <v/>
      </c>
      <c r="AL92" s="91" t="str">
        <f>IF(ISTEXT($D92),IF(AJ92=0,0,IF($AK92="","",IF('1. Eingabemaske'!$F$18="","",(IF('1. Eingabemaske'!$F$18=0,($AJ92/'1. Eingabemaske'!$G$18),($AJ92-1)/('1. Eingabemaske'!$G$18-1))*$AK92)))),"")</f>
        <v/>
      </c>
      <c r="AM92" s="103"/>
      <c r="AN92" s="94" t="str">
        <f>IF(AND(ISTEXT($D92),ISNUMBER($AM92)),IF(HLOOKUP(INT($I92),'1. Eingabemaske'!$I$12:$V$21,8,FALSE)&lt;&gt;0,HLOOKUP(INT($I92),'1. Eingabemaske'!$I$12:$V$21,8,FALSE),""),"")</f>
        <v/>
      </c>
      <c r="AO92" s="89" t="str">
        <f>IF(ISTEXT($D92),IF($AN92="","",IF('1. Eingabemaske'!#REF!="","",(IF('1. Eingabemaske'!#REF!=0,($AM92/'1. Eingabemaske'!#REF!),($AM92-1)/('1. Eingabemaske'!#REF!-1))*$AN92))),"")</f>
        <v/>
      </c>
      <c r="AP92" s="110"/>
      <c r="AQ92" s="94" t="str">
        <f>IF(AND(ISTEXT($D92),ISNUMBER($AP92)),IF(HLOOKUP(INT($I92),'1. Eingabemaske'!$I$12:$V$21,9,FALSE)&lt;&gt;0,HLOOKUP(INT($I92),'1. Eingabemaske'!$I$12:$V$21,9,FALSE),""),"")</f>
        <v/>
      </c>
      <c r="AR92" s="103"/>
      <c r="AS92" s="94" t="str">
        <f>IF(AND(ISTEXT($D92),ISNUMBER($AR92)),IF(HLOOKUP(INT($I92),'1. Eingabemaske'!$I$12:$V$21,10,FALSE)&lt;&gt;0,HLOOKUP(INT($I92),'1. Eingabemaske'!$I$12:$V$21,10,FALSE),""),"")</f>
        <v/>
      </c>
      <c r="AT92" s="95" t="str">
        <f>IF(ISTEXT($D92),(IF($AQ92="",0,IF('1. Eingabemaske'!$F$19="","",(IF('1. Eingabemaske'!$F$19=0,($AP92/'1. Eingabemaske'!$G$19),($AP92-1)/('1. Eingabemaske'!$G$19-1))*$AQ92)))+IF($AS92="",0,IF('1. Eingabemaske'!$F$20="","",(IF('1. Eingabemaske'!$F$20=0,($AR92/'1. Eingabemaske'!$G$20),($AR92-1)/('1. Eingabemaske'!$G$20-1))*$AS92)))),"")</f>
        <v/>
      </c>
      <c r="AU92" s="103"/>
      <c r="AV92" s="94" t="str">
        <f>IF(AND(ISTEXT($D92),ISNUMBER($AU92)),IF(HLOOKUP(INT($I92),'1. Eingabemaske'!$I$12:$V$21,11,FALSE)&lt;&gt;0,HLOOKUP(INT($I92),'1. Eingabemaske'!$I$12:$V$21,11,FALSE),""),"")</f>
        <v/>
      </c>
      <c r="AW92" s="103"/>
      <c r="AX92" s="94" t="str">
        <f>IF(AND(ISTEXT($D92),ISNUMBER($AW92)),IF(HLOOKUP(INT($I92),'1. Eingabemaske'!$I$12:$V$21,12,FALSE)&lt;&gt;0,HLOOKUP(INT($I92),'1. Eingabemaske'!$I$12:$V$21,12,FALSE),""),"")</f>
        <v/>
      </c>
      <c r="AY92" s="95" t="str">
        <f>IF(ISTEXT($D92),SUM(IF($AV92="",0,IF('1. Eingabemaske'!$F$21="","",(IF('1. Eingabemaske'!$F$21=0,($AU92/'1. Eingabemaske'!$G$21),($AU92-1)/('1. Eingabemaske'!$G$21-1)))*$AV92)),IF($AX92="",0,IF('1. Eingabemaske'!#REF!="","",(IF('1. Eingabemaske'!#REF!=0,($AW92/'1. Eingabemaske'!#REF!),($AW92-1)/('1. Eingabemaske'!#REF!-1)))*$AX92))),"")</f>
        <v/>
      </c>
      <c r="AZ92" s="84" t="str">
        <f t="shared" si="14"/>
        <v>Bitte BES einfügen</v>
      </c>
      <c r="BA92" s="96" t="str">
        <f t="shared" si="15"/>
        <v/>
      </c>
      <c r="BB92" s="100"/>
      <c r="BC92" s="100"/>
      <c r="BD92" s="100"/>
    </row>
    <row r="93" spans="2:56" ht="13.5" thickBot="1" x14ac:dyDescent="0.45">
      <c r="B93" s="99" t="str">
        <f t="shared" si="8"/>
        <v xml:space="preserve"> </v>
      </c>
      <c r="C93" s="100"/>
      <c r="D93" s="100"/>
      <c r="E93" s="100"/>
      <c r="F93" s="100"/>
      <c r="G93" s="101"/>
      <c r="H93" s="101"/>
      <c r="I93" s="84" t="str">
        <f>IF(ISBLANK(Tableau1[[#This Row],[Name]]),"",((Tableau1[[#This Row],[Testdatum]]-Tableau1[[#This Row],[Geburtsdatum]])/365))</f>
        <v/>
      </c>
      <c r="J93" s="102" t="str">
        <f t="shared" si="9"/>
        <v xml:space="preserve"> </v>
      </c>
      <c r="K93" s="103"/>
      <c r="L93" s="103"/>
      <c r="M93" s="104" t="str">
        <f>IF(ISTEXT(D93),IF(L93="","",IF(HLOOKUP(INT($I93),'1. Eingabemaske'!$I$12:$V$21,2,FALSE)&lt;&gt;0,HLOOKUP(INT($I93),'1. Eingabemaske'!$I$12:$V$21,2,FALSE),"")),"")</f>
        <v/>
      </c>
      <c r="N93" s="105" t="str">
        <f>IF(ISTEXT($D93),IF(F93="M",IF(L93="","",IF($K93="Frühentwickler",VLOOKUP(INT($I93),'1. Eingabemaske'!$Z$12:$AF$28,5,FALSE),IF($K93="Normalentwickler",VLOOKUP(INT($I93),'1. Eingabemaske'!$Z$12:$AF$23,6,FALSE),IF($K93="Spätentwickler",VLOOKUP(INT($I93),'1. Eingabemaske'!$Z$12:$AF$23,7,FALSE),0)))+((VLOOKUP(INT($I93),'1. Eingabemaske'!$Z$12:$AF$23,2,FALSE))*(($G93-DATE(YEAR($G93),1,1)+1)/365))),IF(F93="W",(IF($K93="Frühentwickler",VLOOKUP(INT($I93),'1. Eingabemaske'!$AH$12:$AN$28,5,FALSE),IF($K93="Normalentwickler",VLOOKUP(INT($I93),'1. Eingabemaske'!$AH$12:$AN$23,6,FALSE),IF($K93="Spätentwickler",VLOOKUP(INT($I93),'1. Eingabemaske'!$AH$12:$AN$23,7,FALSE),0)))+((VLOOKUP(INT($I93),'1. Eingabemaske'!$AH$12:$AN$23,2,FALSE))*(($G93-DATE(YEAR($G93),1,1)+1)/365))),"Geschlecht fehlt!")),"")</f>
        <v/>
      </c>
      <c r="O93" s="106" t="str">
        <f>IF(ISTEXT(D93),IF(M93="","",IF('1. Eingabemaske'!$F$13="",0,(IF('1. Eingabemaske'!$F$13=0,(L93/'1. Eingabemaske'!$G$13),(L93-1)/('1. Eingabemaske'!$G$13-1))*M93*N93))),"")</f>
        <v/>
      </c>
      <c r="P93" s="103"/>
      <c r="Q93" s="103"/>
      <c r="R93" s="104" t="str">
        <f t="shared" si="10"/>
        <v/>
      </c>
      <c r="S93" s="104" t="str">
        <f>IF(AND(ISTEXT($D93),ISNUMBER(R93)),IF(HLOOKUP(INT($I93),'1. Eingabemaske'!$I$12:$V$21,3,FALSE)&lt;&gt;0,HLOOKUP(INT($I93),'1. Eingabemaske'!$I$12:$V$21,3,FALSE),""),"")</f>
        <v/>
      </c>
      <c r="T93" s="106" t="str">
        <f>IF(ISTEXT($D93),IF($S93="","",IF($R93="","",IF('1. Eingabemaske'!$F$14="",0,(IF('1. Eingabemaske'!$F$14=0,(R93/'1. Eingabemaske'!$G$14),(R93-1)/('1. Eingabemaske'!$G$14-1))*$S93)))),"")</f>
        <v/>
      </c>
      <c r="U93" s="103"/>
      <c r="V93" s="103"/>
      <c r="W93" s="104" t="str">
        <f t="shared" si="11"/>
        <v/>
      </c>
      <c r="X93" s="104" t="str">
        <f>IF(AND(ISTEXT($D93),ISNUMBER(W93)),IF(HLOOKUP(INT($I93),'1. Eingabemaske'!$I$12:$V$21,4,FALSE)&lt;&gt;0,HLOOKUP(INT($I93),'1. Eingabemaske'!$I$12:$V$21,4,FALSE),""),"")</f>
        <v/>
      </c>
      <c r="Y93" s="108" t="str">
        <f>IF(ISTEXT($D93),IF($W93="","",IF($X93="","",IF('1. Eingabemaske'!$F$15="","",(IF('1. Eingabemaske'!$F$15=0,($W93/'1. Eingabemaske'!$G$15),($W93-1)/('1. Eingabemaske'!$G$15-1))*$X93)))),"")</f>
        <v/>
      </c>
      <c r="Z93" s="103"/>
      <c r="AA93" s="103"/>
      <c r="AB93" s="104" t="str">
        <f t="shared" si="12"/>
        <v/>
      </c>
      <c r="AC93" s="104" t="str">
        <f>IF(AND(ISTEXT($D93),ISNUMBER($AB93)),IF(HLOOKUP(INT($I93),'1. Eingabemaske'!$I$12:$V$21,5,FALSE)&lt;&gt;0,HLOOKUP(INT($I93),'1. Eingabemaske'!$I$12:$V$21,5,FALSE),""),"")</f>
        <v/>
      </c>
      <c r="AD93" s="91" t="str">
        <f>IF(ISTEXT($D93),IF($AC93="","",IF('1. Eingabemaske'!$F$16="","",(IF('1. Eingabemaske'!$F$16=0,($AB93/'1. Eingabemaske'!$G$16),($AB93-1)/('1. Eingabemaske'!$G$16-1))*$AC93))),"")</f>
        <v/>
      </c>
      <c r="AE93" s="92" t="str">
        <f>IF(ISTEXT($D93),IF(F93="M",IF(L93="","",IF($K93="Frühentwickler",VLOOKUP(INT($I93),'1. Eingabemaske'!$Z$12:$AF$28,5,FALSE),IF($K93="Normalentwickler",VLOOKUP(INT($I93),'1. Eingabemaske'!$Z$12:$AF$23,6,FALSE),IF($K93="Spätentwickler",VLOOKUP(INT($I93),'1. Eingabemaske'!$Z$12:$AF$23,7,FALSE),0)))+((VLOOKUP(INT($I93),'1. Eingabemaske'!$Z$12:$AF$23,2,FALSE))*(($G93-DATE(YEAR($G93),1,1)+1)/365))),IF(F93="W",(IF($K93="Frühentwickler",VLOOKUP(INT($I93),'1. Eingabemaske'!$AH$12:$AN$28,5,FALSE),IF($K93="Normalentwickler",VLOOKUP(INT($I93),'1. Eingabemaske'!$AH$12:$AN$23,6,FALSE),IF($K93="Spätentwickler",VLOOKUP(INT($I93),'1. Eingabemaske'!$AH$12:$AN$23,7,FALSE),0)))+((VLOOKUP(INT($I93),'1. Eingabemaske'!$AH$12:$AN$23,2,FALSE))*(($G93-DATE(YEAR($G93),1,1)+1)/365))),"Geschlecht fehlt!")),"")</f>
        <v/>
      </c>
      <c r="AF93" s="93" t="str">
        <f t="shared" si="13"/>
        <v/>
      </c>
      <c r="AG93" s="103"/>
      <c r="AH93" s="94" t="str">
        <f>IF(AND(ISTEXT($D93),ISNUMBER($AG93)),IF(HLOOKUP(INT($I93),'1. Eingabemaske'!$I$12:$V$21,6,FALSE)&lt;&gt;0,HLOOKUP(INT($I93),'1. Eingabemaske'!$I$12:$V$21,6,FALSE),""),"")</f>
        <v/>
      </c>
      <c r="AI93" s="91" t="str">
        <f>IF(ISTEXT($D93),IF($AH93="","",IF('1. Eingabemaske'!$F$17="","",(IF('1. Eingabemaske'!$F$17=0,($AG93/'1. Eingabemaske'!$G$17),($AG93-1)/('1. Eingabemaske'!$G$17-1))*$AH93))),"")</f>
        <v/>
      </c>
      <c r="AJ93" s="103"/>
      <c r="AK93" s="94" t="str">
        <f>IF(AND(ISTEXT($D93),ISNUMBER($AJ93)),IF(HLOOKUP(INT($I93),'1. Eingabemaske'!$I$12:$V$21,7,FALSE)&lt;&gt;0,HLOOKUP(INT($I93),'1. Eingabemaske'!$I$12:$V$21,7,FALSE),""),"")</f>
        <v/>
      </c>
      <c r="AL93" s="91" t="str">
        <f>IF(ISTEXT($D93),IF(AJ93=0,0,IF($AK93="","",IF('1. Eingabemaske'!$F$18="","",(IF('1. Eingabemaske'!$F$18=0,($AJ93/'1. Eingabemaske'!$G$18),($AJ93-1)/('1. Eingabemaske'!$G$18-1))*$AK93)))),"")</f>
        <v/>
      </c>
      <c r="AM93" s="103"/>
      <c r="AN93" s="94" t="str">
        <f>IF(AND(ISTEXT($D93),ISNUMBER($AM93)),IF(HLOOKUP(INT($I93),'1. Eingabemaske'!$I$12:$V$21,8,FALSE)&lt;&gt;0,HLOOKUP(INT($I93),'1. Eingabemaske'!$I$12:$V$21,8,FALSE),""),"")</f>
        <v/>
      </c>
      <c r="AO93" s="89" t="str">
        <f>IF(ISTEXT($D93),IF($AN93="","",IF('1. Eingabemaske'!#REF!="","",(IF('1. Eingabemaske'!#REF!=0,($AM93/'1. Eingabemaske'!#REF!),($AM93-1)/('1. Eingabemaske'!#REF!-1))*$AN93))),"")</f>
        <v/>
      </c>
      <c r="AP93" s="110"/>
      <c r="AQ93" s="94" t="str">
        <f>IF(AND(ISTEXT($D93),ISNUMBER($AP93)),IF(HLOOKUP(INT($I93),'1. Eingabemaske'!$I$12:$V$21,9,FALSE)&lt;&gt;0,HLOOKUP(INT($I93),'1. Eingabemaske'!$I$12:$V$21,9,FALSE),""),"")</f>
        <v/>
      </c>
      <c r="AR93" s="103"/>
      <c r="AS93" s="94" t="str">
        <f>IF(AND(ISTEXT($D93),ISNUMBER($AR93)),IF(HLOOKUP(INT($I93),'1. Eingabemaske'!$I$12:$V$21,10,FALSE)&lt;&gt;0,HLOOKUP(INT($I93),'1. Eingabemaske'!$I$12:$V$21,10,FALSE),""),"")</f>
        <v/>
      </c>
      <c r="AT93" s="95" t="str">
        <f>IF(ISTEXT($D93),(IF($AQ93="",0,IF('1. Eingabemaske'!$F$19="","",(IF('1. Eingabemaske'!$F$19=0,($AP93/'1. Eingabemaske'!$G$19),($AP93-1)/('1. Eingabemaske'!$G$19-1))*$AQ93)))+IF($AS93="",0,IF('1. Eingabemaske'!$F$20="","",(IF('1. Eingabemaske'!$F$20=0,($AR93/'1. Eingabemaske'!$G$20),($AR93-1)/('1. Eingabemaske'!$G$20-1))*$AS93)))),"")</f>
        <v/>
      </c>
      <c r="AU93" s="103"/>
      <c r="AV93" s="94" t="str">
        <f>IF(AND(ISTEXT($D93),ISNUMBER($AU93)),IF(HLOOKUP(INT($I93),'1. Eingabemaske'!$I$12:$V$21,11,FALSE)&lt;&gt;0,HLOOKUP(INT($I93),'1. Eingabemaske'!$I$12:$V$21,11,FALSE),""),"")</f>
        <v/>
      </c>
      <c r="AW93" s="103"/>
      <c r="AX93" s="94" t="str">
        <f>IF(AND(ISTEXT($D93),ISNUMBER($AW93)),IF(HLOOKUP(INT($I93),'1. Eingabemaske'!$I$12:$V$21,12,FALSE)&lt;&gt;0,HLOOKUP(INT($I93),'1. Eingabemaske'!$I$12:$V$21,12,FALSE),""),"")</f>
        <v/>
      </c>
      <c r="AY93" s="95" t="str">
        <f>IF(ISTEXT($D93),SUM(IF($AV93="",0,IF('1. Eingabemaske'!$F$21="","",(IF('1. Eingabemaske'!$F$21=0,($AU93/'1. Eingabemaske'!$G$21),($AU93-1)/('1. Eingabemaske'!$G$21-1)))*$AV93)),IF($AX93="",0,IF('1. Eingabemaske'!#REF!="","",(IF('1. Eingabemaske'!#REF!=0,($AW93/'1. Eingabemaske'!#REF!),($AW93-1)/('1. Eingabemaske'!#REF!-1)))*$AX93))),"")</f>
        <v/>
      </c>
      <c r="AZ93" s="84" t="str">
        <f t="shared" si="14"/>
        <v>Bitte BES einfügen</v>
      </c>
      <c r="BA93" s="96" t="str">
        <f t="shared" si="15"/>
        <v/>
      </c>
      <c r="BB93" s="100"/>
      <c r="BC93" s="100"/>
      <c r="BD93" s="100"/>
    </row>
    <row r="94" spans="2:56" ht="13.5" thickBot="1" x14ac:dyDescent="0.45">
      <c r="B94" s="99" t="str">
        <f t="shared" si="8"/>
        <v xml:space="preserve"> </v>
      </c>
      <c r="C94" s="100"/>
      <c r="D94" s="100"/>
      <c r="E94" s="100"/>
      <c r="F94" s="100"/>
      <c r="G94" s="101"/>
      <c r="H94" s="101"/>
      <c r="I94" s="84" t="str">
        <f>IF(ISBLANK(Tableau1[[#This Row],[Name]]),"",((Tableau1[[#This Row],[Testdatum]]-Tableau1[[#This Row],[Geburtsdatum]])/365))</f>
        <v/>
      </c>
      <c r="J94" s="102" t="str">
        <f t="shared" si="9"/>
        <v xml:space="preserve"> </v>
      </c>
      <c r="K94" s="103"/>
      <c r="L94" s="103"/>
      <c r="M94" s="104" t="str">
        <f>IF(ISTEXT(D94),IF(L94="","",IF(HLOOKUP(INT($I94),'1. Eingabemaske'!$I$12:$V$21,2,FALSE)&lt;&gt;0,HLOOKUP(INT($I94),'1. Eingabemaske'!$I$12:$V$21,2,FALSE),"")),"")</f>
        <v/>
      </c>
      <c r="N94" s="105" t="str">
        <f>IF(ISTEXT($D94),IF(F94="M",IF(L94="","",IF($K94="Frühentwickler",VLOOKUP(INT($I94),'1. Eingabemaske'!$Z$12:$AF$28,5,FALSE),IF($K94="Normalentwickler",VLOOKUP(INT($I94),'1. Eingabemaske'!$Z$12:$AF$23,6,FALSE),IF($K94="Spätentwickler",VLOOKUP(INT($I94),'1. Eingabemaske'!$Z$12:$AF$23,7,FALSE),0)))+((VLOOKUP(INT($I94),'1. Eingabemaske'!$Z$12:$AF$23,2,FALSE))*(($G94-DATE(YEAR($G94),1,1)+1)/365))),IF(F94="W",(IF($K94="Frühentwickler",VLOOKUP(INT($I94),'1. Eingabemaske'!$AH$12:$AN$28,5,FALSE),IF($K94="Normalentwickler",VLOOKUP(INT($I94),'1. Eingabemaske'!$AH$12:$AN$23,6,FALSE),IF($K94="Spätentwickler",VLOOKUP(INT($I94),'1. Eingabemaske'!$AH$12:$AN$23,7,FALSE),0)))+((VLOOKUP(INT($I94),'1. Eingabemaske'!$AH$12:$AN$23,2,FALSE))*(($G94-DATE(YEAR($G94),1,1)+1)/365))),"Geschlecht fehlt!")),"")</f>
        <v/>
      </c>
      <c r="O94" s="106" t="str">
        <f>IF(ISTEXT(D94),IF(M94="","",IF('1. Eingabemaske'!$F$13="",0,(IF('1. Eingabemaske'!$F$13=0,(L94/'1. Eingabemaske'!$G$13),(L94-1)/('1. Eingabemaske'!$G$13-1))*M94*N94))),"")</f>
        <v/>
      </c>
      <c r="P94" s="103"/>
      <c r="Q94" s="103"/>
      <c r="R94" s="104" t="str">
        <f t="shared" si="10"/>
        <v/>
      </c>
      <c r="S94" s="104" t="str">
        <f>IF(AND(ISTEXT($D94),ISNUMBER(R94)),IF(HLOOKUP(INT($I94),'1. Eingabemaske'!$I$12:$V$21,3,FALSE)&lt;&gt;0,HLOOKUP(INT($I94),'1. Eingabemaske'!$I$12:$V$21,3,FALSE),""),"")</f>
        <v/>
      </c>
      <c r="T94" s="106" t="str">
        <f>IF(ISTEXT($D94),IF($S94="","",IF($R94="","",IF('1. Eingabemaske'!$F$14="",0,(IF('1. Eingabemaske'!$F$14=0,(R94/'1. Eingabemaske'!$G$14),(R94-1)/('1. Eingabemaske'!$G$14-1))*$S94)))),"")</f>
        <v/>
      </c>
      <c r="U94" s="103"/>
      <c r="V94" s="103"/>
      <c r="W94" s="104" t="str">
        <f t="shared" si="11"/>
        <v/>
      </c>
      <c r="X94" s="104" t="str">
        <f>IF(AND(ISTEXT($D94),ISNUMBER(W94)),IF(HLOOKUP(INT($I94),'1. Eingabemaske'!$I$12:$V$21,4,FALSE)&lt;&gt;0,HLOOKUP(INT($I94),'1. Eingabemaske'!$I$12:$V$21,4,FALSE),""),"")</f>
        <v/>
      </c>
      <c r="Y94" s="108" t="str">
        <f>IF(ISTEXT($D94),IF($W94="","",IF($X94="","",IF('1. Eingabemaske'!$F$15="","",(IF('1. Eingabemaske'!$F$15=0,($W94/'1. Eingabemaske'!$G$15),($W94-1)/('1. Eingabemaske'!$G$15-1))*$X94)))),"")</f>
        <v/>
      </c>
      <c r="Z94" s="103"/>
      <c r="AA94" s="103"/>
      <c r="AB94" s="104" t="str">
        <f t="shared" si="12"/>
        <v/>
      </c>
      <c r="AC94" s="104" t="str">
        <f>IF(AND(ISTEXT($D94),ISNUMBER($AB94)),IF(HLOOKUP(INT($I94),'1. Eingabemaske'!$I$12:$V$21,5,FALSE)&lt;&gt;0,HLOOKUP(INT($I94),'1. Eingabemaske'!$I$12:$V$21,5,FALSE),""),"")</f>
        <v/>
      </c>
      <c r="AD94" s="91" t="str">
        <f>IF(ISTEXT($D94),IF($AC94="","",IF('1. Eingabemaske'!$F$16="","",(IF('1. Eingabemaske'!$F$16=0,($AB94/'1. Eingabemaske'!$G$16),($AB94-1)/('1. Eingabemaske'!$G$16-1))*$AC94))),"")</f>
        <v/>
      </c>
      <c r="AE94" s="92" t="str">
        <f>IF(ISTEXT($D94),IF(F94="M",IF(L94="","",IF($K94="Frühentwickler",VLOOKUP(INT($I94),'1. Eingabemaske'!$Z$12:$AF$28,5,FALSE),IF($K94="Normalentwickler",VLOOKUP(INT($I94),'1. Eingabemaske'!$Z$12:$AF$23,6,FALSE),IF($K94="Spätentwickler",VLOOKUP(INT($I94),'1. Eingabemaske'!$Z$12:$AF$23,7,FALSE),0)))+((VLOOKUP(INT($I94),'1. Eingabemaske'!$Z$12:$AF$23,2,FALSE))*(($G94-DATE(YEAR($G94),1,1)+1)/365))),IF(F94="W",(IF($K94="Frühentwickler",VLOOKUP(INT($I94),'1. Eingabemaske'!$AH$12:$AN$28,5,FALSE),IF($K94="Normalentwickler",VLOOKUP(INT($I94),'1. Eingabemaske'!$AH$12:$AN$23,6,FALSE),IF($K94="Spätentwickler",VLOOKUP(INT($I94),'1. Eingabemaske'!$AH$12:$AN$23,7,FALSE),0)))+((VLOOKUP(INT($I94),'1. Eingabemaske'!$AH$12:$AN$23,2,FALSE))*(($G94-DATE(YEAR($G94),1,1)+1)/365))),"Geschlecht fehlt!")),"")</f>
        <v/>
      </c>
      <c r="AF94" s="93" t="str">
        <f t="shared" si="13"/>
        <v/>
      </c>
      <c r="AG94" s="103"/>
      <c r="AH94" s="94" t="str">
        <f>IF(AND(ISTEXT($D94),ISNUMBER($AG94)),IF(HLOOKUP(INT($I94),'1. Eingabemaske'!$I$12:$V$21,6,FALSE)&lt;&gt;0,HLOOKUP(INT($I94),'1. Eingabemaske'!$I$12:$V$21,6,FALSE),""),"")</f>
        <v/>
      </c>
      <c r="AI94" s="91" t="str">
        <f>IF(ISTEXT($D94),IF($AH94="","",IF('1. Eingabemaske'!$F$17="","",(IF('1. Eingabemaske'!$F$17=0,($AG94/'1. Eingabemaske'!$G$17),($AG94-1)/('1. Eingabemaske'!$G$17-1))*$AH94))),"")</f>
        <v/>
      </c>
      <c r="AJ94" s="103"/>
      <c r="AK94" s="94" t="str">
        <f>IF(AND(ISTEXT($D94),ISNUMBER($AJ94)),IF(HLOOKUP(INT($I94),'1. Eingabemaske'!$I$12:$V$21,7,FALSE)&lt;&gt;0,HLOOKUP(INT($I94),'1. Eingabemaske'!$I$12:$V$21,7,FALSE),""),"")</f>
        <v/>
      </c>
      <c r="AL94" s="91" t="str">
        <f>IF(ISTEXT($D94),IF(AJ94=0,0,IF($AK94="","",IF('1. Eingabemaske'!$F$18="","",(IF('1. Eingabemaske'!$F$18=0,($AJ94/'1. Eingabemaske'!$G$18),($AJ94-1)/('1. Eingabemaske'!$G$18-1))*$AK94)))),"")</f>
        <v/>
      </c>
      <c r="AM94" s="103"/>
      <c r="AN94" s="94" t="str">
        <f>IF(AND(ISTEXT($D94),ISNUMBER($AM94)),IF(HLOOKUP(INT($I94),'1. Eingabemaske'!$I$12:$V$21,8,FALSE)&lt;&gt;0,HLOOKUP(INT($I94),'1. Eingabemaske'!$I$12:$V$21,8,FALSE),""),"")</f>
        <v/>
      </c>
      <c r="AO94" s="89" t="str">
        <f>IF(ISTEXT($D94),IF($AN94="","",IF('1. Eingabemaske'!#REF!="","",(IF('1. Eingabemaske'!#REF!=0,($AM94/'1. Eingabemaske'!#REF!),($AM94-1)/('1. Eingabemaske'!#REF!-1))*$AN94))),"")</f>
        <v/>
      </c>
      <c r="AP94" s="110"/>
      <c r="AQ94" s="94" t="str">
        <f>IF(AND(ISTEXT($D94),ISNUMBER($AP94)),IF(HLOOKUP(INT($I94),'1. Eingabemaske'!$I$12:$V$21,9,FALSE)&lt;&gt;0,HLOOKUP(INT($I94),'1. Eingabemaske'!$I$12:$V$21,9,FALSE),""),"")</f>
        <v/>
      </c>
      <c r="AR94" s="103"/>
      <c r="AS94" s="94" t="str">
        <f>IF(AND(ISTEXT($D94),ISNUMBER($AR94)),IF(HLOOKUP(INT($I94),'1. Eingabemaske'!$I$12:$V$21,10,FALSE)&lt;&gt;0,HLOOKUP(INT($I94),'1. Eingabemaske'!$I$12:$V$21,10,FALSE),""),"")</f>
        <v/>
      </c>
      <c r="AT94" s="95" t="str">
        <f>IF(ISTEXT($D94),(IF($AQ94="",0,IF('1. Eingabemaske'!$F$19="","",(IF('1. Eingabemaske'!$F$19=0,($AP94/'1. Eingabemaske'!$G$19),($AP94-1)/('1. Eingabemaske'!$G$19-1))*$AQ94)))+IF($AS94="",0,IF('1. Eingabemaske'!$F$20="","",(IF('1. Eingabemaske'!$F$20=0,($AR94/'1. Eingabemaske'!$G$20),($AR94-1)/('1. Eingabemaske'!$G$20-1))*$AS94)))),"")</f>
        <v/>
      </c>
      <c r="AU94" s="103"/>
      <c r="AV94" s="94" t="str">
        <f>IF(AND(ISTEXT($D94),ISNUMBER($AU94)),IF(HLOOKUP(INT($I94),'1. Eingabemaske'!$I$12:$V$21,11,FALSE)&lt;&gt;0,HLOOKUP(INT($I94),'1. Eingabemaske'!$I$12:$V$21,11,FALSE),""),"")</f>
        <v/>
      </c>
      <c r="AW94" s="103"/>
      <c r="AX94" s="94" t="str">
        <f>IF(AND(ISTEXT($D94),ISNUMBER($AW94)),IF(HLOOKUP(INT($I94),'1. Eingabemaske'!$I$12:$V$21,12,FALSE)&lt;&gt;0,HLOOKUP(INT($I94),'1. Eingabemaske'!$I$12:$V$21,12,FALSE),""),"")</f>
        <v/>
      </c>
      <c r="AY94" s="95" t="str">
        <f>IF(ISTEXT($D94),SUM(IF($AV94="",0,IF('1. Eingabemaske'!$F$21="","",(IF('1. Eingabemaske'!$F$21=0,($AU94/'1. Eingabemaske'!$G$21),($AU94-1)/('1. Eingabemaske'!$G$21-1)))*$AV94)),IF($AX94="",0,IF('1. Eingabemaske'!#REF!="","",(IF('1. Eingabemaske'!#REF!=0,($AW94/'1. Eingabemaske'!#REF!),($AW94-1)/('1. Eingabemaske'!#REF!-1)))*$AX94))),"")</f>
        <v/>
      </c>
      <c r="AZ94" s="84" t="str">
        <f t="shared" si="14"/>
        <v>Bitte BES einfügen</v>
      </c>
      <c r="BA94" s="96" t="str">
        <f t="shared" si="15"/>
        <v/>
      </c>
      <c r="BB94" s="100"/>
      <c r="BC94" s="100"/>
      <c r="BD94" s="100"/>
    </row>
    <row r="95" spans="2:56" ht="13.5" thickBot="1" x14ac:dyDescent="0.45">
      <c r="B95" s="99" t="str">
        <f t="shared" si="8"/>
        <v xml:space="preserve"> </v>
      </c>
      <c r="C95" s="100"/>
      <c r="D95" s="100"/>
      <c r="E95" s="100"/>
      <c r="F95" s="100"/>
      <c r="G95" s="101"/>
      <c r="H95" s="101"/>
      <c r="I95" s="84" t="str">
        <f>IF(ISBLANK(Tableau1[[#This Row],[Name]]),"",((Tableau1[[#This Row],[Testdatum]]-Tableau1[[#This Row],[Geburtsdatum]])/365))</f>
        <v/>
      </c>
      <c r="J95" s="102" t="str">
        <f t="shared" si="9"/>
        <v xml:space="preserve"> </v>
      </c>
      <c r="K95" s="103"/>
      <c r="L95" s="103"/>
      <c r="M95" s="104" t="str">
        <f>IF(ISTEXT(D95),IF(L95="","",IF(HLOOKUP(INT($I95),'1. Eingabemaske'!$I$12:$V$21,2,FALSE)&lt;&gt;0,HLOOKUP(INT($I95),'1. Eingabemaske'!$I$12:$V$21,2,FALSE),"")),"")</f>
        <v/>
      </c>
      <c r="N95" s="105" t="str">
        <f>IF(ISTEXT($D95),IF(F95="M",IF(L95="","",IF($K95="Frühentwickler",VLOOKUP(INT($I95),'1. Eingabemaske'!$Z$12:$AF$28,5,FALSE),IF($K95="Normalentwickler",VLOOKUP(INT($I95),'1. Eingabemaske'!$Z$12:$AF$23,6,FALSE),IF($K95="Spätentwickler",VLOOKUP(INT($I95),'1. Eingabemaske'!$Z$12:$AF$23,7,FALSE),0)))+((VLOOKUP(INT($I95),'1. Eingabemaske'!$Z$12:$AF$23,2,FALSE))*(($G95-DATE(YEAR($G95),1,1)+1)/365))),IF(F95="W",(IF($K95="Frühentwickler",VLOOKUP(INT($I95),'1. Eingabemaske'!$AH$12:$AN$28,5,FALSE),IF($K95="Normalentwickler",VLOOKUP(INT($I95),'1. Eingabemaske'!$AH$12:$AN$23,6,FALSE),IF($K95="Spätentwickler",VLOOKUP(INT($I95),'1. Eingabemaske'!$AH$12:$AN$23,7,FALSE),0)))+((VLOOKUP(INT($I95),'1. Eingabemaske'!$AH$12:$AN$23,2,FALSE))*(($G95-DATE(YEAR($G95),1,1)+1)/365))),"Geschlecht fehlt!")),"")</f>
        <v/>
      </c>
      <c r="O95" s="106" t="str">
        <f>IF(ISTEXT(D95),IF(M95="","",IF('1. Eingabemaske'!$F$13="",0,(IF('1. Eingabemaske'!$F$13=0,(L95/'1. Eingabemaske'!$G$13),(L95-1)/('1. Eingabemaske'!$G$13-1))*M95*N95))),"")</f>
        <v/>
      </c>
      <c r="P95" s="103"/>
      <c r="Q95" s="103"/>
      <c r="R95" s="104" t="str">
        <f t="shared" si="10"/>
        <v/>
      </c>
      <c r="S95" s="104" t="str">
        <f>IF(AND(ISTEXT($D95),ISNUMBER(R95)),IF(HLOOKUP(INT($I95),'1. Eingabemaske'!$I$12:$V$21,3,FALSE)&lt;&gt;0,HLOOKUP(INT($I95),'1. Eingabemaske'!$I$12:$V$21,3,FALSE),""),"")</f>
        <v/>
      </c>
      <c r="T95" s="106" t="str">
        <f>IF(ISTEXT($D95),IF($S95="","",IF($R95="","",IF('1. Eingabemaske'!$F$14="",0,(IF('1. Eingabemaske'!$F$14=0,(R95/'1. Eingabemaske'!$G$14),(R95-1)/('1. Eingabemaske'!$G$14-1))*$S95)))),"")</f>
        <v/>
      </c>
      <c r="U95" s="103"/>
      <c r="V95" s="103"/>
      <c r="W95" s="104" t="str">
        <f t="shared" si="11"/>
        <v/>
      </c>
      <c r="X95" s="104" t="str">
        <f>IF(AND(ISTEXT($D95),ISNUMBER(W95)),IF(HLOOKUP(INT($I95),'1. Eingabemaske'!$I$12:$V$21,4,FALSE)&lt;&gt;0,HLOOKUP(INT($I95),'1. Eingabemaske'!$I$12:$V$21,4,FALSE),""),"")</f>
        <v/>
      </c>
      <c r="Y95" s="108" t="str">
        <f>IF(ISTEXT($D95),IF($W95="","",IF($X95="","",IF('1. Eingabemaske'!$F$15="","",(IF('1. Eingabemaske'!$F$15=0,($W95/'1. Eingabemaske'!$G$15),($W95-1)/('1. Eingabemaske'!$G$15-1))*$X95)))),"")</f>
        <v/>
      </c>
      <c r="Z95" s="103"/>
      <c r="AA95" s="103"/>
      <c r="AB95" s="104" t="str">
        <f t="shared" si="12"/>
        <v/>
      </c>
      <c r="AC95" s="104" t="str">
        <f>IF(AND(ISTEXT($D95),ISNUMBER($AB95)),IF(HLOOKUP(INT($I95),'1. Eingabemaske'!$I$12:$V$21,5,FALSE)&lt;&gt;0,HLOOKUP(INT($I95),'1. Eingabemaske'!$I$12:$V$21,5,FALSE),""),"")</f>
        <v/>
      </c>
      <c r="AD95" s="91" t="str">
        <f>IF(ISTEXT($D95),IF($AC95="","",IF('1. Eingabemaske'!$F$16="","",(IF('1. Eingabemaske'!$F$16=0,($AB95/'1. Eingabemaske'!$G$16),($AB95-1)/('1. Eingabemaske'!$G$16-1))*$AC95))),"")</f>
        <v/>
      </c>
      <c r="AE95" s="92" t="str">
        <f>IF(ISTEXT($D95),IF(F95="M",IF(L95="","",IF($K95="Frühentwickler",VLOOKUP(INT($I95),'1. Eingabemaske'!$Z$12:$AF$28,5,FALSE),IF($K95="Normalentwickler",VLOOKUP(INT($I95),'1. Eingabemaske'!$Z$12:$AF$23,6,FALSE),IF($K95="Spätentwickler",VLOOKUP(INT($I95),'1. Eingabemaske'!$Z$12:$AF$23,7,FALSE),0)))+((VLOOKUP(INT($I95),'1. Eingabemaske'!$Z$12:$AF$23,2,FALSE))*(($G95-DATE(YEAR($G95),1,1)+1)/365))),IF(F95="W",(IF($K95="Frühentwickler",VLOOKUP(INT($I95),'1. Eingabemaske'!$AH$12:$AN$28,5,FALSE),IF($K95="Normalentwickler",VLOOKUP(INT($I95),'1. Eingabemaske'!$AH$12:$AN$23,6,FALSE),IF($K95="Spätentwickler",VLOOKUP(INT($I95),'1. Eingabemaske'!$AH$12:$AN$23,7,FALSE),0)))+((VLOOKUP(INT($I95),'1. Eingabemaske'!$AH$12:$AN$23,2,FALSE))*(($G95-DATE(YEAR($G95),1,1)+1)/365))),"Geschlecht fehlt!")),"")</f>
        <v/>
      </c>
      <c r="AF95" s="93" t="str">
        <f t="shared" si="13"/>
        <v/>
      </c>
      <c r="AG95" s="103"/>
      <c r="AH95" s="94" t="str">
        <f>IF(AND(ISTEXT($D95),ISNUMBER($AG95)),IF(HLOOKUP(INT($I95),'1. Eingabemaske'!$I$12:$V$21,6,FALSE)&lt;&gt;0,HLOOKUP(INT($I95),'1. Eingabemaske'!$I$12:$V$21,6,FALSE),""),"")</f>
        <v/>
      </c>
      <c r="AI95" s="91" t="str">
        <f>IF(ISTEXT($D95),IF($AH95="","",IF('1. Eingabemaske'!$F$17="","",(IF('1. Eingabemaske'!$F$17=0,($AG95/'1. Eingabemaske'!$G$17),($AG95-1)/('1. Eingabemaske'!$G$17-1))*$AH95))),"")</f>
        <v/>
      </c>
      <c r="AJ95" s="103"/>
      <c r="AK95" s="94" t="str">
        <f>IF(AND(ISTEXT($D95),ISNUMBER($AJ95)),IF(HLOOKUP(INT($I95),'1. Eingabemaske'!$I$12:$V$21,7,FALSE)&lt;&gt;0,HLOOKUP(INT($I95),'1. Eingabemaske'!$I$12:$V$21,7,FALSE),""),"")</f>
        <v/>
      </c>
      <c r="AL95" s="91" t="str">
        <f>IF(ISTEXT($D95),IF(AJ95=0,0,IF($AK95="","",IF('1. Eingabemaske'!$F$18="","",(IF('1. Eingabemaske'!$F$18=0,($AJ95/'1. Eingabemaske'!$G$18),($AJ95-1)/('1. Eingabemaske'!$G$18-1))*$AK95)))),"")</f>
        <v/>
      </c>
      <c r="AM95" s="103"/>
      <c r="AN95" s="94" t="str">
        <f>IF(AND(ISTEXT($D95),ISNUMBER($AM95)),IF(HLOOKUP(INT($I95),'1. Eingabemaske'!$I$12:$V$21,8,FALSE)&lt;&gt;0,HLOOKUP(INT($I95),'1. Eingabemaske'!$I$12:$V$21,8,FALSE),""),"")</f>
        <v/>
      </c>
      <c r="AO95" s="89" t="str">
        <f>IF(ISTEXT($D95),IF($AN95="","",IF('1. Eingabemaske'!#REF!="","",(IF('1. Eingabemaske'!#REF!=0,($AM95/'1. Eingabemaske'!#REF!),($AM95-1)/('1. Eingabemaske'!#REF!-1))*$AN95))),"")</f>
        <v/>
      </c>
      <c r="AP95" s="110"/>
      <c r="AQ95" s="94" t="str">
        <f>IF(AND(ISTEXT($D95),ISNUMBER($AP95)),IF(HLOOKUP(INT($I95),'1. Eingabemaske'!$I$12:$V$21,9,FALSE)&lt;&gt;0,HLOOKUP(INT($I95),'1. Eingabemaske'!$I$12:$V$21,9,FALSE),""),"")</f>
        <v/>
      </c>
      <c r="AR95" s="103"/>
      <c r="AS95" s="94" t="str">
        <f>IF(AND(ISTEXT($D95),ISNUMBER($AR95)),IF(HLOOKUP(INT($I95),'1. Eingabemaske'!$I$12:$V$21,10,FALSE)&lt;&gt;0,HLOOKUP(INT($I95),'1. Eingabemaske'!$I$12:$V$21,10,FALSE),""),"")</f>
        <v/>
      </c>
      <c r="AT95" s="95" t="str">
        <f>IF(ISTEXT($D95),(IF($AQ95="",0,IF('1. Eingabemaske'!$F$19="","",(IF('1. Eingabemaske'!$F$19=0,($AP95/'1. Eingabemaske'!$G$19),($AP95-1)/('1. Eingabemaske'!$G$19-1))*$AQ95)))+IF($AS95="",0,IF('1. Eingabemaske'!$F$20="","",(IF('1. Eingabemaske'!$F$20=0,($AR95/'1. Eingabemaske'!$G$20),($AR95-1)/('1. Eingabemaske'!$G$20-1))*$AS95)))),"")</f>
        <v/>
      </c>
      <c r="AU95" s="103"/>
      <c r="AV95" s="94" t="str">
        <f>IF(AND(ISTEXT($D95),ISNUMBER($AU95)),IF(HLOOKUP(INT($I95),'1. Eingabemaske'!$I$12:$V$21,11,FALSE)&lt;&gt;0,HLOOKUP(INT($I95),'1. Eingabemaske'!$I$12:$V$21,11,FALSE),""),"")</f>
        <v/>
      </c>
      <c r="AW95" s="103"/>
      <c r="AX95" s="94" t="str">
        <f>IF(AND(ISTEXT($D95),ISNUMBER($AW95)),IF(HLOOKUP(INT($I95),'1. Eingabemaske'!$I$12:$V$21,12,FALSE)&lt;&gt;0,HLOOKUP(INT($I95),'1. Eingabemaske'!$I$12:$V$21,12,FALSE),""),"")</f>
        <v/>
      </c>
      <c r="AY95" s="95" t="str">
        <f>IF(ISTEXT($D95),SUM(IF($AV95="",0,IF('1. Eingabemaske'!$F$21="","",(IF('1. Eingabemaske'!$F$21=0,($AU95/'1. Eingabemaske'!$G$21),($AU95-1)/('1. Eingabemaske'!$G$21-1)))*$AV95)),IF($AX95="",0,IF('1. Eingabemaske'!#REF!="","",(IF('1. Eingabemaske'!#REF!=0,($AW95/'1. Eingabemaske'!#REF!),($AW95-1)/('1. Eingabemaske'!#REF!-1)))*$AX95))),"")</f>
        <v/>
      </c>
      <c r="AZ95" s="84" t="str">
        <f t="shared" si="14"/>
        <v>Bitte BES einfügen</v>
      </c>
      <c r="BA95" s="96" t="str">
        <f t="shared" si="15"/>
        <v/>
      </c>
      <c r="BB95" s="100"/>
      <c r="BC95" s="100"/>
      <c r="BD95" s="100"/>
    </row>
    <row r="96" spans="2:56" ht="13.5" thickBot="1" x14ac:dyDescent="0.45">
      <c r="B96" s="99" t="str">
        <f t="shared" si="8"/>
        <v xml:space="preserve"> </v>
      </c>
      <c r="C96" s="100"/>
      <c r="D96" s="100"/>
      <c r="E96" s="100"/>
      <c r="F96" s="100"/>
      <c r="G96" s="101"/>
      <c r="H96" s="101"/>
      <c r="I96" s="84" t="str">
        <f>IF(ISBLANK(Tableau1[[#This Row],[Name]]),"",((Tableau1[[#This Row],[Testdatum]]-Tableau1[[#This Row],[Geburtsdatum]])/365))</f>
        <v/>
      </c>
      <c r="J96" s="102" t="str">
        <f t="shared" si="9"/>
        <v xml:space="preserve"> </v>
      </c>
      <c r="K96" s="103"/>
      <c r="L96" s="103"/>
      <c r="M96" s="104" t="str">
        <f>IF(ISTEXT(D96),IF(L96="","",IF(HLOOKUP(INT($I96),'1. Eingabemaske'!$I$12:$V$21,2,FALSE)&lt;&gt;0,HLOOKUP(INT($I96),'1. Eingabemaske'!$I$12:$V$21,2,FALSE),"")),"")</f>
        <v/>
      </c>
      <c r="N96" s="105" t="str">
        <f>IF(ISTEXT($D96),IF(F96="M",IF(L96="","",IF($K96="Frühentwickler",VLOOKUP(INT($I96),'1. Eingabemaske'!$Z$12:$AF$28,5,FALSE),IF($K96="Normalentwickler",VLOOKUP(INT($I96),'1. Eingabemaske'!$Z$12:$AF$23,6,FALSE),IF($K96="Spätentwickler",VLOOKUP(INT($I96),'1. Eingabemaske'!$Z$12:$AF$23,7,FALSE),0)))+((VLOOKUP(INT($I96),'1. Eingabemaske'!$Z$12:$AF$23,2,FALSE))*(($G96-DATE(YEAR($G96),1,1)+1)/365))),IF(F96="W",(IF($K96="Frühentwickler",VLOOKUP(INT($I96),'1. Eingabemaske'!$AH$12:$AN$28,5,FALSE),IF($K96="Normalentwickler",VLOOKUP(INT($I96),'1. Eingabemaske'!$AH$12:$AN$23,6,FALSE),IF($K96="Spätentwickler",VLOOKUP(INT($I96),'1. Eingabemaske'!$AH$12:$AN$23,7,FALSE),0)))+((VLOOKUP(INT($I96),'1. Eingabemaske'!$AH$12:$AN$23,2,FALSE))*(($G96-DATE(YEAR($G96),1,1)+1)/365))),"Geschlecht fehlt!")),"")</f>
        <v/>
      </c>
      <c r="O96" s="106" t="str">
        <f>IF(ISTEXT(D96),IF(M96="","",IF('1. Eingabemaske'!$F$13="",0,(IF('1. Eingabemaske'!$F$13=0,(L96/'1. Eingabemaske'!$G$13),(L96-1)/('1. Eingabemaske'!$G$13-1))*M96*N96))),"")</f>
        <v/>
      </c>
      <c r="P96" s="103"/>
      <c r="Q96" s="103"/>
      <c r="R96" s="104" t="str">
        <f t="shared" si="10"/>
        <v/>
      </c>
      <c r="S96" s="104" t="str">
        <f>IF(AND(ISTEXT($D96),ISNUMBER(R96)),IF(HLOOKUP(INT($I96),'1. Eingabemaske'!$I$12:$V$21,3,FALSE)&lt;&gt;0,HLOOKUP(INT($I96),'1. Eingabemaske'!$I$12:$V$21,3,FALSE),""),"")</f>
        <v/>
      </c>
      <c r="T96" s="106" t="str">
        <f>IF(ISTEXT($D96),IF($S96="","",IF($R96="","",IF('1. Eingabemaske'!$F$14="",0,(IF('1. Eingabemaske'!$F$14=0,(R96/'1. Eingabemaske'!$G$14),(R96-1)/('1. Eingabemaske'!$G$14-1))*$S96)))),"")</f>
        <v/>
      </c>
      <c r="U96" s="103"/>
      <c r="V96" s="103"/>
      <c r="W96" s="104" t="str">
        <f t="shared" si="11"/>
        <v/>
      </c>
      <c r="X96" s="104" t="str">
        <f>IF(AND(ISTEXT($D96),ISNUMBER(W96)),IF(HLOOKUP(INT($I96),'1. Eingabemaske'!$I$12:$V$21,4,FALSE)&lt;&gt;0,HLOOKUP(INT($I96),'1. Eingabemaske'!$I$12:$V$21,4,FALSE),""),"")</f>
        <v/>
      </c>
      <c r="Y96" s="108" t="str">
        <f>IF(ISTEXT($D96),IF($W96="","",IF($X96="","",IF('1. Eingabemaske'!$F$15="","",(IF('1. Eingabemaske'!$F$15=0,($W96/'1. Eingabemaske'!$G$15),($W96-1)/('1. Eingabemaske'!$G$15-1))*$X96)))),"")</f>
        <v/>
      </c>
      <c r="Z96" s="103"/>
      <c r="AA96" s="103"/>
      <c r="AB96" s="104" t="str">
        <f t="shared" si="12"/>
        <v/>
      </c>
      <c r="AC96" s="104" t="str">
        <f>IF(AND(ISTEXT($D96),ISNUMBER($AB96)),IF(HLOOKUP(INT($I96),'1. Eingabemaske'!$I$12:$V$21,5,FALSE)&lt;&gt;0,HLOOKUP(INT($I96),'1. Eingabemaske'!$I$12:$V$21,5,FALSE),""),"")</f>
        <v/>
      </c>
      <c r="AD96" s="91" t="str">
        <f>IF(ISTEXT($D96),IF($AC96="","",IF('1. Eingabemaske'!$F$16="","",(IF('1. Eingabemaske'!$F$16=0,($AB96/'1. Eingabemaske'!$G$16),($AB96-1)/('1. Eingabemaske'!$G$16-1))*$AC96))),"")</f>
        <v/>
      </c>
      <c r="AE96" s="92" t="str">
        <f>IF(ISTEXT($D96),IF(F96="M",IF(L96="","",IF($K96="Frühentwickler",VLOOKUP(INT($I96),'1. Eingabemaske'!$Z$12:$AF$28,5,FALSE),IF($K96="Normalentwickler",VLOOKUP(INT($I96),'1. Eingabemaske'!$Z$12:$AF$23,6,FALSE),IF($K96="Spätentwickler",VLOOKUP(INT($I96),'1. Eingabemaske'!$Z$12:$AF$23,7,FALSE),0)))+((VLOOKUP(INT($I96),'1. Eingabemaske'!$Z$12:$AF$23,2,FALSE))*(($G96-DATE(YEAR($G96),1,1)+1)/365))),IF(F96="W",(IF($K96="Frühentwickler",VLOOKUP(INT($I96),'1. Eingabemaske'!$AH$12:$AN$28,5,FALSE),IF($K96="Normalentwickler",VLOOKUP(INT($I96),'1. Eingabemaske'!$AH$12:$AN$23,6,FALSE),IF($K96="Spätentwickler",VLOOKUP(INT($I96),'1. Eingabemaske'!$AH$12:$AN$23,7,FALSE),0)))+((VLOOKUP(INT($I96),'1. Eingabemaske'!$AH$12:$AN$23,2,FALSE))*(($G96-DATE(YEAR($G96),1,1)+1)/365))),"Geschlecht fehlt!")),"")</f>
        <v/>
      </c>
      <c r="AF96" s="93" t="str">
        <f t="shared" si="13"/>
        <v/>
      </c>
      <c r="AG96" s="103"/>
      <c r="AH96" s="94" t="str">
        <f>IF(AND(ISTEXT($D96),ISNUMBER($AG96)),IF(HLOOKUP(INT($I96),'1. Eingabemaske'!$I$12:$V$21,6,FALSE)&lt;&gt;0,HLOOKUP(INT($I96),'1. Eingabemaske'!$I$12:$V$21,6,FALSE),""),"")</f>
        <v/>
      </c>
      <c r="AI96" s="91" t="str">
        <f>IF(ISTEXT($D96),IF($AH96="","",IF('1. Eingabemaske'!$F$17="","",(IF('1. Eingabemaske'!$F$17=0,($AG96/'1. Eingabemaske'!$G$17),($AG96-1)/('1. Eingabemaske'!$G$17-1))*$AH96))),"")</f>
        <v/>
      </c>
      <c r="AJ96" s="103"/>
      <c r="AK96" s="94" t="str">
        <f>IF(AND(ISTEXT($D96),ISNUMBER($AJ96)),IF(HLOOKUP(INT($I96),'1. Eingabemaske'!$I$12:$V$21,7,FALSE)&lt;&gt;0,HLOOKUP(INT($I96),'1. Eingabemaske'!$I$12:$V$21,7,FALSE),""),"")</f>
        <v/>
      </c>
      <c r="AL96" s="91" t="str">
        <f>IF(ISTEXT($D96),IF(AJ96=0,0,IF($AK96="","",IF('1. Eingabemaske'!$F$18="","",(IF('1. Eingabemaske'!$F$18=0,($AJ96/'1. Eingabemaske'!$G$18),($AJ96-1)/('1. Eingabemaske'!$G$18-1))*$AK96)))),"")</f>
        <v/>
      </c>
      <c r="AM96" s="103"/>
      <c r="AN96" s="94" t="str">
        <f>IF(AND(ISTEXT($D96),ISNUMBER($AM96)),IF(HLOOKUP(INT($I96),'1. Eingabemaske'!$I$12:$V$21,8,FALSE)&lt;&gt;0,HLOOKUP(INT($I96),'1. Eingabemaske'!$I$12:$V$21,8,FALSE),""),"")</f>
        <v/>
      </c>
      <c r="AO96" s="89" t="str">
        <f>IF(ISTEXT($D96),IF($AN96="","",IF('1. Eingabemaske'!#REF!="","",(IF('1. Eingabemaske'!#REF!=0,($AM96/'1. Eingabemaske'!#REF!),($AM96-1)/('1. Eingabemaske'!#REF!-1))*$AN96))),"")</f>
        <v/>
      </c>
      <c r="AP96" s="110"/>
      <c r="AQ96" s="94" t="str">
        <f>IF(AND(ISTEXT($D96),ISNUMBER($AP96)),IF(HLOOKUP(INT($I96),'1. Eingabemaske'!$I$12:$V$21,9,FALSE)&lt;&gt;0,HLOOKUP(INT($I96),'1. Eingabemaske'!$I$12:$V$21,9,FALSE),""),"")</f>
        <v/>
      </c>
      <c r="AR96" s="103"/>
      <c r="AS96" s="94" t="str">
        <f>IF(AND(ISTEXT($D96),ISNUMBER($AR96)),IF(HLOOKUP(INT($I96),'1. Eingabemaske'!$I$12:$V$21,10,FALSE)&lt;&gt;0,HLOOKUP(INT($I96),'1. Eingabemaske'!$I$12:$V$21,10,FALSE),""),"")</f>
        <v/>
      </c>
      <c r="AT96" s="95" t="str">
        <f>IF(ISTEXT($D96),(IF($AQ96="",0,IF('1. Eingabemaske'!$F$19="","",(IF('1. Eingabemaske'!$F$19=0,($AP96/'1. Eingabemaske'!$G$19),($AP96-1)/('1. Eingabemaske'!$G$19-1))*$AQ96)))+IF($AS96="",0,IF('1. Eingabemaske'!$F$20="","",(IF('1. Eingabemaske'!$F$20=0,($AR96/'1. Eingabemaske'!$G$20),($AR96-1)/('1. Eingabemaske'!$G$20-1))*$AS96)))),"")</f>
        <v/>
      </c>
      <c r="AU96" s="103"/>
      <c r="AV96" s="94" t="str">
        <f>IF(AND(ISTEXT($D96),ISNUMBER($AU96)),IF(HLOOKUP(INT($I96),'1. Eingabemaske'!$I$12:$V$21,11,FALSE)&lt;&gt;0,HLOOKUP(INT($I96),'1. Eingabemaske'!$I$12:$V$21,11,FALSE),""),"")</f>
        <v/>
      </c>
      <c r="AW96" s="103"/>
      <c r="AX96" s="94" t="str">
        <f>IF(AND(ISTEXT($D96),ISNUMBER($AW96)),IF(HLOOKUP(INT($I96),'1. Eingabemaske'!$I$12:$V$21,12,FALSE)&lt;&gt;0,HLOOKUP(INT($I96),'1. Eingabemaske'!$I$12:$V$21,12,FALSE),""),"")</f>
        <v/>
      </c>
      <c r="AY96" s="95" t="str">
        <f>IF(ISTEXT($D96),SUM(IF($AV96="",0,IF('1. Eingabemaske'!$F$21="","",(IF('1. Eingabemaske'!$F$21=0,($AU96/'1. Eingabemaske'!$G$21),($AU96-1)/('1. Eingabemaske'!$G$21-1)))*$AV96)),IF($AX96="",0,IF('1. Eingabemaske'!#REF!="","",(IF('1. Eingabemaske'!#REF!=0,($AW96/'1. Eingabemaske'!#REF!),($AW96-1)/('1. Eingabemaske'!#REF!-1)))*$AX96))),"")</f>
        <v/>
      </c>
      <c r="AZ96" s="84" t="str">
        <f t="shared" si="14"/>
        <v>Bitte BES einfügen</v>
      </c>
      <c r="BA96" s="96" t="str">
        <f t="shared" si="15"/>
        <v/>
      </c>
      <c r="BB96" s="100"/>
      <c r="BC96" s="100"/>
      <c r="BD96" s="100"/>
    </row>
    <row r="97" spans="2:56" ht="13.5" thickBot="1" x14ac:dyDescent="0.45">
      <c r="B97" s="99" t="str">
        <f t="shared" si="8"/>
        <v xml:space="preserve"> </v>
      </c>
      <c r="C97" s="100"/>
      <c r="D97" s="100"/>
      <c r="E97" s="100"/>
      <c r="F97" s="100"/>
      <c r="G97" s="101"/>
      <c r="H97" s="101"/>
      <c r="I97" s="84" t="str">
        <f>IF(ISBLANK(Tableau1[[#This Row],[Name]]),"",((Tableau1[[#This Row],[Testdatum]]-Tableau1[[#This Row],[Geburtsdatum]])/365))</f>
        <v/>
      </c>
      <c r="J97" s="102" t="str">
        <f t="shared" si="9"/>
        <v xml:space="preserve"> </v>
      </c>
      <c r="K97" s="103"/>
      <c r="L97" s="103"/>
      <c r="M97" s="104" t="str">
        <f>IF(ISTEXT(D97),IF(L97="","",IF(HLOOKUP(INT($I97),'1. Eingabemaske'!$I$12:$V$21,2,FALSE)&lt;&gt;0,HLOOKUP(INT($I97),'1. Eingabemaske'!$I$12:$V$21,2,FALSE),"")),"")</f>
        <v/>
      </c>
      <c r="N97" s="105" t="str">
        <f>IF(ISTEXT($D97),IF(F97="M",IF(L97="","",IF($K97="Frühentwickler",VLOOKUP(INT($I97),'1. Eingabemaske'!$Z$12:$AF$28,5,FALSE),IF($K97="Normalentwickler",VLOOKUP(INT($I97),'1. Eingabemaske'!$Z$12:$AF$23,6,FALSE),IF($K97="Spätentwickler",VLOOKUP(INT($I97),'1. Eingabemaske'!$Z$12:$AF$23,7,FALSE),0)))+((VLOOKUP(INT($I97),'1. Eingabemaske'!$Z$12:$AF$23,2,FALSE))*(($G97-DATE(YEAR($G97),1,1)+1)/365))),IF(F97="W",(IF($K97="Frühentwickler",VLOOKUP(INT($I97),'1. Eingabemaske'!$AH$12:$AN$28,5,FALSE),IF($K97="Normalentwickler",VLOOKUP(INT($I97),'1. Eingabemaske'!$AH$12:$AN$23,6,FALSE),IF($K97="Spätentwickler",VLOOKUP(INT($I97),'1. Eingabemaske'!$AH$12:$AN$23,7,FALSE),0)))+((VLOOKUP(INT($I97),'1. Eingabemaske'!$AH$12:$AN$23,2,FALSE))*(($G97-DATE(YEAR($G97),1,1)+1)/365))),"Geschlecht fehlt!")),"")</f>
        <v/>
      </c>
      <c r="O97" s="106" t="str">
        <f>IF(ISTEXT(D97),IF(M97="","",IF('1. Eingabemaske'!$F$13="",0,(IF('1. Eingabemaske'!$F$13=0,(L97/'1. Eingabemaske'!$G$13),(L97-1)/('1. Eingabemaske'!$G$13-1))*M97*N97))),"")</f>
        <v/>
      </c>
      <c r="P97" s="103"/>
      <c r="Q97" s="103"/>
      <c r="R97" s="104" t="str">
        <f t="shared" si="10"/>
        <v/>
      </c>
      <c r="S97" s="104" t="str">
        <f>IF(AND(ISTEXT($D97),ISNUMBER(R97)),IF(HLOOKUP(INT($I97),'1. Eingabemaske'!$I$12:$V$21,3,FALSE)&lt;&gt;0,HLOOKUP(INT($I97),'1. Eingabemaske'!$I$12:$V$21,3,FALSE),""),"")</f>
        <v/>
      </c>
      <c r="T97" s="106" t="str">
        <f>IF(ISTEXT($D97),IF($S97="","",IF($R97="","",IF('1. Eingabemaske'!$F$14="",0,(IF('1. Eingabemaske'!$F$14=0,(R97/'1. Eingabemaske'!$G$14),(R97-1)/('1. Eingabemaske'!$G$14-1))*$S97)))),"")</f>
        <v/>
      </c>
      <c r="U97" s="103"/>
      <c r="V97" s="103"/>
      <c r="W97" s="104" t="str">
        <f t="shared" si="11"/>
        <v/>
      </c>
      <c r="X97" s="104" t="str">
        <f>IF(AND(ISTEXT($D97),ISNUMBER(W97)),IF(HLOOKUP(INT($I97),'1. Eingabemaske'!$I$12:$V$21,4,FALSE)&lt;&gt;0,HLOOKUP(INT($I97),'1. Eingabemaske'!$I$12:$V$21,4,FALSE),""),"")</f>
        <v/>
      </c>
      <c r="Y97" s="108" t="str">
        <f>IF(ISTEXT($D97),IF($W97="","",IF($X97="","",IF('1. Eingabemaske'!$F$15="","",(IF('1. Eingabemaske'!$F$15=0,($W97/'1. Eingabemaske'!$G$15),($W97-1)/('1. Eingabemaske'!$G$15-1))*$X97)))),"")</f>
        <v/>
      </c>
      <c r="Z97" s="103"/>
      <c r="AA97" s="103"/>
      <c r="AB97" s="104" t="str">
        <f t="shared" si="12"/>
        <v/>
      </c>
      <c r="AC97" s="104" t="str">
        <f>IF(AND(ISTEXT($D97),ISNUMBER($AB97)),IF(HLOOKUP(INT($I97),'1. Eingabemaske'!$I$12:$V$21,5,FALSE)&lt;&gt;0,HLOOKUP(INT($I97),'1. Eingabemaske'!$I$12:$V$21,5,FALSE),""),"")</f>
        <v/>
      </c>
      <c r="AD97" s="91" t="str">
        <f>IF(ISTEXT($D97),IF($AC97="","",IF('1. Eingabemaske'!$F$16="","",(IF('1. Eingabemaske'!$F$16=0,($AB97/'1. Eingabemaske'!$G$16),($AB97-1)/('1. Eingabemaske'!$G$16-1))*$AC97))),"")</f>
        <v/>
      </c>
      <c r="AE97" s="92" t="str">
        <f>IF(ISTEXT($D97),IF(F97="M",IF(L97="","",IF($K97="Frühentwickler",VLOOKUP(INT($I97),'1. Eingabemaske'!$Z$12:$AF$28,5,FALSE),IF($K97="Normalentwickler",VLOOKUP(INT($I97),'1. Eingabemaske'!$Z$12:$AF$23,6,FALSE),IF($K97="Spätentwickler",VLOOKUP(INT($I97),'1. Eingabemaske'!$Z$12:$AF$23,7,FALSE),0)))+((VLOOKUP(INT($I97),'1. Eingabemaske'!$Z$12:$AF$23,2,FALSE))*(($G97-DATE(YEAR($G97),1,1)+1)/365))),IF(F97="W",(IF($K97="Frühentwickler",VLOOKUP(INT($I97),'1. Eingabemaske'!$AH$12:$AN$28,5,FALSE),IF($K97="Normalentwickler",VLOOKUP(INT($I97),'1. Eingabemaske'!$AH$12:$AN$23,6,FALSE),IF($K97="Spätentwickler",VLOOKUP(INT($I97),'1. Eingabemaske'!$AH$12:$AN$23,7,FALSE),0)))+((VLOOKUP(INT($I97),'1. Eingabemaske'!$AH$12:$AN$23,2,FALSE))*(($G97-DATE(YEAR($G97),1,1)+1)/365))),"Geschlecht fehlt!")),"")</f>
        <v/>
      </c>
      <c r="AF97" s="93" t="str">
        <f t="shared" si="13"/>
        <v/>
      </c>
      <c r="AG97" s="103"/>
      <c r="AH97" s="94" t="str">
        <f>IF(AND(ISTEXT($D97),ISNUMBER($AG97)),IF(HLOOKUP(INT($I97),'1. Eingabemaske'!$I$12:$V$21,6,FALSE)&lt;&gt;0,HLOOKUP(INT($I97),'1. Eingabemaske'!$I$12:$V$21,6,FALSE),""),"")</f>
        <v/>
      </c>
      <c r="AI97" s="91" t="str">
        <f>IF(ISTEXT($D97),IF($AH97="","",IF('1. Eingabemaske'!$F$17="","",(IF('1. Eingabemaske'!$F$17=0,($AG97/'1. Eingabemaske'!$G$17),($AG97-1)/('1. Eingabemaske'!$G$17-1))*$AH97))),"")</f>
        <v/>
      </c>
      <c r="AJ97" s="103"/>
      <c r="AK97" s="94" t="str">
        <f>IF(AND(ISTEXT($D97),ISNUMBER($AJ97)),IF(HLOOKUP(INT($I97),'1. Eingabemaske'!$I$12:$V$21,7,FALSE)&lt;&gt;0,HLOOKUP(INT($I97),'1. Eingabemaske'!$I$12:$V$21,7,FALSE),""),"")</f>
        <v/>
      </c>
      <c r="AL97" s="91" t="str">
        <f>IF(ISTEXT($D97),IF(AJ97=0,0,IF($AK97="","",IF('1. Eingabemaske'!$F$18="","",(IF('1. Eingabemaske'!$F$18=0,($AJ97/'1. Eingabemaske'!$G$18),($AJ97-1)/('1. Eingabemaske'!$G$18-1))*$AK97)))),"")</f>
        <v/>
      </c>
      <c r="AM97" s="103"/>
      <c r="AN97" s="94" t="str">
        <f>IF(AND(ISTEXT($D97),ISNUMBER($AM97)),IF(HLOOKUP(INT($I97),'1. Eingabemaske'!$I$12:$V$21,8,FALSE)&lt;&gt;0,HLOOKUP(INT($I97),'1. Eingabemaske'!$I$12:$V$21,8,FALSE),""),"")</f>
        <v/>
      </c>
      <c r="AO97" s="89" t="str">
        <f>IF(ISTEXT($D97),IF($AN97="","",IF('1. Eingabemaske'!#REF!="","",(IF('1. Eingabemaske'!#REF!=0,($AM97/'1. Eingabemaske'!#REF!),($AM97-1)/('1. Eingabemaske'!#REF!-1))*$AN97))),"")</f>
        <v/>
      </c>
      <c r="AP97" s="110"/>
      <c r="AQ97" s="94" t="str">
        <f>IF(AND(ISTEXT($D97),ISNUMBER($AP97)),IF(HLOOKUP(INT($I97),'1. Eingabemaske'!$I$12:$V$21,9,FALSE)&lt;&gt;0,HLOOKUP(INT($I97),'1. Eingabemaske'!$I$12:$V$21,9,FALSE),""),"")</f>
        <v/>
      </c>
      <c r="AR97" s="103"/>
      <c r="AS97" s="94" t="str">
        <f>IF(AND(ISTEXT($D97),ISNUMBER($AR97)),IF(HLOOKUP(INT($I97),'1. Eingabemaske'!$I$12:$V$21,10,FALSE)&lt;&gt;0,HLOOKUP(INT($I97),'1. Eingabemaske'!$I$12:$V$21,10,FALSE),""),"")</f>
        <v/>
      </c>
      <c r="AT97" s="95" t="str">
        <f>IF(ISTEXT($D97),(IF($AQ97="",0,IF('1. Eingabemaske'!$F$19="","",(IF('1. Eingabemaske'!$F$19=0,($AP97/'1. Eingabemaske'!$G$19),($AP97-1)/('1. Eingabemaske'!$G$19-1))*$AQ97)))+IF($AS97="",0,IF('1. Eingabemaske'!$F$20="","",(IF('1. Eingabemaske'!$F$20=0,($AR97/'1. Eingabemaske'!$G$20),($AR97-1)/('1. Eingabemaske'!$G$20-1))*$AS97)))),"")</f>
        <v/>
      </c>
      <c r="AU97" s="103"/>
      <c r="AV97" s="94" t="str">
        <f>IF(AND(ISTEXT($D97),ISNUMBER($AU97)),IF(HLOOKUP(INT($I97),'1. Eingabemaske'!$I$12:$V$21,11,FALSE)&lt;&gt;0,HLOOKUP(INT($I97),'1. Eingabemaske'!$I$12:$V$21,11,FALSE),""),"")</f>
        <v/>
      </c>
      <c r="AW97" s="103"/>
      <c r="AX97" s="94" t="str">
        <f>IF(AND(ISTEXT($D97),ISNUMBER($AW97)),IF(HLOOKUP(INT($I97),'1. Eingabemaske'!$I$12:$V$21,12,FALSE)&lt;&gt;0,HLOOKUP(INT($I97),'1. Eingabemaske'!$I$12:$V$21,12,FALSE),""),"")</f>
        <v/>
      </c>
      <c r="AY97" s="95" t="str">
        <f>IF(ISTEXT($D97),SUM(IF($AV97="",0,IF('1. Eingabemaske'!$F$21="","",(IF('1. Eingabemaske'!$F$21=0,($AU97/'1. Eingabemaske'!$G$21),($AU97-1)/('1. Eingabemaske'!$G$21-1)))*$AV97)),IF($AX97="",0,IF('1. Eingabemaske'!#REF!="","",(IF('1. Eingabemaske'!#REF!=0,($AW97/'1. Eingabemaske'!#REF!),($AW97-1)/('1. Eingabemaske'!#REF!-1)))*$AX97))),"")</f>
        <v/>
      </c>
      <c r="AZ97" s="84" t="str">
        <f t="shared" si="14"/>
        <v>Bitte BES einfügen</v>
      </c>
      <c r="BA97" s="96" t="str">
        <f t="shared" si="15"/>
        <v/>
      </c>
      <c r="BB97" s="100"/>
      <c r="BC97" s="100"/>
      <c r="BD97" s="100"/>
    </row>
    <row r="98" spans="2:56" ht="13.5" thickBot="1" x14ac:dyDescent="0.45">
      <c r="B98" s="99" t="str">
        <f t="shared" si="8"/>
        <v xml:space="preserve"> </v>
      </c>
      <c r="C98" s="100"/>
      <c r="D98" s="100"/>
      <c r="E98" s="100"/>
      <c r="F98" s="100"/>
      <c r="G98" s="101"/>
      <c r="H98" s="101"/>
      <c r="I98" s="84" t="str">
        <f>IF(ISBLANK(Tableau1[[#This Row],[Name]]),"",((Tableau1[[#This Row],[Testdatum]]-Tableau1[[#This Row],[Geburtsdatum]])/365))</f>
        <v/>
      </c>
      <c r="J98" s="102" t="str">
        <f t="shared" si="9"/>
        <v xml:space="preserve"> </v>
      </c>
      <c r="K98" s="103"/>
      <c r="L98" s="103"/>
      <c r="M98" s="104" t="str">
        <f>IF(ISTEXT(D98),IF(L98="","",IF(HLOOKUP(INT($I98),'1. Eingabemaske'!$I$12:$V$21,2,FALSE)&lt;&gt;0,HLOOKUP(INT($I98),'1. Eingabemaske'!$I$12:$V$21,2,FALSE),"")),"")</f>
        <v/>
      </c>
      <c r="N98" s="105" t="str">
        <f>IF(ISTEXT($D98),IF(F98="M",IF(L98="","",IF($K98="Frühentwickler",VLOOKUP(INT($I98),'1. Eingabemaske'!$Z$12:$AF$28,5,FALSE),IF($K98="Normalentwickler",VLOOKUP(INT($I98),'1. Eingabemaske'!$Z$12:$AF$23,6,FALSE),IF($K98="Spätentwickler",VLOOKUP(INT($I98),'1. Eingabemaske'!$Z$12:$AF$23,7,FALSE),0)))+((VLOOKUP(INT($I98),'1. Eingabemaske'!$Z$12:$AF$23,2,FALSE))*(($G98-DATE(YEAR($G98),1,1)+1)/365))),IF(F98="W",(IF($K98="Frühentwickler",VLOOKUP(INT($I98),'1. Eingabemaske'!$AH$12:$AN$28,5,FALSE),IF($K98="Normalentwickler",VLOOKUP(INT($I98),'1. Eingabemaske'!$AH$12:$AN$23,6,FALSE),IF($K98="Spätentwickler",VLOOKUP(INT($I98),'1. Eingabemaske'!$AH$12:$AN$23,7,FALSE),0)))+((VLOOKUP(INT($I98),'1. Eingabemaske'!$AH$12:$AN$23,2,FALSE))*(($G98-DATE(YEAR($G98),1,1)+1)/365))),"Geschlecht fehlt!")),"")</f>
        <v/>
      </c>
      <c r="O98" s="106" t="str">
        <f>IF(ISTEXT(D98),IF(M98="","",IF('1. Eingabemaske'!$F$13="",0,(IF('1. Eingabemaske'!$F$13=0,(L98/'1. Eingabemaske'!$G$13),(L98-1)/('1. Eingabemaske'!$G$13-1))*M98*N98))),"")</f>
        <v/>
      </c>
      <c r="P98" s="103"/>
      <c r="Q98" s="103"/>
      <c r="R98" s="104" t="str">
        <f t="shared" si="10"/>
        <v/>
      </c>
      <c r="S98" s="104" t="str">
        <f>IF(AND(ISTEXT($D98),ISNUMBER(R98)),IF(HLOOKUP(INT($I98),'1. Eingabemaske'!$I$12:$V$21,3,FALSE)&lt;&gt;0,HLOOKUP(INT($I98),'1. Eingabemaske'!$I$12:$V$21,3,FALSE),""),"")</f>
        <v/>
      </c>
      <c r="T98" s="106" t="str">
        <f>IF(ISTEXT($D98),IF($S98="","",IF($R98="","",IF('1. Eingabemaske'!$F$14="",0,(IF('1. Eingabemaske'!$F$14=0,(R98/'1. Eingabemaske'!$G$14),(R98-1)/('1. Eingabemaske'!$G$14-1))*$S98)))),"")</f>
        <v/>
      </c>
      <c r="U98" s="103"/>
      <c r="V98" s="103"/>
      <c r="W98" s="104" t="str">
        <f t="shared" si="11"/>
        <v/>
      </c>
      <c r="X98" s="104" t="str">
        <f>IF(AND(ISTEXT($D98),ISNUMBER(W98)),IF(HLOOKUP(INT($I98),'1. Eingabemaske'!$I$12:$V$21,4,FALSE)&lt;&gt;0,HLOOKUP(INT($I98),'1. Eingabemaske'!$I$12:$V$21,4,FALSE),""),"")</f>
        <v/>
      </c>
      <c r="Y98" s="108" t="str">
        <f>IF(ISTEXT($D98),IF($W98="","",IF($X98="","",IF('1. Eingabemaske'!$F$15="","",(IF('1. Eingabemaske'!$F$15=0,($W98/'1. Eingabemaske'!$G$15),($W98-1)/('1. Eingabemaske'!$G$15-1))*$X98)))),"")</f>
        <v/>
      </c>
      <c r="Z98" s="103"/>
      <c r="AA98" s="103"/>
      <c r="AB98" s="104" t="str">
        <f t="shared" si="12"/>
        <v/>
      </c>
      <c r="AC98" s="104" t="str">
        <f>IF(AND(ISTEXT($D98),ISNUMBER($AB98)),IF(HLOOKUP(INT($I98),'1. Eingabemaske'!$I$12:$V$21,5,FALSE)&lt;&gt;0,HLOOKUP(INT($I98),'1. Eingabemaske'!$I$12:$V$21,5,FALSE),""),"")</f>
        <v/>
      </c>
      <c r="AD98" s="91" t="str">
        <f>IF(ISTEXT($D98),IF($AC98="","",IF('1. Eingabemaske'!$F$16="","",(IF('1. Eingabemaske'!$F$16=0,($AB98/'1. Eingabemaske'!$G$16),($AB98-1)/('1. Eingabemaske'!$G$16-1))*$AC98))),"")</f>
        <v/>
      </c>
      <c r="AE98" s="92" t="str">
        <f>IF(ISTEXT($D98),IF(F98="M",IF(L98="","",IF($K98="Frühentwickler",VLOOKUP(INT($I98),'1. Eingabemaske'!$Z$12:$AF$28,5,FALSE),IF($K98="Normalentwickler",VLOOKUP(INT($I98),'1. Eingabemaske'!$Z$12:$AF$23,6,FALSE),IF($K98="Spätentwickler",VLOOKUP(INT($I98),'1. Eingabemaske'!$Z$12:$AF$23,7,FALSE),0)))+((VLOOKUP(INT($I98),'1. Eingabemaske'!$Z$12:$AF$23,2,FALSE))*(($G98-DATE(YEAR($G98),1,1)+1)/365))),IF(F98="W",(IF($K98="Frühentwickler",VLOOKUP(INT($I98),'1. Eingabemaske'!$AH$12:$AN$28,5,FALSE),IF($K98="Normalentwickler",VLOOKUP(INT($I98),'1. Eingabemaske'!$AH$12:$AN$23,6,FALSE),IF($K98="Spätentwickler",VLOOKUP(INT($I98),'1. Eingabemaske'!$AH$12:$AN$23,7,FALSE),0)))+((VLOOKUP(INT($I98),'1. Eingabemaske'!$AH$12:$AN$23,2,FALSE))*(($G98-DATE(YEAR($G98),1,1)+1)/365))),"Geschlecht fehlt!")),"")</f>
        <v/>
      </c>
      <c r="AF98" s="93" t="str">
        <f t="shared" si="13"/>
        <v/>
      </c>
      <c r="AG98" s="103"/>
      <c r="AH98" s="94" t="str">
        <f>IF(AND(ISTEXT($D98),ISNUMBER($AG98)),IF(HLOOKUP(INT($I98),'1. Eingabemaske'!$I$12:$V$21,6,FALSE)&lt;&gt;0,HLOOKUP(INT($I98),'1. Eingabemaske'!$I$12:$V$21,6,FALSE),""),"")</f>
        <v/>
      </c>
      <c r="AI98" s="91" t="str">
        <f>IF(ISTEXT($D98),IF($AH98="","",IF('1. Eingabemaske'!$F$17="","",(IF('1. Eingabemaske'!$F$17=0,($AG98/'1. Eingabemaske'!$G$17),($AG98-1)/('1. Eingabemaske'!$G$17-1))*$AH98))),"")</f>
        <v/>
      </c>
      <c r="AJ98" s="103"/>
      <c r="AK98" s="94" t="str">
        <f>IF(AND(ISTEXT($D98),ISNUMBER($AJ98)),IF(HLOOKUP(INT($I98),'1. Eingabemaske'!$I$12:$V$21,7,FALSE)&lt;&gt;0,HLOOKUP(INT($I98),'1. Eingabemaske'!$I$12:$V$21,7,FALSE),""),"")</f>
        <v/>
      </c>
      <c r="AL98" s="91" t="str">
        <f>IF(ISTEXT($D98),IF(AJ98=0,0,IF($AK98="","",IF('1. Eingabemaske'!$F$18="","",(IF('1. Eingabemaske'!$F$18=0,($AJ98/'1. Eingabemaske'!$G$18),($AJ98-1)/('1. Eingabemaske'!$G$18-1))*$AK98)))),"")</f>
        <v/>
      </c>
      <c r="AM98" s="103"/>
      <c r="AN98" s="94" t="str">
        <f>IF(AND(ISTEXT($D98),ISNUMBER($AM98)),IF(HLOOKUP(INT($I98),'1. Eingabemaske'!$I$12:$V$21,8,FALSE)&lt;&gt;0,HLOOKUP(INT($I98),'1. Eingabemaske'!$I$12:$V$21,8,FALSE),""),"")</f>
        <v/>
      </c>
      <c r="AO98" s="89" t="str">
        <f>IF(ISTEXT($D98),IF($AN98="","",IF('1. Eingabemaske'!#REF!="","",(IF('1. Eingabemaske'!#REF!=0,($AM98/'1. Eingabemaske'!#REF!),($AM98-1)/('1. Eingabemaske'!#REF!-1))*$AN98))),"")</f>
        <v/>
      </c>
      <c r="AP98" s="110"/>
      <c r="AQ98" s="94" t="str">
        <f>IF(AND(ISTEXT($D98),ISNUMBER($AP98)),IF(HLOOKUP(INT($I98),'1. Eingabemaske'!$I$12:$V$21,9,FALSE)&lt;&gt;0,HLOOKUP(INT($I98),'1. Eingabemaske'!$I$12:$V$21,9,FALSE),""),"")</f>
        <v/>
      </c>
      <c r="AR98" s="103"/>
      <c r="AS98" s="94" t="str">
        <f>IF(AND(ISTEXT($D98),ISNUMBER($AR98)),IF(HLOOKUP(INT($I98),'1. Eingabemaske'!$I$12:$V$21,10,FALSE)&lt;&gt;0,HLOOKUP(INT($I98),'1. Eingabemaske'!$I$12:$V$21,10,FALSE),""),"")</f>
        <v/>
      </c>
      <c r="AT98" s="95" t="str">
        <f>IF(ISTEXT($D98),(IF($AQ98="",0,IF('1. Eingabemaske'!$F$19="","",(IF('1. Eingabemaske'!$F$19=0,($AP98/'1. Eingabemaske'!$G$19),($AP98-1)/('1. Eingabemaske'!$G$19-1))*$AQ98)))+IF($AS98="",0,IF('1. Eingabemaske'!$F$20="","",(IF('1. Eingabemaske'!$F$20=0,($AR98/'1. Eingabemaske'!$G$20),($AR98-1)/('1. Eingabemaske'!$G$20-1))*$AS98)))),"")</f>
        <v/>
      </c>
      <c r="AU98" s="103"/>
      <c r="AV98" s="94" t="str">
        <f>IF(AND(ISTEXT($D98),ISNUMBER($AU98)),IF(HLOOKUP(INT($I98),'1. Eingabemaske'!$I$12:$V$21,11,FALSE)&lt;&gt;0,HLOOKUP(INT($I98),'1. Eingabemaske'!$I$12:$V$21,11,FALSE),""),"")</f>
        <v/>
      </c>
      <c r="AW98" s="103"/>
      <c r="AX98" s="94" t="str">
        <f>IF(AND(ISTEXT($D98),ISNUMBER($AW98)),IF(HLOOKUP(INT($I98),'1. Eingabemaske'!$I$12:$V$21,12,FALSE)&lt;&gt;0,HLOOKUP(INT($I98),'1. Eingabemaske'!$I$12:$V$21,12,FALSE),""),"")</f>
        <v/>
      </c>
      <c r="AY98" s="95" t="str">
        <f>IF(ISTEXT($D98),SUM(IF($AV98="",0,IF('1. Eingabemaske'!$F$21="","",(IF('1. Eingabemaske'!$F$21=0,($AU98/'1. Eingabemaske'!$G$21),($AU98-1)/('1. Eingabemaske'!$G$21-1)))*$AV98)),IF($AX98="",0,IF('1. Eingabemaske'!#REF!="","",(IF('1. Eingabemaske'!#REF!=0,($AW98/'1. Eingabemaske'!#REF!),($AW98-1)/('1. Eingabemaske'!#REF!-1)))*$AX98))),"")</f>
        <v/>
      </c>
      <c r="AZ98" s="84" t="str">
        <f t="shared" si="14"/>
        <v>Bitte BES einfügen</v>
      </c>
      <c r="BA98" s="96" t="str">
        <f t="shared" si="15"/>
        <v/>
      </c>
      <c r="BB98" s="100"/>
      <c r="BC98" s="100"/>
      <c r="BD98" s="100"/>
    </row>
    <row r="99" spans="2:56" ht="13.5" thickBot="1" x14ac:dyDescent="0.45">
      <c r="B99" s="99" t="str">
        <f t="shared" si="8"/>
        <v xml:space="preserve"> </v>
      </c>
      <c r="C99" s="100"/>
      <c r="D99" s="100"/>
      <c r="E99" s="100"/>
      <c r="F99" s="100"/>
      <c r="G99" s="101"/>
      <c r="H99" s="101"/>
      <c r="I99" s="84" t="str">
        <f>IF(ISBLANK(Tableau1[[#This Row],[Name]]),"",((Tableau1[[#This Row],[Testdatum]]-Tableau1[[#This Row],[Geburtsdatum]])/365))</f>
        <v/>
      </c>
      <c r="J99" s="102" t="str">
        <f t="shared" si="9"/>
        <v xml:space="preserve"> </v>
      </c>
      <c r="K99" s="103"/>
      <c r="L99" s="103"/>
      <c r="M99" s="104" t="str">
        <f>IF(ISTEXT(D99),IF(L99="","",IF(HLOOKUP(INT($I99),'1. Eingabemaske'!$I$12:$V$21,2,FALSE)&lt;&gt;0,HLOOKUP(INT($I99),'1. Eingabemaske'!$I$12:$V$21,2,FALSE),"")),"")</f>
        <v/>
      </c>
      <c r="N99" s="105" t="str">
        <f>IF(ISTEXT($D99),IF(F99="M",IF(L99="","",IF($K99="Frühentwickler",VLOOKUP(INT($I99),'1. Eingabemaske'!$Z$12:$AF$28,5,FALSE),IF($K99="Normalentwickler",VLOOKUP(INT($I99),'1. Eingabemaske'!$Z$12:$AF$23,6,FALSE),IF($K99="Spätentwickler",VLOOKUP(INT($I99),'1. Eingabemaske'!$Z$12:$AF$23,7,FALSE),0)))+((VLOOKUP(INT($I99),'1. Eingabemaske'!$Z$12:$AF$23,2,FALSE))*(($G99-DATE(YEAR($G99),1,1)+1)/365))),IF(F99="W",(IF($K99="Frühentwickler",VLOOKUP(INT($I99),'1. Eingabemaske'!$AH$12:$AN$28,5,FALSE),IF($K99="Normalentwickler",VLOOKUP(INT($I99),'1. Eingabemaske'!$AH$12:$AN$23,6,FALSE),IF($K99="Spätentwickler",VLOOKUP(INT($I99),'1. Eingabemaske'!$AH$12:$AN$23,7,FALSE),0)))+((VLOOKUP(INT($I99),'1. Eingabemaske'!$AH$12:$AN$23,2,FALSE))*(($G99-DATE(YEAR($G99),1,1)+1)/365))),"Geschlecht fehlt!")),"")</f>
        <v/>
      </c>
      <c r="O99" s="106" t="str">
        <f>IF(ISTEXT(D99),IF(M99="","",IF('1. Eingabemaske'!$F$13="",0,(IF('1. Eingabemaske'!$F$13=0,(L99/'1. Eingabemaske'!$G$13),(L99-1)/('1. Eingabemaske'!$G$13-1))*M99*N99))),"")</f>
        <v/>
      </c>
      <c r="P99" s="103"/>
      <c r="Q99" s="103"/>
      <c r="R99" s="104" t="str">
        <f t="shared" si="10"/>
        <v/>
      </c>
      <c r="S99" s="104" t="str">
        <f>IF(AND(ISTEXT($D99),ISNUMBER(R99)),IF(HLOOKUP(INT($I99),'1. Eingabemaske'!$I$12:$V$21,3,FALSE)&lt;&gt;0,HLOOKUP(INT($I99),'1. Eingabemaske'!$I$12:$V$21,3,FALSE),""),"")</f>
        <v/>
      </c>
      <c r="T99" s="106" t="str">
        <f>IF(ISTEXT($D99),IF($S99="","",IF($R99="","",IF('1. Eingabemaske'!$F$14="",0,(IF('1. Eingabemaske'!$F$14=0,(R99/'1. Eingabemaske'!$G$14),(R99-1)/('1. Eingabemaske'!$G$14-1))*$S99)))),"")</f>
        <v/>
      </c>
      <c r="U99" s="103"/>
      <c r="V99" s="103"/>
      <c r="W99" s="104" t="str">
        <f t="shared" si="11"/>
        <v/>
      </c>
      <c r="X99" s="104" t="str">
        <f>IF(AND(ISTEXT($D99),ISNUMBER(W99)),IF(HLOOKUP(INT($I99),'1. Eingabemaske'!$I$12:$V$21,4,FALSE)&lt;&gt;0,HLOOKUP(INT($I99),'1. Eingabemaske'!$I$12:$V$21,4,FALSE),""),"")</f>
        <v/>
      </c>
      <c r="Y99" s="108" t="str">
        <f>IF(ISTEXT($D99),IF($W99="","",IF($X99="","",IF('1. Eingabemaske'!$F$15="","",(IF('1. Eingabemaske'!$F$15=0,($W99/'1. Eingabemaske'!$G$15),($W99-1)/('1. Eingabemaske'!$G$15-1))*$X99)))),"")</f>
        <v/>
      </c>
      <c r="Z99" s="103"/>
      <c r="AA99" s="103"/>
      <c r="AB99" s="104" t="str">
        <f t="shared" si="12"/>
        <v/>
      </c>
      <c r="AC99" s="104" t="str">
        <f>IF(AND(ISTEXT($D99),ISNUMBER($AB99)),IF(HLOOKUP(INT($I99),'1. Eingabemaske'!$I$12:$V$21,5,FALSE)&lt;&gt;0,HLOOKUP(INT($I99),'1. Eingabemaske'!$I$12:$V$21,5,FALSE),""),"")</f>
        <v/>
      </c>
      <c r="AD99" s="91" t="str">
        <f>IF(ISTEXT($D99),IF($AC99="","",IF('1. Eingabemaske'!$F$16="","",(IF('1. Eingabemaske'!$F$16=0,($AB99/'1. Eingabemaske'!$G$16),($AB99-1)/('1. Eingabemaske'!$G$16-1))*$AC99))),"")</f>
        <v/>
      </c>
      <c r="AE99" s="92" t="str">
        <f>IF(ISTEXT($D99),IF(F99="M",IF(L99="","",IF($K99="Frühentwickler",VLOOKUP(INT($I99),'1. Eingabemaske'!$Z$12:$AF$28,5,FALSE),IF($K99="Normalentwickler",VLOOKUP(INT($I99),'1. Eingabemaske'!$Z$12:$AF$23,6,FALSE),IF($K99="Spätentwickler",VLOOKUP(INT($I99),'1. Eingabemaske'!$Z$12:$AF$23,7,FALSE),0)))+((VLOOKUP(INT($I99),'1. Eingabemaske'!$Z$12:$AF$23,2,FALSE))*(($G99-DATE(YEAR($G99),1,1)+1)/365))),IF(F99="W",(IF($K99="Frühentwickler",VLOOKUP(INT($I99),'1. Eingabemaske'!$AH$12:$AN$28,5,FALSE),IF($K99="Normalentwickler",VLOOKUP(INT($I99),'1. Eingabemaske'!$AH$12:$AN$23,6,FALSE),IF($K99="Spätentwickler",VLOOKUP(INT($I99),'1. Eingabemaske'!$AH$12:$AN$23,7,FALSE),0)))+((VLOOKUP(INT($I99),'1. Eingabemaske'!$AH$12:$AN$23,2,FALSE))*(($G99-DATE(YEAR($G99),1,1)+1)/365))),"Geschlecht fehlt!")),"")</f>
        <v/>
      </c>
      <c r="AF99" s="93" t="str">
        <f t="shared" si="13"/>
        <v/>
      </c>
      <c r="AG99" s="103"/>
      <c r="AH99" s="94" t="str">
        <f>IF(AND(ISTEXT($D99),ISNUMBER($AG99)),IF(HLOOKUP(INT($I99),'1. Eingabemaske'!$I$12:$V$21,6,FALSE)&lt;&gt;0,HLOOKUP(INT($I99),'1. Eingabemaske'!$I$12:$V$21,6,FALSE),""),"")</f>
        <v/>
      </c>
      <c r="AI99" s="91" t="str">
        <f>IF(ISTEXT($D99),IF($AH99="","",IF('1. Eingabemaske'!$F$17="","",(IF('1. Eingabemaske'!$F$17=0,($AG99/'1. Eingabemaske'!$G$17),($AG99-1)/('1. Eingabemaske'!$G$17-1))*$AH99))),"")</f>
        <v/>
      </c>
      <c r="AJ99" s="103"/>
      <c r="AK99" s="94" t="str">
        <f>IF(AND(ISTEXT($D99),ISNUMBER($AJ99)),IF(HLOOKUP(INT($I99),'1. Eingabemaske'!$I$12:$V$21,7,FALSE)&lt;&gt;0,HLOOKUP(INT($I99),'1. Eingabemaske'!$I$12:$V$21,7,FALSE),""),"")</f>
        <v/>
      </c>
      <c r="AL99" s="91" t="str">
        <f>IF(ISTEXT($D99),IF(AJ99=0,0,IF($AK99="","",IF('1. Eingabemaske'!$F$18="","",(IF('1. Eingabemaske'!$F$18=0,($AJ99/'1. Eingabemaske'!$G$18),($AJ99-1)/('1. Eingabemaske'!$G$18-1))*$AK99)))),"")</f>
        <v/>
      </c>
      <c r="AM99" s="103"/>
      <c r="AN99" s="94" t="str">
        <f>IF(AND(ISTEXT($D99),ISNUMBER($AM99)),IF(HLOOKUP(INT($I99),'1. Eingabemaske'!$I$12:$V$21,8,FALSE)&lt;&gt;0,HLOOKUP(INT($I99),'1. Eingabemaske'!$I$12:$V$21,8,FALSE),""),"")</f>
        <v/>
      </c>
      <c r="AO99" s="89" t="str">
        <f>IF(ISTEXT($D99),IF($AN99="","",IF('1. Eingabemaske'!#REF!="","",(IF('1. Eingabemaske'!#REF!=0,($AM99/'1. Eingabemaske'!#REF!),($AM99-1)/('1. Eingabemaske'!#REF!-1))*$AN99))),"")</f>
        <v/>
      </c>
      <c r="AP99" s="110"/>
      <c r="AQ99" s="94" t="str">
        <f>IF(AND(ISTEXT($D99),ISNUMBER($AP99)),IF(HLOOKUP(INT($I99),'1. Eingabemaske'!$I$12:$V$21,9,FALSE)&lt;&gt;0,HLOOKUP(INT($I99),'1. Eingabemaske'!$I$12:$V$21,9,FALSE),""),"")</f>
        <v/>
      </c>
      <c r="AR99" s="103"/>
      <c r="AS99" s="94" t="str">
        <f>IF(AND(ISTEXT($D99),ISNUMBER($AR99)),IF(HLOOKUP(INT($I99),'1. Eingabemaske'!$I$12:$V$21,10,FALSE)&lt;&gt;0,HLOOKUP(INT($I99),'1. Eingabemaske'!$I$12:$V$21,10,FALSE),""),"")</f>
        <v/>
      </c>
      <c r="AT99" s="95" t="str">
        <f>IF(ISTEXT($D99),(IF($AQ99="",0,IF('1. Eingabemaske'!$F$19="","",(IF('1. Eingabemaske'!$F$19=0,($AP99/'1. Eingabemaske'!$G$19),($AP99-1)/('1. Eingabemaske'!$G$19-1))*$AQ99)))+IF($AS99="",0,IF('1. Eingabemaske'!$F$20="","",(IF('1. Eingabemaske'!$F$20=0,($AR99/'1. Eingabemaske'!$G$20),($AR99-1)/('1. Eingabemaske'!$G$20-1))*$AS99)))),"")</f>
        <v/>
      </c>
      <c r="AU99" s="103"/>
      <c r="AV99" s="94" t="str">
        <f>IF(AND(ISTEXT($D99),ISNUMBER($AU99)),IF(HLOOKUP(INT($I99),'1. Eingabemaske'!$I$12:$V$21,11,FALSE)&lt;&gt;0,HLOOKUP(INT($I99),'1. Eingabemaske'!$I$12:$V$21,11,FALSE),""),"")</f>
        <v/>
      </c>
      <c r="AW99" s="103"/>
      <c r="AX99" s="94" t="str">
        <f>IF(AND(ISTEXT($D99),ISNUMBER($AW99)),IF(HLOOKUP(INT($I99),'1. Eingabemaske'!$I$12:$V$21,12,FALSE)&lt;&gt;0,HLOOKUP(INT($I99),'1. Eingabemaske'!$I$12:$V$21,12,FALSE),""),"")</f>
        <v/>
      </c>
      <c r="AY99" s="95" t="str">
        <f>IF(ISTEXT($D99),SUM(IF($AV99="",0,IF('1. Eingabemaske'!$F$21="","",(IF('1. Eingabemaske'!$F$21=0,($AU99/'1. Eingabemaske'!$G$21),($AU99-1)/('1. Eingabemaske'!$G$21-1)))*$AV99)),IF($AX99="",0,IF('1. Eingabemaske'!#REF!="","",(IF('1. Eingabemaske'!#REF!=0,($AW99/'1. Eingabemaske'!#REF!),($AW99-1)/('1. Eingabemaske'!#REF!-1)))*$AX99))),"")</f>
        <v/>
      </c>
      <c r="AZ99" s="84" t="str">
        <f t="shared" si="14"/>
        <v>Bitte BES einfügen</v>
      </c>
      <c r="BA99" s="96" t="str">
        <f t="shared" si="15"/>
        <v/>
      </c>
      <c r="BB99" s="100"/>
      <c r="BC99" s="100"/>
      <c r="BD99" s="100"/>
    </row>
    <row r="100" spans="2:56" ht="13.5" thickBot="1" x14ac:dyDescent="0.45">
      <c r="B100" s="99" t="str">
        <f t="shared" si="8"/>
        <v xml:space="preserve"> </v>
      </c>
      <c r="C100" s="100"/>
      <c r="D100" s="100"/>
      <c r="E100" s="100"/>
      <c r="F100" s="100"/>
      <c r="G100" s="101"/>
      <c r="H100" s="101"/>
      <c r="I100" s="84" t="str">
        <f>IF(ISBLANK(Tableau1[[#This Row],[Name]]),"",((Tableau1[[#This Row],[Testdatum]]-Tableau1[[#This Row],[Geburtsdatum]])/365))</f>
        <v/>
      </c>
      <c r="J100" s="102" t="str">
        <f t="shared" si="9"/>
        <v xml:space="preserve"> </v>
      </c>
      <c r="K100" s="103"/>
      <c r="L100" s="103"/>
      <c r="M100" s="104" t="str">
        <f>IF(ISTEXT(D100),IF(L100="","",IF(HLOOKUP(INT($I100),'1. Eingabemaske'!$I$12:$V$21,2,FALSE)&lt;&gt;0,HLOOKUP(INT($I100),'1. Eingabemaske'!$I$12:$V$21,2,FALSE),"")),"")</f>
        <v/>
      </c>
      <c r="N100" s="105" t="str">
        <f>IF(ISTEXT($D100),IF(F100="M",IF(L100="","",IF($K100="Frühentwickler",VLOOKUP(INT($I100),'1. Eingabemaske'!$Z$12:$AF$28,5,FALSE),IF($K100="Normalentwickler",VLOOKUP(INT($I100),'1. Eingabemaske'!$Z$12:$AF$23,6,FALSE),IF($K100="Spätentwickler",VLOOKUP(INT($I100),'1. Eingabemaske'!$Z$12:$AF$23,7,FALSE),0)))+((VLOOKUP(INT($I100),'1. Eingabemaske'!$Z$12:$AF$23,2,FALSE))*(($G100-DATE(YEAR($G100),1,1)+1)/365))),IF(F100="W",(IF($K100="Frühentwickler",VLOOKUP(INT($I100),'1. Eingabemaske'!$AH$12:$AN$28,5,FALSE),IF($K100="Normalentwickler",VLOOKUP(INT($I100),'1. Eingabemaske'!$AH$12:$AN$23,6,FALSE),IF($K100="Spätentwickler",VLOOKUP(INT($I100),'1. Eingabemaske'!$AH$12:$AN$23,7,FALSE),0)))+((VLOOKUP(INT($I100),'1. Eingabemaske'!$AH$12:$AN$23,2,FALSE))*(($G100-DATE(YEAR($G100),1,1)+1)/365))),"Geschlecht fehlt!")),"")</f>
        <v/>
      </c>
      <c r="O100" s="106" t="str">
        <f>IF(ISTEXT(D100),IF(M100="","",IF('1. Eingabemaske'!$F$13="",0,(IF('1. Eingabemaske'!$F$13=0,(L100/'1. Eingabemaske'!$G$13),(L100-1)/('1. Eingabemaske'!$G$13-1))*M100*N100))),"")</f>
        <v/>
      </c>
      <c r="P100" s="103"/>
      <c r="Q100" s="103"/>
      <c r="R100" s="104" t="str">
        <f t="shared" si="10"/>
        <v/>
      </c>
      <c r="S100" s="104" t="str">
        <f>IF(AND(ISTEXT($D100),ISNUMBER(R100)),IF(HLOOKUP(INT($I100),'1. Eingabemaske'!$I$12:$V$21,3,FALSE)&lt;&gt;0,HLOOKUP(INT($I100),'1. Eingabemaske'!$I$12:$V$21,3,FALSE),""),"")</f>
        <v/>
      </c>
      <c r="T100" s="106" t="str">
        <f>IF(ISTEXT($D100),IF($S100="","",IF($R100="","",IF('1. Eingabemaske'!$F$14="",0,(IF('1. Eingabemaske'!$F$14=0,(R100/'1. Eingabemaske'!$G$14),(R100-1)/('1. Eingabemaske'!$G$14-1))*$S100)))),"")</f>
        <v/>
      </c>
      <c r="U100" s="103"/>
      <c r="V100" s="103"/>
      <c r="W100" s="104" t="str">
        <f t="shared" si="11"/>
        <v/>
      </c>
      <c r="X100" s="104" t="str">
        <f>IF(AND(ISTEXT($D100),ISNUMBER(W100)),IF(HLOOKUP(INT($I100),'1. Eingabemaske'!$I$12:$V$21,4,FALSE)&lt;&gt;0,HLOOKUP(INT($I100),'1. Eingabemaske'!$I$12:$V$21,4,FALSE),""),"")</f>
        <v/>
      </c>
      <c r="Y100" s="108" t="str">
        <f>IF(ISTEXT($D100),IF($W100="","",IF($X100="","",IF('1. Eingabemaske'!$F$15="","",(IF('1. Eingabemaske'!$F$15=0,($W100/'1. Eingabemaske'!$G$15),($W100-1)/('1. Eingabemaske'!$G$15-1))*$X100)))),"")</f>
        <v/>
      </c>
      <c r="Z100" s="103"/>
      <c r="AA100" s="103"/>
      <c r="AB100" s="104" t="str">
        <f t="shared" si="12"/>
        <v/>
      </c>
      <c r="AC100" s="104" t="str">
        <f>IF(AND(ISTEXT($D100),ISNUMBER($AB100)),IF(HLOOKUP(INT($I100),'1. Eingabemaske'!$I$12:$V$21,5,FALSE)&lt;&gt;0,HLOOKUP(INT($I100),'1. Eingabemaske'!$I$12:$V$21,5,FALSE),""),"")</f>
        <v/>
      </c>
      <c r="AD100" s="91" t="str">
        <f>IF(ISTEXT($D100),IF($AC100="","",IF('1. Eingabemaske'!$F$16="","",(IF('1. Eingabemaske'!$F$16=0,($AB100/'1. Eingabemaske'!$G$16),($AB100-1)/('1. Eingabemaske'!$G$16-1))*$AC100))),"")</f>
        <v/>
      </c>
      <c r="AE100" s="92" t="str">
        <f>IF(ISTEXT($D100),IF(F100="M",IF(L100="","",IF($K100="Frühentwickler",VLOOKUP(INT($I100),'1. Eingabemaske'!$Z$12:$AF$28,5,FALSE),IF($K100="Normalentwickler",VLOOKUP(INT($I100),'1. Eingabemaske'!$Z$12:$AF$23,6,FALSE),IF($K100="Spätentwickler",VLOOKUP(INT($I100),'1. Eingabemaske'!$Z$12:$AF$23,7,FALSE),0)))+((VLOOKUP(INT($I100),'1. Eingabemaske'!$Z$12:$AF$23,2,FALSE))*(($G100-DATE(YEAR($G100),1,1)+1)/365))),IF(F100="W",(IF($K100="Frühentwickler",VLOOKUP(INT($I100),'1. Eingabemaske'!$AH$12:$AN$28,5,FALSE),IF($K100="Normalentwickler",VLOOKUP(INT($I100),'1. Eingabemaske'!$AH$12:$AN$23,6,FALSE),IF($K100="Spätentwickler",VLOOKUP(INT($I100),'1. Eingabemaske'!$AH$12:$AN$23,7,FALSE),0)))+((VLOOKUP(INT($I100),'1. Eingabemaske'!$AH$12:$AN$23,2,FALSE))*(($G100-DATE(YEAR($G100),1,1)+1)/365))),"Geschlecht fehlt!")),"")</f>
        <v/>
      </c>
      <c r="AF100" s="93" t="str">
        <f t="shared" si="13"/>
        <v/>
      </c>
      <c r="AG100" s="103"/>
      <c r="AH100" s="94" t="str">
        <f>IF(AND(ISTEXT($D100),ISNUMBER($AG100)),IF(HLOOKUP(INT($I100),'1. Eingabemaske'!$I$12:$V$21,6,FALSE)&lt;&gt;0,HLOOKUP(INT($I100),'1. Eingabemaske'!$I$12:$V$21,6,FALSE),""),"")</f>
        <v/>
      </c>
      <c r="AI100" s="91" t="str">
        <f>IF(ISTEXT($D100),IF($AH100="","",IF('1. Eingabemaske'!$F$17="","",(IF('1. Eingabemaske'!$F$17=0,($AG100/'1. Eingabemaske'!$G$17),($AG100-1)/('1. Eingabemaske'!$G$17-1))*$AH100))),"")</f>
        <v/>
      </c>
      <c r="AJ100" s="103"/>
      <c r="AK100" s="94" t="str">
        <f>IF(AND(ISTEXT($D100),ISNUMBER($AJ100)),IF(HLOOKUP(INT($I100),'1. Eingabemaske'!$I$12:$V$21,7,FALSE)&lt;&gt;0,HLOOKUP(INT($I100),'1. Eingabemaske'!$I$12:$V$21,7,FALSE),""),"")</f>
        <v/>
      </c>
      <c r="AL100" s="91" t="str">
        <f>IF(ISTEXT($D100),IF(AJ100=0,0,IF($AK100="","",IF('1. Eingabemaske'!$F$18="","",(IF('1. Eingabemaske'!$F$18=0,($AJ100/'1. Eingabemaske'!$G$18),($AJ100-1)/('1. Eingabemaske'!$G$18-1))*$AK100)))),"")</f>
        <v/>
      </c>
      <c r="AM100" s="103"/>
      <c r="AN100" s="94" t="str">
        <f>IF(AND(ISTEXT($D100),ISNUMBER($AM100)),IF(HLOOKUP(INT($I100),'1. Eingabemaske'!$I$12:$V$21,8,FALSE)&lt;&gt;0,HLOOKUP(INT($I100),'1. Eingabemaske'!$I$12:$V$21,8,FALSE),""),"")</f>
        <v/>
      </c>
      <c r="AO100" s="89" t="str">
        <f>IF(ISTEXT($D100),IF($AN100="","",IF('1. Eingabemaske'!#REF!="","",(IF('1. Eingabemaske'!#REF!=0,($AM100/'1. Eingabemaske'!#REF!),($AM100-1)/('1. Eingabemaske'!#REF!-1))*$AN100))),"")</f>
        <v/>
      </c>
      <c r="AP100" s="110"/>
      <c r="AQ100" s="94" t="str">
        <f>IF(AND(ISTEXT($D100),ISNUMBER($AP100)),IF(HLOOKUP(INT($I100),'1. Eingabemaske'!$I$12:$V$21,9,FALSE)&lt;&gt;0,HLOOKUP(INT($I100),'1. Eingabemaske'!$I$12:$V$21,9,FALSE),""),"")</f>
        <v/>
      </c>
      <c r="AR100" s="103"/>
      <c r="AS100" s="94" t="str">
        <f>IF(AND(ISTEXT($D100),ISNUMBER($AR100)),IF(HLOOKUP(INT($I100),'1. Eingabemaske'!$I$12:$V$21,10,FALSE)&lt;&gt;0,HLOOKUP(INT($I100),'1. Eingabemaske'!$I$12:$V$21,10,FALSE),""),"")</f>
        <v/>
      </c>
      <c r="AT100" s="95" t="str">
        <f>IF(ISTEXT($D100),(IF($AQ100="",0,IF('1. Eingabemaske'!$F$19="","",(IF('1. Eingabemaske'!$F$19=0,($AP100/'1. Eingabemaske'!$G$19),($AP100-1)/('1. Eingabemaske'!$G$19-1))*$AQ100)))+IF($AS100="",0,IF('1. Eingabemaske'!$F$20="","",(IF('1. Eingabemaske'!$F$20=0,($AR100/'1. Eingabemaske'!$G$20),($AR100-1)/('1. Eingabemaske'!$G$20-1))*$AS100)))),"")</f>
        <v/>
      </c>
      <c r="AU100" s="103"/>
      <c r="AV100" s="94" t="str">
        <f>IF(AND(ISTEXT($D100),ISNUMBER($AU100)),IF(HLOOKUP(INT($I100),'1. Eingabemaske'!$I$12:$V$21,11,FALSE)&lt;&gt;0,HLOOKUP(INT($I100),'1. Eingabemaske'!$I$12:$V$21,11,FALSE),""),"")</f>
        <v/>
      </c>
      <c r="AW100" s="103"/>
      <c r="AX100" s="94" t="str">
        <f>IF(AND(ISTEXT($D100),ISNUMBER($AW100)),IF(HLOOKUP(INT($I100),'1. Eingabemaske'!$I$12:$V$21,12,FALSE)&lt;&gt;0,HLOOKUP(INT($I100),'1. Eingabemaske'!$I$12:$V$21,12,FALSE),""),"")</f>
        <v/>
      </c>
      <c r="AY100" s="95" t="str">
        <f>IF(ISTEXT($D100),SUM(IF($AV100="",0,IF('1. Eingabemaske'!$F$21="","",(IF('1. Eingabemaske'!$F$21=0,($AU100/'1. Eingabemaske'!$G$21),($AU100-1)/('1. Eingabemaske'!$G$21-1)))*$AV100)),IF($AX100="",0,IF('1. Eingabemaske'!#REF!="","",(IF('1. Eingabemaske'!#REF!=0,($AW100/'1. Eingabemaske'!#REF!),($AW100-1)/('1. Eingabemaske'!#REF!-1)))*$AX100))),"")</f>
        <v/>
      </c>
      <c r="AZ100" s="84" t="str">
        <f t="shared" si="14"/>
        <v>Bitte BES einfügen</v>
      </c>
      <c r="BA100" s="96" t="str">
        <f t="shared" si="15"/>
        <v/>
      </c>
      <c r="BB100" s="100"/>
      <c r="BC100" s="100"/>
      <c r="BD100" s="100"/>
    </row>
    <row r="101" spans="2:56" ht="13.5" thickBot="1" x14ac:dyDescent="0.45">
      <c r="B101" s="99" t="str">
        <f t="shared" si="8"/>
        <v xml:space="preserve"> </v>
      </c>
      <c r="C101" s="100"/>
      <c r="D101" s="100"/>
      <c r="E101" s="100"/>
      <c r="F101" s="100"/>
      <c r="G101" s="101"/>
      <c r="H101" s="101"/>
      <c r="I101" s="84" t="str">
        <f>IF(ISBLANK(Tableau1[[#This Row],[Name]]),"",((Tableau1[[#This Row],[Testdatum]]-Tableau1[[#This Row],[Geburtsdatum]])/365))</f>
        <v/>
      </c>
      <c r="J101" s="102" t="str">
        <f t="shared" si="9"/>
        <v xml:space="preserve"> </v>
      </c>
      <c r="K101" s="103"/>
      <c r="L101" s="103"/>
      <c r="M101" s="104" t="str">
        <f>IF(ISTEXT(D101),IF(L101="","",IF(HLOOKUP(INT($I101),'1. Eingabemaske'!$I$12:$V$21,2,FALSE)&lt;&gt;0,HLOOKUP(INT($I101),'1. Eingabemaske'!$I$12:$V$21,2,FALSE),"")),"")</f>
        <v/>
      </c>
      <c r="N101" s="105" t="str">
        <f>IF(ISTEXT($D101),IF(F101="M",IF(L101="","",IF($K101="Frühentwickler",VLOOKUP(INT($I101),'1. Eingabemaske'!$Z$12:$AF$28,5,FALSE),IF($K101="Normalentwickler",VLOOKUP(INT($I101),'1. Eingabemaske'!$Z$12:$AF$23,6,FALSE),IF($K101="Spätentwickler",VLOOKUP(INT($I101),'1. Eingabemaske'!$Z$12:$AF$23,7,FALSE),0)))+((VLOOKUP(INT($I101),'1. Eingabemaske'!$Z$12:$AF$23,2,FALSE))*(($G101-DATE(YEAR($G101),1,1)+1)/365))),IF(F101="W",(IF($K101="Frühentwickler",VLOOKUP(INT($I101),'1. Eingabemaske'!$AH$12:$AN$28,5,FALSE),IF($K101="Normalentwickler",VLOOKUP(INT($I101),'1. Eingabemaske'!$AH$12:$AN$23,6,FALSE),IF($K101="Spätentwickler",VLOOKUP(INT($I101),'1. Eingabemaske'!$AH$12:$AN$23,7,FALSE),0)))+((VLOOKUP(INT($I101),'1. Eingabemaske'!$AH$12:$AN$23,2,FALSE))*(($G101-DATE(YEAR($G101),1,1)+1)/365))),"Geschlecht fehlt!")),"")</f>
        <v/>
      </c>
      <c r="O101" s="106" t="str">
        <f>IF(ISTEXT(D101),IF(M101="","",IF('1. Eingabemaske'!$F$13="",0,(IF('1. Eingabemaske'!$F$13=0,(L101/'1. Eingabemaske'!$G$13),(L101-1)/('1. Eingabemaske'!$G$13-1))*M101*N101))),"")</f>
        <v/>
      </c>
      <c r="P101" s="103"/>
      <c r="Q101" s="103"/>
      <c r="R101" s="104" t="str">
        <f t="shared" si="10"/>
        <v/>
      </c>
      <c r="S101" s="104" t="str">
        <f>IF(AND(ISTEXT($D101),ISNUMBER(R101)),IF(HLOOKUP(INT($I101),'1. Eingabemaske'!$I$12:$V$21,3,FALSE)&lt;&gt;0,HLOOKUP(INT($I101),'1. Eingabemaske'!$I$12:$V$21,3,FALSE),""),"")</f>
        <v/>
      </c>
      <c r="T101" s="106" t="str">
        <f>IF(ISTEXT($D101),IF($S101="","",IF($R101="","",IF('1. Eingabemaske'!$F$14="",0,(IF('1. Eingabemaske'!$F$14=0,(R101/'1. Eingabemaske'!$G$14),(R101-1)/('1. Eingabemaske'!$G$14-1))*$S101)))),"")</f>
        <v/>
      </c>
      <c r="U101" s="103"/>
      <c r="V101" s="103"/>
      <c r="W101" s="104" t="str">
        <f t="shared" si="11"/>
        <v/>
      </c>
      <c r="X101" s="104" t="str">
        <f>IF(AND(ISTEXT($D101),ISNUMBER(W101)),IF(HLOOKUP(INT($I101),'1. Eingabemaske'!$I$12:$V$21,4,FALSE)&lt;&gt;0,HLOOKUP(INT($I101),'1. Eingabemaske'!$I$12:$V$21,4,FALSE),""),"")</f>
        <v/>
      </c>
      <c r="Y101" s="108" t="str">
        <f>IF(ISTEXT($D101),IF($W101="","",IF($X101="","",IF('1. Eingabemaske'!$F$15="","",(IF('1. Eingabemaske'!$F$15=0,($W101/'1. Eingabemaske'!$G$15),($W101-1)/('1. Eingabemaske'!$G$15-1))*$X101)))),"")</f>
        <v/>
      </c>
      <c r="Z101" s="103"/>
      <c r="AA101" s="103"/>
      <c r="AB101" s="104" t="str">
        <f t="shared" si="12"/>
        <v/>
      </c>
      <c r="AC101" s="104" t="str">
        <f>IF(AND(ISTEXT($D101),ISNUMBER($AB101)),IF(HLOOKUP(INT($I101),'1. Eingabemaske'!$I$12:$V$21,5,FALSE)&lt;&gt;0,HLOOKUP(INT($I101),'1. Eingabemaske'!$I$12:$V$21,5,FALSE),""),"")</f>
        <v/>
      </c>
      <c r="AD101" s="91" t="str">
        <f>IF(ISTEXT($D101),IF($AC101="","",IF('1. Eingabemaske'!$F$16="","",(IF('1. Eingabemaske'!$F$16=0,($AB101/'1. Eingabemaske'!$G$16),($AB101-1)/('1. Eingabemaske'!$G$16-1))*$AC101))),"")</f>
        <v/>
      </c>
      <c r="AE101" s="92" t="str">
        <f>IF(ISTEXT($D101),IF(F101="M",IF(L101="","",IF($K101="Frühentwickler",VLOOKUP(INT($I101),'1. Eingabemaske'!$Z$12:$AF$28,5,FALSE),IF($K101="Normalentwickler",VLOOKUP(INT($I101),'1. Eingabemaske'!$Z$12:$AF$23,6,FALSE),IF($K101="Spätentwickler",VLOOKUP(INT($I101),'1. Eingabemaske'!$Z$12:$AF$23,7,FALSE),0)))+((VLOOKUP(INT($I101),'1. Eingabemaske'!$Z$12:$AF$23,2,FALSE))*(($G101-DATE(YEAR($G101),1,1)+1)/365))),IF(F101="W",(IF($K101="Frühentwickler",VLOOKUP(INT($I101),'1. Eingabemaske'!$AH$12:$AN$28,5,FALSE),IF($K101="Normalentwickler",VLOOKUP(INT($I101),'1. Eingabemaske'!$AH$12:$AN$23,6,FALSE),IF($K101="Spätentwickler",VLOOKUP(INT($I101),'1. Eingabemaske'!$AH$12:$AN$23,7,FALSE),0)))+((VLOOKUP(INT($I101),'1. Eingabemaske'!$AH$12:$AN$23,2,FALSE))*(($G101-DATE(YEAR($G101),1,1)+1)/365))),"Geschlecht fehlt!")),"")</f>
        <v/>
      </c>
      <c r="AF101" s="93" t="str">
        <f t="shared" si="13"/>
        <v/>
      </c>
      <c r="AG101" s="103"/>
      <c r="AH101" s="94" t="str">
        <f>IF(AND(ISTEXT($D101),ISNUMBER($AG101)),IF(HLOOKUP(INT($I101),'1. Eingabemaske'!$I$12:$V$21,6,FALSE)&lt;&gt;0,HLOOKUP(INT($I101),'1. Eingabemaske'!$I$12:$V$21,6,FALSE),""),"")</f>
        <v/>
      </c>
      <c r="AI101" s="91" t="str">
        <f>IF(ISTEXT($D101),IF($AH101="","",IF('1. Eingabemaske'!$F$17="","",(IF('1. Eingabemaske'!$F$17=0,($AG101/'1. Eingabemaske'!$G$17),($AG101-1)/('1. Eingabemaske'!$G$17-1))*$AH101))),"")</f>
        <v/>
      </c>
      <c r="AJ101" s="103"/>
      <c r="AK101" s="94" t="str">
        <f>IF(AND(ISTEXT($D101),ISNUMBER($AJ101)),IF(HLOOKUP(INT($I101),'1. Eingabemaske'!$I$12:$V$21,7,FALSE)&lt;&gt;0,HLOOKUP(INT($I101),'1. Eingabemaske'!$I$12:$V$21,7,FALSE),""),"")</f>
        <v/>
      </c>
      <c r="AL101" s="91" t="str">
        <f>IF(ISTEXT($D101),IF(AJ101=0,0,IF($AK101="","",IF('1. Eingabemaske'!$F$18="","",(IF('1. Eingabemaske'!$F$18=0,($AJ101/'1. Eingabemaske'!$G$18),($AJ101-1)/('1. Eingabemaske'!$G$18-1))*$AK101)))),"")</f>
        <v/>
      </c>
      <c r="AM101" s="103"/>
      <c r="AN101" s="94" t="str">
        <f>IF(AND(ISTEXT($D101),ISNUMBER($AM101)),IF(HLOOKUP(INT($I101),'1. Eingabemaske'!$I$12:$V$21,8,FALSE)&lt;&gt;0,HLOOKUP(INT($I101),'1. Eingabemaske'!$I$12:$V$21,8,FALSE),""),"")</f>
        <v/>
      </c>
      <c r="AO101" s="89" t="str">
        <f>IF(ISTEXT($D101),IF($AN101="","",IF('1. Eingabemaske'!#REF!="","",(IF('1. Eingabemaske'!#REF!=0,($AM101/'1. Eingabemaske'!#REF!),($AM101-1)/('1. Eingabemaske'!#REF!-1))*$AN101))),"")</f>
        <v/>
      </c>
      <c r="AP101" s="110"/>
      <c r="AQ101" s="94" t="str">
        <f>IF(AND(ISTEXT($D101),ISNUMBER($AP101)),IF(HLOOKUP(INT($I101),'1. Eingabemaske'!$I$12:$V$21,9,FALSE)&lt;&gt;0,HLOOKUP(INT($I101),'1. Eingabemaske'!$I$12:$V$21,9,FALSE),""),"")</f>
        <v/>
      </c>
      <c r="AR101" s="103"/>
      <c r="AS101" s="94" t="str">
        <f>IF(AND(ISTEXT($D101),ISNUMBER($AR101)),IF(HLOOKUP(INT($I101),'1. Eingabemaske'!$I$12:$V$21,10,FALSE)&lt;&gt;0,HLOOKUP(INT($I101),'1. Eingabemaske'!$I$12:$V$21,10,FALSE),""),"")</f>
        <v/>
      </c>
      <c r="AT101" s="95" t="str">
        <f>IF(ISTEXT($D101),(IF($AQ101="",0,IF('1. Eingabemaske'!$F$19="","",(IF('1. Eingabemaske'!$F$19=0,($AP101/'1. Eingabemaske'!$G$19),($AP101-1)/('1. Eingabemaske'!$G$19-1))*$AQ101)))+IF($AS101="",0,IF('1. Eingabemaske'!$F$20="","",(IF('1. Eingabemaske'!$F$20=0,($AR101/'1. Eingabemaske'!$G$20),($AR101-1)/('1. Eingabemaske'!$G$20-1))*$AS101)))),"")</f>
        <v/>
      </c>
      <c r="AU101" s="103"/>
      <c r="AV101" s="94" t="str">
        <f>IF(AND(ISTEXT($D101),ISNUMBER($AU101)),IF(HLOOKUP(INT($I101),'1. Eingabemaske'!$I$12:$V$21,11,FALSE)&lt;&gt;0,HLOOKUP(INT($I101),'1. Eingabemaske'!$I$12:$V$21,11,FALSE),""),"")</f>
        <v/>
      </c>
      <c r="AW101" s="103"/>
      <c r="AX101" s="94" t="str">
        <f>IF(AND(ISTEXT($D101),ISNUMBER($AW101)),IF(HLOOKUP(INT($I101),'1. Eingabemaske'!$I$12:$V$21,12,FALSE)&lt;&gt;0,HLOOKUP(INT($I101),'1. Eingabemaske'!$I$12:$V$21,12,FALSE),""),"")</f>
        <v/>
      </c>
      <c r="AY101" s="95" t="str">
        <f>IF(ISTEXT($D101),SUM(IF($AV101="",0,IF('1. Eingabemaske'!$F$21="","",(IF('1. Eingabemaske'!$F$21=0,($AU101/'1. Eingabemaske'!$G$21),($AU101-1)/('1. Eingabemaske'!$G$21-1)))*$AV101)),IF($AX101="",0,IF('1. Eingabemaske'!#REF!="","",(IF('1. Eingabemaske'!#REF!=0,($AW101/'1. Eingabemaske'!#REF!),($AW101-1)/('1. Eingabemaske'!#REF!-1)))*$AX101))),"")</f>
        <v/>
      </c>
      <c r="AZ101" s="84" t="str">
        <f t="shared" si="14"/>
        <v>Bitte BES einfügen</v>
      </c>
      <c r="BA101" s="96" t="str">
        <f t="shared" si="15"/>
        <v/>
      </c>
      <c r="BB101" s="100"/>
      <c r="BC101" s="100"/>
      <c r="BD101" s="100"/>
    </row>
    <row r="102" spans="2:56" ht="13.5" thickBot="1" x14ac:dyDescent="0.45">
      <c r="B102" s="99" t="str">
        <f t="shared" si="8"/>
        <v xml:space="preserve"> </v>
      </c>
      <c r="C102" s="100"/>
      <c r="D102" s="100"/>
      <c r="E102" s="100"/>
      <c r="F102" s="100"/>
      <c r="G102" s="101"/>
      <c r="H102" s="101"/>
      <c r="I102" s="84" t="str">
        <f>IF(ISBLANK(Tableau1[[#This Row],[Name]]),"",((Tableau1[[#This Row],[Testdatum]]-Tableau1[[#This Row],[Geburtsdatum]])/365))</f>
        <v/>
      </c>
      <c r="J102" s="102" t="str">
        <f t="shared" si="9"/>
        <v xml:space="preserve"> </v>
      </c>
      <c r="K102" s="103"/>
      <c r="L102" s="103"/>
      <c r="M102" s="104" t="str">
        <f>IF(ISTEXT(D102),IF(L102="","",IF(HLOOKUP(INT($I102),'1. Eingabemaske'!$I$12:$V$21,2,FALSE)&lt;&gt;0,HLOOKUP(INT($I102),'1. Eingabemaske'!$I$12:$V$21,2,FALSE),"")),"")</f>
        <v/>
      </c>
      <c r="N102" s="105" t="str">
        <f>IF(ISTEXT($D102),IF(F102="M",IF(L102="","",IF($K102="Frühentwickler",VLOOKUP(INT($I102),'1. Eingabemaske'!$Z$12:$AF$28,5,FALSE),IF($K102="Normalentwickler",VLOOKUP(INT($I102),'1. Eingabemaske'!$Z$12:$AF$23,6,FALSE),IF($K102="Spätentwickler",VLOOKUP(INT($I102),'1. Eingabemaske'!$Z$12:$AF$23,7,FALSE),0)))+((VLOOKUP(INT($I102),'1. Eingabemaske'!$Z$12:$AF$23,2,FALSE))*(($G102-DATE(YEAR($G102),1,1)+1)/365))),IF(F102="W",(IF($K102="Frühentwickler",VLOOKUP(INT($I102),'1. Eingabemaske'!$AH$12:$AN$28,5,FALSE),IF($K102="Normalentwickler",VLOOKUP(INT($I102),'1. Eingabemaske'!$AH$12:$AN$23,6,FALSE),IF($K102="Spätentwickler",VLOOKUP(INT($I102),'1. Eingabemaske'!$AH$12:$AN$23,7,FALSE),0)))+((VLOOKUP(INT($I102),'1. Eingabemaske'!$AH$12:$AN$23,2,FALSE))*(($G102-DATE(YEAR($G102),1,1)+1)/365))),"Geschlecht fehlt!")),"")</f>
        <v/>
      </c>
      <c r="O102" s="106" t="str">
        <f>IF(ISTEXT(D102),IF(M102="","",IF('1. Eingabemaske'!$F$13="",0,(IF('1. Eingabemaske'!$F$13=0,(L102/'1. Eingabemaske'!$G$13),(L102-1)/('1. Eingabemaske'!$G$13-1))*M102*N102))),"")</f>
        <v/>
      </c>
      <c r="P102" s="103"/>
      <c r="Q102" s="103"/>
      <c r="R102" s="104" t="str">
        <f t="shared" si="10"/>
        <v/>
      </c>
      <c r="S102" s="104" t="str">
        <f>IF(AND(ISTEXT($D102),ISNUMBER(R102)),IF(HLOOKUP(INT($I102),'1. Eingabemaske'!$I$12:$V$21,3,FALSE)&lt;&gt;0,HLOOKUP(INT($I102),'1. Eingabemaske'!$I$12:$V$21,3,FALSE),""),"")</f>
        <v/>
      </c>
      <c r="T102" s="106" t="str">
        <f>IF(ISTEXT($D102),IF($S102="","",IF($R102="","",IF('1. Eingabemaske'!$F$14="",0,(IF('1. Eingabemaske'!$F$14=0,(R102/'1. Eingabemaske'!$G$14),(R102-1)/('1. Eingabemaske'!$G$14-1))*$S102)))),"")</f>
        <v/>
      </c>
      <c r="U102" s="103"/>
      <c r="V102" s="103"/>
      <c r="W102" s="104" t="str">
        <f t="shared" si="11"/>
        <v/>
      </c>
      <c r="X102" s="104" t="str">
        <f>IF(AND(ISTEXT($D102),ISNUMBER(W102)),IF(HLOOKUP(INT($I102),'1. Eingabemaske'!$I$12:$V$21,4,FALSE)&lt;&gt;0,HLOOKUP(INT($I102),'1. Eingabemaske'!$I$12:$V$21,4,FALSE),""),"")</f>
        <v/>
      </c>
      <c r="Y102" s="108" t="str">
        <f>IF(ISTEXT($D102),IF($W102="","",IF($X102="","",IF('1. Eingabemaske'!$F$15="","",(IF('1. Eingabemaske'!$F$15=0,($W102/'1. Eingabemaske'!$G$15),($W102-1)/('1. Eingabemaske'!$G$15-1))*$X102)))),"")</f>
        <v/>
      </c>
      <c r="Z102" s="103"/>
      <c r="AA102" s="103"/>
      <c r="AB102" s="104" t="str">
        <f t="shared" si="12"/>
        <v/>
      </c>
      <c r="AC102" s="104" t="str">
        <f>IF(AND(ISTEXT($D102),ISNUMBER($AB102)),IF(HLOOKUP(INT($I102),'1. Eingabemaske'!$I$12:$V$21,5,FALSE)&lt;&gt;0,HLOOKUP(INT($I102),'1. Eingabemaske'!$I$12:$V$21,5,FALSE),""),"")</f>
        <v/>
      </c>
      <c r="AD102" s="91" t="str">
        <f>IF(ISTEXT($D102),IF($AC102="","",IF('1. Eingabemaske'!$F$16="","",(IF('1. Eingabemaske'!$F$16=0,($AB102/'1. Eingabemaske'!$G$16),($AB102-1)/('1. Eingabemaske'!$G$16-1))*$AC102))),"")</f>
        <v/>
      </c>
      <c r="AE102" s="92" t="str">
        <f>IF(ISTEXT($D102),IF(F102="M",IF(L102="","",IF($K102="Frühentwickler",VLOOKUP(INT($I102),'1. Eingabemaske'!$Z$12:$AF$28,5,FALSE),IF($K102="Normalentwickler",VLOOKUP(INT($I102),'1. Eingabemaske'!$Z$12:$AF$23,6,FALSE),IF($K102="Spätentwickler",VLOOKUP(INT($I102),'1. Eingabemaske'!$Z$12:$AF$23,7,FALSE),0)))+((VLOOKUP(INT($I102),'1. Eingabemaske'!$Z$12:$AF$23,2,FALSE))*(($G102-DATE(YEAR($G102),1,1)+1)/365))),IF(F102="W",(IF($K102="Frühentwickler",VLOOKUP(INT($I102),'1. Eingabemaske'!$AH$12:$AN$28,5,FALSE),IF($K102="Normalentwickler",VLOOKUP(INT($I102),'1. Eingabemaske'!$AH$12:$AN$23,6,FALSE),IF($K102="Spätentwickler",VLOOKUP(INT($I102),'1. Eingabemaske'!$AH$12:$AN$23,7,FALSE),0)))+((VLOOKUP(INT($I102),'1. Eingabemaske'!$AH$12:$AN$23,2,FALSE))*(($G102-DATE(YEAR($G102),1,1)+1)/365))),"Geschlecht fehlt!")),"")</f>
        <v/>
      </c>
      <c r="AF102" s="93" t="str">
        <f t="shared" si="13"/>
        <v/>
      </c>
      <c r="AG102" s="103"/>
      <c r="AH102" s="94" t="str">
        <f>IF(AND(ISTEXT($D102),ISNUMBER($AG102)),IF(HLOOKUP(INT($I102),'1. Eingabemaske'!$I$12:$V$21,6,FALSE)&lt;&gt;0,HLOOKUP(INT($I102),'1. Eingabemaske'!$I$12:$V$21,6,FALSE),""),"")</f>
        <v/>
      </c>
      <c r="AI102" s="91" t="str">
        <f>IF(ISTEXT($D102),IF($AH102="","",IF('1. Eingabemaske'!$F$17="","",(IF('1. Eingabemaske'!$F$17=0,($AG102/'1. Eingabemaske'!$G$17),($AG102-1)/('1. Eingabemaske'!$G$17-1))*$AH102))),"")</f>
        <v/>
      </c>
      <c r="AJ102" s="103"/>
      <c r="AK102" s="94" t="str">
        <f>IF(AND(ISTEXT($D102),ISNUMBER($AJ102)),IF(HLOOKUP(INT($I102),'1. Eingabemaske'!$I$12:$V$21,7,FALSE)&lt;&gt;0,HLOOKUP(INT($I102),'1. Eingabemaske'!$I$12:$V$21,7,FALSE),""),"")</f>
        <v/>
      </c>
      <c r="AL102" s="91" t="str">
        <f>IF(ISTEXT($D102),IF(AJ102=0,0,IF($AK102="","",IF('1. Eingabemaske'!$F$18="","",(IF('1. Eingabemaske'!$F$18=0,($AJ102/'1. Eingabemaske'!$G$18),($AJ102-1)/('1. Eingabemaske'!$G$18-1))*$AK102)))),"")</f>
        <v/>
      </c>
      <c r="AM102" s="103"/>
      <c r="AN102" s="94" t="str">
        <f>IF(AND(ISTEXT($D102),ISNUMBER($AM102)),IF(HLOOKUP(INT($I102),'1. Eingabemaske'!$I$12:$V$21,8,FALSE)&lt;&gt;0,HLOOKUP(INT($I102),'1. Eingabemaske'!$I$12:$V$21,8,FALSE),""),"")</f>
        <v/>
      </c>
      <c r="AO102" s="89" t="str">
        <f>IF(ISTEXT($D102),IF($AN102="","",IF('1. Eingabemaske'!#REF!="","",(IF('1. Eingabemaske'!#REF!=0,($AM102/'1. Eingabemaske'!#REF!),($AM102-1)/('1. Eingabemaske'!#REF!-1))*$AN102))),"")</f>
        <v/>
      </c>
      <c r="AP102" s="110"/>
      <c r="AQ102" s="94" t="str">
        <f>IF(AND(ISTEXT($D102),ISNUMBER($AP102)),IF(HLOOKUP(INT($I102),'1. Eingabemaske'!$I$12:$V$21,9,FALSE)&lt;&gt;0,HLOOKUP(INT($I102),'1. Eingabemaske'!$I$12:$V$21,9,FALSE),""),"")</f>
        <v/>
      </c>
      <c r="AR102" s="103"/>
      <c r="AS102" s="94" t="str">
        <f>IF(AND(ISTEXT($D102),ISNUMBER($AR102)),IF(HLOOKUP(INT($I102),'1. Eingabemaske'!$I$12:$V$21,10,FALSE)&lt;&gt;0,HLOOKUP(INT($I102),'1. Eingabemaske'!$I$12:$V$21,10,FALSE),""),"")</f>
        <v/>
      </c>
      <c r="AT102" s="95" t="str">
        <f>IF(ISTEXT($D102),(IF($AQ102="",0,IF('1. Eingabemaske'!$F$19="","",(IF('1. Eingabemaske'!$F$19=0,($AP102/'1. Eingabemaske'!$G$19),($AP102-1)/('1. Eingabemaske'!$G$19-1))*$AQ102)))+IF($AS102="",0,IF('1. Eingabemaske'!$F$20="","",(IF('1. Eingabemaske'!$F$20=0,($AR102/'1. Eingabemaske'!$G$20),($AR102-1)/('1. Eingabemaske'!$G$20-1))*$AS102)))),"")</f>
        <v/>
      </c>
      <c r="AU102" s="103"/>
      <c r="AV102" s="94" t="str">
        <f>IF(AND(ISTEXT($D102),ISNUMBER($AU102)),IF(HLOOKUP(INT($I102),'1. Eingabemaske'!$I$12:$V$21,11,FALSE)&lt;&gt;0,HLOOKUP(INT($I102),'1. Eingabemaske'!$I$12:$V$21,11,FALSE),""),"")</f>
        <v/>
      </c>
      <c r="AW102" s="103"/>
      <c r="AX102" s="94" t="str">
        <f>IF(AND(ISTEXT($D102),ISNUMBER($AW102)),IF(HLOOKUP(INT($I102),'1. Eingabemaske'!$I$12:$V$21,12,FALSE)&lt;&gt;0,HLOOKUP(INT($I102),'1. Eingabemaske'!$I$12:$V$21,12,FALSE),""),"")</f>
        <v/>
      </c>
      <c r="AY102" s="95" t="str">
        <f>IF(ISTEXT($D102),SUM(IF($AV102="",0,IF('1. Eingabemaske'!$F$21="","",(IF('1. Eingabemaske'!$F$21=0,($AU102/'1. Eingabemaske'!$G$21),($AU102-1)/('1. Eingabemaske'!$G$21-1)))*$AV102)),IF($AX102="",0,IF('1. Eingabemaske'!#REF!="","",(IF('1. Eingabemaske'!#REF!=0,($AW102/'1. Eingabemaske'!#REF!),($AW102-1)/('1. Eingabemaske'!#REF!-1)))*$AX102))),"")</f>
        <v/>
      </c>
      <c r="AZ102" s="84" t="str">
        <f t="shared" si="14"/>
        <v>Bitte BES einfügen</v>
      </c>
      <c r="BA102" s="96" t="str">
        <f t="shared" si="15"/>
        <v/>
      </c>
      <c r="BB102" s="100"/>
      <c r="BC102" s="100"/>
      <c r="BD102" s="100"/>
    </row>
    <row r="103" spans="2:56" ht="13.5" thickBot="1" x14ac:dyDescent="0.45">
      <c r="B103" s="99" t="str">
        <f t="shared" si="8"/>
        <v xml:space="preserve"> </v>
      </c>
      <c r="C103" s="100"/>
      <c r="D103" s="100"/>
      <c r="E103" s="100"/>
      <c r="F103" s="100"/>
      <c r="G103" s="101"/>
      <c r="H103" s="101"/>
      <c r="I103" s="84" t="str">
        <f>IF(ISBLANK(Tableau1[[#This Row],[Name]]),"",((Tableau1[[#This Row],[Testdatum]]-Tableau1[[#This Row],[Geburtsdatum]])/365))</f>
        <v/>
      </c>
      <c r="J103" s="102" t="str">
        <f t="shared" si="9"/>
        <v xml:space="preserve"> </v>
      </c>
      <c r="K103" s="103"/>
      <c r="L103" s="103"/>
      <c r="M103" s="104" t="str">
        <f>IF(ISTEXT(D103),IF(L103="","",IF(HLOOKUP(INT($I103),'1. Eingabemaske'!$I$12:$V$21,2,FALSE)&lt;&gt;0,HLOOKUP(INT($I103),'1. Eingabemaske'!$I$12:$V$21,2,FALSE),"")),"")</f>
        <v/>
      </c>
      <c r="N103" s="105" t="str">
        <f>IF(ISTEXT($D103),IF(F103="M",IF(L103="","",IF($K103="Frühentwickler",VLOOKUP(INT($I103),'1. Eingabemaske'!$Z$12:$AF$28,5,FALSE),IF($K103="Normalentwickler",VLOOKUP(INT($I103),'1. Eingabemaske'!$Z$12:$AF$23,6,FALSE),IF($K103="Spätentwickler",VLOOKUP(INT($I103),'1. Eingabemaske'!$Z$12:$AF$23,7,FALSE),0)))+((VLOOKUP(INT($I103),'1. Eingabemaske'!$Z$12:$AF$23,2,FALSE))*(($G103-DATE(YEAR($G103),1,1)+1)/365))),IF(F103="W",(IF($K103="Frühentwickler",VLOOKUP(INT($I103),'1. Eingabemaske'!$AH$12:$AN$28,5,FALSE),IF($K103="Normalentwickler",VLOOKUP(INT($I103),'1. Eingabemaske'!$AH$12:$AN$23,6,FALSE),IF($K103="Spätentwickler",VLOOKUP(INT($I103),'1. Eingabemaske'!$AH$12:$AN$23,7,FALSE),0)))+((VLOOKUP(INT($I103),'1. Eingabemaske'!$AH$12:$AN$23,2,FALSE))*(($G103-DATE(YEAR($G103),1,1)+1)/365))),"Geschlecht fehlt!")),"")</f>
        <v/>
      </c>
      <c r="O103" s="106" t="str">
        <f>IF(ISTEXT(D103),IF(M103="","",IF('1. Eingabemaske'!$F$13="",0,(IF('1. Eingabemaske'!$F$13=0,(L103/'1. Eingabemaske'!$G$13),(L103-1)/('1. Eingabemaske'!$G$13-1))*M103*N103))),"")</f>
        <v/>
      </c>
      <c r="P103" s="103"/>
      <c r="Q103" s="103"/>
      <c r="R103" s="104" t="str">
        <f t="shared" si="10"/>
        <v/>
      </c>
      <c r="S103" s="104" t="str">
        <f>IF(AND(ISTEXT($D103),ISNUMBER(R103)),IF(HLOOKUP(INT($I103),'1. Eingabemaske'!$I$12:$V$21,3,FALSE)&lt;&gt;0,HLOOKUP(INT($I103),'1. Eingabemaske'!$I$12:$V$21,3,FALSE),""),"")</f>
        <v/>
      </c>
      <c r="T103" s="106" t="str">
        <f>IF(ISTEXT($D103),IF($S103="","",IF($R103="","",IF('1. Eingabemaske'!$F$14="",0,(IF('1. Eingabemaske'!$F$14=0,(R103/'1. Eingabemaske'!$G$14),(R103-1)/('1. Eingabemaske'!$G$14-1))*$S103)))),"")</f>
        <v/>
      </c>
      <c r="U103" s="103"/>
      <c r="V103" s="103"/>
      <c r="W103" s="104" t="str">
        <f t="shared" si="11"/>
        <v/>
      </c>
      <c r="X103" s="104" t="str">
        <f>IF(AND(ISTEXT($D103),ISNUMBER(W103)),IF(HLOOKUP(INT($I103),'1. Eingabemaske'!$I$12:$V$21,4,FALSE)&lt;&gt;0,HLOOKUP(INT($I103),'1. Eingabemaske'!$I$12:$V$21,4,FALSE),""),"")</f>
        <v/>
      </c>
      <c r="Y103" s="108" t="str">
        <f>IF(ISTEXT($D103),IF($W103="","",IF($X103="","",IF('1. Eingabemaske'!$F$15="","",(IF('1. Eingabemaske'!$F$15=0,($W103/'1. Eingabemaske'!$G$15),($W103-1)/('1. Eingabemaske'!$G$15-1))*$X103)))),"")</f>
        <v/>
      </c>
      <c r="Z103" s="103"/>
      <c r="AA103" s="103"/>
      <c r="AB103" s="104" t="str">
        <f t="shared" si="12"/>
        <v/>
      </c>
      <c r="AC103" s="104" t="str">
        <f>IF(AND(ISTEXT($D103),ISNUMBER($AB103)),IF(HLOOKUP(INT($I103),'1. Eingabemaske'!$I$12:$V$21,5,FALSE)&lt;&gt;0,HLOOKUP(INT($I103),'1. Eingabemaske'!$I$12:$V$21,5,FALSE),""),"")</f>
        <v/>
      </c>
      <c r="AD103" s="91" t="str">
        <f>IF(ISTEXT($D103),IF($AC103="","",IF('1. Eingabemaske'!$F$16="","",(IF('1. Eingabemaske'!$F$16=0,($AB103/'1. Eingabemaske'!$G$16),($AB103-1)/('1. Eingabemaske'!$G$16-1))*$AC103))),"")</f>
        <v/>
      </c>
      <c r="AE103" s="92" t="str">
        <f>IF(ISTEXT($D103),IF(F103="M",IF(L103="","",IF($K103="Frühentwickler",VLOOKUP(INT($I103),'1. Eingabemaske'!$Z$12:$AF$28,5,FALSE),IF($K103="Normalentwickler",VLOOKUP(INT($I103),'1. Eingabemaske'!$Z$12:$AF$23,6,FALSE),IF($K103="Spätentwickler",VLOOKUP(INT($I103),'1. Eingabemaske'!$Z$12:$AF$23,7,FALSE),0)))+((VLOOKUP(INT($I103),'1. Eingabemaske'!$Z$12:$AF$23,2,FALSE))*(($G103-DATE(YEAR($G103),1,1)+1)/365))),IF(F103="W",(IF($K103="Frühentwickler",VLOOKUP(INT($I103),'1. Eingabemaske'!$AH$12:$AN$28,5,FALSE),IF($K103="Normalentwickler",VLOOKUP(INT($I103),'1. Eingabemaske'!$AH$12:$AN$23,6,FALSE),IF($K103="Spätentwickler",VLOOKUP(INT($I103),'1. Eingabemaske'!$AH$12:$AN$23,7,FALSE),0)))+((VLOOKUP(INT($I103),'1. Eingabemaske'!$AH$12:$AN$23,2,FALSE))*(($G103-DATE(YEAR($G103),1,1)+1)/365))),"Geschlecht fehlt!")),"")</f>
        <v/>
      </c>
      <c r="AF103" s="93" t="str">
        <f t="shared" si="13"/>
        <v/>
      </c>
      <c r="AG103" s="103"/>
      <c r="AH103" s="94" t="str">
        <f>IF(AND(ISTEXT($D103),ISNUMBER($AG103)),IF(HLOOKUP(INT($I103),'1. Eingabemaske'!$I$12:$V$21,6,FALSE)&lt;&gt;0,HLOOKUP(INT($I103),'1. Eingabemaske'!$I$12:$V$21,6,FALSE),""),"")</f>
        <v/>
      </c>
      <c r="AI103" s="91" t="str">
        <f>IF(ISTEXT($D103),IF($AH103="","",IF('1. Eingabemaske'!$F$17="","",(IF('1. Eingabemaske'!$F$17=0,($AG103/'1. Eingabemaske'!$G$17),($AG103-1)/('1. Eingabemaske'!$G$17-1))*$AH103))),"")</f>
        <v/>
      </c>
      <c r="AJ103" s="103"/>
      <c r="AK103" s="94" t="str">
        <f>IF(AND(ISTEXT($D103),ISNUMBER($AJ103)),IF(HLOOKUP(INT($I103),'1. Eingabemaske'!$I$12:$V$21,7,FALSE)&lt;&gt;0,HLOOKUP(INT($I103),'1. Eingabemaske'!$I$12:$V$21,7,FALSE),""),"")</f>
        <v/>
      </c>
      <c r="AL103" s="91" t="str">
        <f>IF(ISTEXT($D103),IF(AJ103=0,0,IF($AK103="","",IF('1. Eingabemaske'!$F$18="","",(IF('1. Eingabemaske'!$F$18=0,($AJ103/'1. Eingabemaske'!$G$18),($AJ103-1)/('1. Eingabemaske'!$G$18-1))*$AK103)))),"")</f>
        <v/>
      </c>
      <c r="AM103" s="103"/>
      <c r="AN103" s="94" t="str">
        <f>IF(AND(ISTEXT($D103),ISNUMBER($AM103)),IF(HLOOKUP(INT($I103),'1. Eingabemaske'!$I$12:$V$21,8,FALSE)&lt;&gt;0,HLOOKUP(INT($I103),'1. Eingabemaske'!$I$12:$V$21,8,FALSE),""),"")</f>
        <v/>
      </c>
      <c r="AO103" s="89" t="str">
        <f>IF(ISTEXT($D103),IF($AN103="","",IF('1. Eingabemaske'!#REF!="","",(IF('1. Eingabemaske'!#REF!=0,($AM103/'1. Eingabemaske'!#REF!),($AM103-1)/('1. Eingabemaske'!#REF!-1))*$AN103))),"")</f>
        <v/>
      </c>
      <c r="AP103" s="110"/>
      <c r="AQ103" s="94" t="str">
        <f>IF(AND(ISTEXT($D103),ISNUMBER($AP103)),IF(HLOOKUP(INT($I103),'1. Eingabemaske'!$I$12:$V$21,9,FALSE)&lt;&gt;0,HLOOKUP(INT($I103),'1. Eingabemaske'!$I$12:$V$21,9,FALSE),""),"")</f>
        <v/>
      </c>
      <c r="AR103" s="103"/>
      <c r="AS103" s="94" t="str">
        <f>IF(AND(ISTEXT($D103),ISNUMBER($AR103)),IF(HLOOKUP(INT($I103),'1. Eingabemaske'!$I$12:$V$21,10,FALSE)&lt;&gt;0,HLOOKUP(INT($I103),'1. Eingabemaske'!$I$12:$V$21,10,FALSE),""),"")</f>
        <v/>
      </c>
      <c r="AT103" s="95" t="str">
        <f>IF(ISTEXT($D103),(IF($AQ103="",0,IF('1. Eingabemaske'!$F$19="","",(IF('1. Eingabemaske'!$F$19=0,($AP103/'1. Eingabemaske'!$G$19),($AP103-1)/('1. Eingabemaske'!$G$19-1))*$AQ103)))+IF($AS103="",0,IF('1. Eingabemaske'!$F$20="","",(IF('1. Eingabemaske'!$F$20=0,($AR103/'1. Eingabemaske'!$G$20),($AR103-1)/('1. Eingabemaske'!$G$20-1))*$AS103)))),"")</f>
        <v/>
      </c>
      <c r="AU103" s="103"/>
      <c r="AV103" s="94" t="str">
        <f>IF(AND(ISTEXT($D103),ISNUMBER($AU103)),IF(HLOOKUP(INT($I103),'1. Eingabemaske'!$I$12:$V$21,11,FALSE)&lt;&gt;0,HLOOKUP(INT($I103),'1. Eingabemaske'!$I$12:$V$21,11,FALSE),""),"")</f>
        <v/>
      </c>
      <c r="AW103" s="103"/>
      <c r="AX103" s="94" t="str">
        <f>IF(AND(ISTEXT($D103),ISNUMBER($AW103)),IF(HLOOKUP(INT($I103),'1. Eingabemaske'!$I$12:$V$21,12,FALSE)&lt;&gt;0,HLOOKUP(INT($I103),'1. Eingabemaske'!$I$12:$V$21,12,FALSE),""),"")</f>
        <v/>
      </c>
      <c r="AY103" s="95" t="str">
        <f>IF(ISTEXT($D103),SUM(IF($AV103="",0,IF('1. Eingabemaske'!$F$21="","",(IF('1. Eingabemaske'!$F$21=0,($AU103/'1. Eingabemaske'!$G$21),($AU103-1)/('1. Eingabemaske'!$G$21-1)))*$AV103)),IF($AX103="",0,IF('1. Eingabemaske'!#REF!="","",(IF('1. Eingabemaske'!#REF!=0,($AW103/'1. Eingabemaske'!#REF!),($AW103-1)/('1. Eingabemaske'!#REF!-1)))*$AX103))),"")</f>
        <v/>
      </c>
      <c r="AZ103" s="84" t="str">
        <f t="shared" si="14"/>
        <v>Bitte BES einfügen</v>
      </c>
      <c r="BA103" s="96" t="str">
        <f t="shared" si="15"/>
        <v/>
      </c>
      <c r="BB103" s="100"/>
      <c r="BC103" s="100"/>
      <c r="BD103" s="100"/>
    </row>
    <row r="104" spans="2:56" ht="13.5" thickBot="1" x14ac:dyDescent="0.45">
      <c r="B104" s="99" t="str">
        <f t="shared" si="8"/>
        <v xml:space="preserve"> </v>
      </c>
      <c r="C104" s="100"/>
      <c r="D104" s="100"/>
      <c r="E104" s="100"/>
      <c r="F104" s="100"/>
      <c r="G104" s="101"/>
      <c r="H104" s="101"/>
      <c r="I104" s="84" t="str">
        <f>IF(ISBLANK(Tableau1[[#This Row],[Name]]),"",((Tableau1[[#This Row],[Testdatum]]-Tableau1[[#This Row],[Geburtsdatum]])/365))</f>
        <v/>
      </c>
      <c r="J104" s="102" t="str">
        <f t="shared" si="9"/>
        <v xml:space="preserve"> </v>
      </c>
      <c r="K104" s="103"/>
      <c r="L104" s="103"/>
      <c r="M104" s="104" t="str">
        <f>IF(ISTEXT(D104),IF(L104="","",IF(HLOOKUP(INT($I104),'1. Eingabemaske'!$I$12:$V$21,2,FALSE)&lt;&gt;0,HLOOKUP(INT($I104),'1. Eingabemaske'!$I$12:$V$21,2,FALSE),"")),"")</f>
        <v/>
      </c>
      <c r="N104" s="105" t="str">
        <f>IF(ISTEXT($D104),IF(F104="M",IF(L104="","",IF($K104="Frühentwickler",VLOOKUP(INT($I104),'1. Eingabemaske'!$Z$12:$AF$28,5,FALSE),IF($K104="Normalentwickler",VLOOKUP(INT($I104),'1. Eingabemaske'!$Z$12:$AF$23,6,FALSE),IF($K104="Spätentwickler",VLOOKUP(INT($I104),'1. Eingabemaske'!$Z$12:$AF$23,7,FALSE),0)))+((VLOOKUP(INT($I104),'1. Eingabemaske'!$Z$12:$AF$23,2,FALSE))*(($G104-DATE(YEAR($G104),1,1)+1)/365))),IF(F104="W",(IF($K104="Frühentwickler",VLOOKUP(INT($I104),'1. Eingabemaske'!$AH$12:$AN$28,5,FALSE),IF($K104="Normalentwickler",VLOOKUP(INT($I104),'1. Eingabemaske'!$AH$12:$AN$23,6,FALSE),IF($K104="Spätentwickler",VLOOKUP(INT($I104),'1. Eingabemaske'!$AH$12:$AN$23,7,FALSE),0)))+((VLOOKUP(INT($I104),'1. Eingabemaske'!$AH$12:$AN$23,2,FALSE))*(($G104-DATE(YEAR($G104),1,1)+1)/365))),"Geschlecht fehlt!")),"")</f>
        <v/>
      </c>
      <c r="O104" s="106" t="str">
        <f>IF(ISTEXT(D104),IF(M104="","",IF('1. Eingabemaske'!$F$13="",0,(IF('1. Eingabemaske'!$F$13=0,(L104/'1. Eingabemaske'!$G$13),(L104-1)/('1. Eingabemaske'!$G$13-1))*M104*N104))),"")</f>
        <v/>
      </c>
      <c r="P104" s="103"/>
      <c r="Q104" s="103"/>
      <c r="R104" s="104" t="str">
        <f t="shared" si="10"/>
        <v/>
      </c>
      <c r="S104" s="104" t="str">
        <f>IF(AND(ISTEXT($D104),ISNUMBER(R104)),IF(HLOOKUP(INT($I104),'1. Eingabemaske'!$I$12:$V$21,3,FALSE)&lt;&gt;0,HLOOKUP(INT($I104),'1. Eingabemaske'!$I$12:$V$21,3,FALSE),""),"")</f>
        <v/>
      </c>
      <c r="T104" s="106" t="str">
        <f>IF(ISTEXT($D104),IF($S104="","",IF($R104="","",IF('1. Eingabemaske'!$F$14="",0,(IF('1. Eingabemaske'!$F$14=0,(R104/'1. Eingabemaske'!$G$14),(R104-1)/('1. Eingabemaske'!$G$14-1))*$S104)))),"")</f>
        <v/>
      </c>
      <c r="U104" s="103"/>
      <c r="V104" s="103"/>
      <c r="W104" s="104" t="str">
        <f t="shared" si="11"/>
        <v/>
      </c>
      <c r="X104" s="104" t="str">
        <f>IF(AND(ISTEXT($D104),ISNUMBER(W104)),IF(HLOOKUP(INT($I104),'1. Eingabemaske'!$I$12:$V$21,4,FALSE)&lt;&gt;0,HLOOKUP(INT($I104),'1. Eingabemaske'!$I$12:$V$21,4,FALSE),""),"")</f>
        <v/>
      </c>
      <c r="Y104" s="108" t="str">
        <f>IF(ISTEXT($D104),IF($W104="","",IF($X104="","",IF('1. Eingabemaske'!$F$15="","",(IF('1. Eingabemaske'!$F$15=0,($W104/'1. Eingabemaske'!$G$15),($W104-1)/('1. Eingabemaske'!$G$15-1))*$X104)))),"")</f>
        <v/>
      </c>
      <c r="Z104" s="103"/>
      <c r="AA104" s="103"/>
      <c r="AB104" s="104" t="str">
        <f t="shared" si="12"/>
        <v/>
      </c>
      <c r="AC104" s="104" t="str">
        <f>IF(AND(ISTEXT($D104),ISNUMBER($AB104)),IF(HLOOKUP(INT($I104),'1. Eingabemaske'!$I$12:$V$21,5,FALSE)&lt;&gt;0,HLOOKUP(INT($I104),'1. Eingabemaske'!$I$12:$V$21,5,FALSE),""),"")</f>
        <v/>
      </c>
      <c r="AD104" s="91" t="str">
        <f>IF(ISTEXT($D104),IF($AC104="","",IF('1. Eingabemaske'!$F$16="","",(IF('1. Eingabemaske'!$F$16=0,($AB104/'1. Eingabemaske'!$G$16),($AB104-1)/('1. Eingabemaske'!$G$16-1))*$AC104))),"")</f>
        <v/>
      </c>
      <c r="AE104" s="92" t="str">
        <f>IF(ISTEXT($D104),IF(F104="M",IF(L104="","",IF($K104="Frühentwickler",VLOOKUP(INT($I104),'1. Eingabemaske'!$Z$12:$AF$28,5,FALSE),IF($K104="Normalentwickler",VLOOKUP(INT($I104),'1. Eingabemaske'!$Z$12:$AF$23,6,FALSE),IF($K104="Spätentwickler",VLOOKUP(INT($I104),'1. Eingabemaske'!$Z$12:$AF$23,7,FALSE),0)))+((VLOOKUP(INT($I104),'1. Eingabemaske'!$Z$12:$AF$23,2,FALSE))*(($G104-DATE(YEAR($G104),1,1)+1)/365))),IF(F104="W",(IF($K104="Frühentwickler",VLOOKUP(INT($I104),'1. Eingabemaske'!$AH$12:$AN$28,5,FALSE),IF($K104="Normalentwickler",VLOOKUP(INT($I104),'1. Eingabemaske'!$AH$12:$AN$23,6,FALSE),IF($K104="Spätentwickler",VLOOKUP(INT($I104),'1. Eingabemaske'!$AH$12:$AN$23,7,FALSE),0)))+((VLOOKUP(INT($I104),'1. Eingabemaske'!$AH$12:$AN$23,2,FALSE))*(($G104-DATE(YEAR($G104),1,1)+1)/365))),"Geschlecht fehlt!")),"")</f>
        <v/>
      </c>
      <c r="AF104" s="93" t="str">
        <f t="shared" si="13"/>
        <v/>
      </c>
      <c r="AG104" s="103"/>
      <c r="AH104" s="94" t="str">
        <f>IF(AND(ISTEXT($D104),ISNUMBER($AG104)),IF(HLOOKUP(INT($I104),'1. Eingabemaske'!$I$12:$V$21,6,FALSE)&lt;&gt;0,HLOOKUP(INT($I104),'1. Eingabemaske'!$I$12:$V$21,6,FALSE),""),"")</f>
        <v/>
      </c>
      <c r="AI104" s="91" t="str">
        <f>IF(ISTEXT($D104),IF($AH104="","",IF('1. Eingabemaske'!$F$17="","",(IF('1. Eingabemaske'!$F$17=0,($AG104/'1. Eingabemaske'!$G$17),($AG104-1)/('1. Eingabemaske'!$G$17-1))*$AH104))),"")</f>
        <v/>
      </c>
      <c r="AJ104" s="103"/>
      <c r="AK104" s="94" t="str">
        <f>IF(AND(ISTEXT($D104),ISNUMBER($AJ104)),IF(HLOOKUP(INT($I104),'1. Eingabemaske'!$I$12:$V$21,7,FALSE)&lt;&gt;0,HLOOKUP(INT($I104),'1. Eingabemaske'!$I$12:$V$21,7,FALSE),""),"")</f>
        <v/>
      </c>
      <c r="AL104" s="91" t="str">
        <f>IF(ISTEXT($D104),IF(AJ104=0,0,IF($AK104="","",IF('1. Eingabemaske'!$F$18="","",(IF('1. Eingabemaske'!$F$18=0,($AJ104/'1. Eingabemaske'!$G$18),($AJ104-1)/('1. Eingabemaske'!$G$18-1))*$AK104)))),"")</f>
        <v/>
      </c>
      <c r="AM104" s="103"/>
      <c r="AN104" s="94" t="str">
        <f>IF(AND(ISTEXT($D104),ISNUMBER($AM104)),IF(HLOOKUP(INT($I104),'1. Eingabemaske'!$I$12:$V$21,8,FALSE)&lt;&gt;0,HLOOKUP(INT($I104),'1. Eingabemaske'!$I$12:$V$21,8,FALSE),""),"")</f>
        <v/>
      </c>
      <c r="AO104" s="89" t="str">
        <f>IF(ISTEXT($D104),IF($AN104="","",IF('1. Eingabemaske'!#REF!="","",(IF('1. Eingabemaske'!#REF!=0,($AM104/'1. Eingabemaske'!#REF!),($AM104-1)/('1. Eingabemaske'!#REF!-1))*$AN104))),"")</f>
        <v/>
      </c>
      <c r="AP104" s="110"/>
      <c r="AQ104" s="94" t="str">
        <f>IF(AND(ISTEXT($D104),ISNUMBER($AP104)),IF(HLOOKUP(INT($I104),'1. Eingabemaske'!$I$12:$V$21,9,FALSE)&lt;&gt;0,HLOOKUP(INT($I104),'1. Eingabemaske'!$I$12:$V$21,9,FALSE),""),"")</f>
        <v/>
      </c>
      <c r="AR104" s="103"/>
      <c r="AS104" s="94" t="str">
        <f>IF(AND(ISTEXT($D104),ISNUMBER($AR104)),IF(HLOOKUP(INT($I104),'1. Eingabemaske'!$I$12:$V$21,10,FALSE)&lt;&gt;0,HLOOKUP(INT($I104),'1. Eingabemaske'!$I$12:$V$21,10,FALSE),""),"")</f>
        <v/>
      </c>
      <c r="AT104" s="95" t="str">
        <f>IF(ISTEXT($D104),(IF($AQ104="",0,IF('1. Eingabemaske'!$F$19="","",(IF('1. Eingabemaske'!$F$19=0,($AP104/'1. Eingabemaske'!$G$19),($AP104-1)/('1. Eingabemaske'!$G$19-1))*$AQ104)))+IF($AS104="",0,IF('1. Eingabemaske'!$F$20="","",(IF('1. Eingabemaske'!$F$20=0,($AR104/'1. Eingabemaske'!$G$20),($AR104-1)/('1. Eingabemaske'!$G$20-1))*$AS104)))),"")</f>
        <v/>
      </c>
      <c r="AU104" s="103"/>
      <c r="AV104" s="94" t="str">
        <f>IF(AND(ISTEXT($D104),ISNUMBER($AU104)),IF(HLOOKUP(INT($I104),'1. Eingabemaske'!$I$12:$V$21,11,FALSE)&lt;&gt;0,HLOOKUP(INT($I104),'1. Eingabemaske'!$I$12:$V$21,11,FALSE),""),"")</f>
        <v/>
      </c>
      <c r="AW104" s="103"/>
      <c r="AX104" s="94" t="str">
        <f>IF(AND(ISTEXT($D104),ISNUMBER($AW104)),IF(HLOOKUP(INT($I104),'1. Eingabemaske'!$I$12:$V$21,12,FALSE)&lt;&gt;0,HLOOKUP(INT($I104),'1. Eingabemaske'!$I$12:$V$21,12,FALSE),""),"")</f>
        <v/>
      </c>
      <c r="AY104" s="95" t="str">
        <f>IF(ISTEXT($D104),SUM(IF($AV104="",0,IF('1. Eingabemaske'!$F$21="","",(IF('1. Eingabemaske'!$F$21=0,($AU104/'1. Eingabemaske'!$G$21),($AU104-1)/('1. Eingabemaske'!$G$21-1)))*$AV104)),IF($AX104="",0,IF('1. Eingabemaske'!#REF!="","",(IF('1. Eingabemaske'!#REF!=0,($AW104/'1. Eingabemaske'!#REF!),($AW104-1)/('1. Eingabemaske'!#REF!-1)))*$AX104))),"")</f>
        <v/>
      </c>
      <c r="AZ104" s="84" t="str">
        <f t="shared" si="14"/>
        <v>Bitte BES einfügen</v>
      </c>
      <c r="BA104" s="96" t="str">
        <f t="shared" si="15"/>
        <v/>
      </c>
      <c r="BB104" s="100"/>
      <c r="BC104" s="100"/>
      <c r="BD104" s="100"/>
    </row>
    <row r="105" spans="2:56" ht="13.5" thickBot="1" x14ac:dyDescent="0.45">
      <c r="B105" s="99" t="str">
        <f t="shared" si="8"/>
        <v xml:space="preserve"> </v>
      </c>
      <c r="C105" s="100"/>
      <c r="D105" s="100"/>
      <c r="E105" s="100"/>
      <c r="F105" s="100"/>
      <c r="G105" s="101"/>
      <c r="H105" s="101"/>
      <c r="I105" s="84" t="str">
        <f>IF(ISBLANK(Tableau1[[#This Row],[Name]]),"",((Tableau1[[#This Row],[Testdatum]]-Tableau1[[#This Row],[Geburtsdatum]])/365))</f>
        <v/>
      </c>
      <c r="J105" s="102" t="str">
        <f t="shared" si="9"/>
        <v xml:space="preserve"> </v>
      </c>
      <c r="K105" s="103"/>
      <c r="L105" s="103"/>
      <c r="M105" s="104" t="str">
        <f>IF(ISTEXT(D105),IF(L105="","",IF(HLOOKUP(INT($I105),'1. Eingabemaske'!$I$12:$V$21,2,FALSE)&lt;&gt;0,HLOOKUP(INT($I105),'1. Eingabemaske'!$I$12:$V$21,2,FALSE),"")),"")</f>
        <v/>
      </c>
      <c r="N105" s="105" t="str">
        <f>IF(ISTEXT($D105),IF(F105="M",IF(L105="","",IF($K105="Frühentwickler",VLOOKUP(INT($I105),'1. Eingabemaske'!$Z$12:$AF$28,5,FALSE),IF($K105="Normalentwickler",VLOOKUP(INT($I105),'1. Eingabemaske'!$Z$12:$AF$23,6,FALSE),IF($K105="Spätentwickler",VLOOKUP(INT($I105),'1. Eingabemaske'!$Z$12:$AF$23,7,FALSE),0)))+((VLOOKUP(INT($I105),'1. Eingabemaske'!$Z$12:$AF$23,2,FALSE))*(($G105-DATE(YEAR($G105),1,1)+1)/365))),IF(F105="W",(IF($K105="Frühentwickler",VLOOKUP(INT($I105),'1. Eingabemaske'!$AH$12:$AN$28,5,FALSE),IF($K105="Normalentwickler",VLOOKUP(INT($I105),'1. Eingabemaske'!$AH$12:$AN$23,6,FALSE),IF($K105="Spätentwickler",VLOOKUP(INT($I105),'1. Eingabemaske'!$AH$12:$AN$23,7,FALSE),0)))+((VLOOKUP(INT($I105),'1. Eingabemaske'!$AH$12:$AN$23,2,FALSE))*(($G105-DATE(YEAR($G105),1,1)+1)/365))),"Geschlecht fehlt!")),"")</f>
        <v/>
      </c>
      <c r="O105" s="106" t="str">
        <f>IF(ISTEXT(D105),IF(M105="","",IF('1. Eingabemaske'!$F$13="",0,(IF('1. Eingabemaske'!$F$13=0,(L105/'1. Eingabemaske'!$G$13),(L105-1)/('1. Eingabemaske'!$G$13-1))*M105*N105))),"")</f>
        <v/>
      </c>
      <c r="P105" s="103"/>
      <c r="Q105" s="103"/>
      <c r="R105" s="104" t="str">
        <f t="shared" si="10"/>
        <v/>
      </c>
      <c r="S105" s="104" t="str">
        <f>IF(AND(ISTEXT($D105),ISNUMBER(R105)),IF(HLOOKUP(INT($I105),'1. Eingabemaske'!$I$12:$V$21,3,FALSE)&lt;&gt;0,HLOOKUP(INT($I105),'1. Eingabemaske'!$I$12:$V$21,3,FALSE),""),"")</f>
        <v/>
      </c>
      <c r="T105" s="106" t="str">
        <f>IF(ISTEXT($D105),IF($S105="","",IF($R105="","",IF('1. Eingabemaske'!$F$14="",0,(IF('1. Eingabemaske'!$F$14=0,(R105/'1. Eingabemaske'!$G$14),(R105-1)/('1. Eingabemaske'!$G$14-1))*$S105)))),"")</f>
        <v/>
      </c>
      <c r="U105" s="103"/>
      <c r="V105" s="103"/>
      <c r="W105" s="104" t="str">
        <f t="shared" si="11"/>
        <v/>
      </c>
      <c r="X105" s="104" t="str">
        <f>IF(AND(ISTEXT($D105),ISNUMBER(W105)),IF(HLOOKUP(INT($I105),'1. Eingabemaske'!$I$12:$V$21,4,FALSE)&lt;&gt;0,HLOOKUP(INT($I105),'1. Eingabemaske'!$I$12:$V$21,4,FALSE),""),"")</f>
        <v/>
      </c>
      <c r="Y105" s="108" t="str">
        <f>IF(ISTEXT($D105),IF($W105="","",IF($X105="","",IF('1. Eingabemaske'!$F$15="","",(IF('1. Eingabemaske'!$F$15=0,($W105/'1. Eingabemaske'!$G$15),($W105-1)/('1. Eingabemaske'!$G$15-1))*$X105)))),"")</f>
        <v/>
      </c>
      <c r="Z105" s="103"/>
      <c r="AA105" s="103"/>
      <c r="AB105" s="104" t="str">
        <f t="shared" si="12"/>
        <v/>
      </c>
      <c r="AC105" s="104" t="str">
        <f>IF(AND(ISTEXT($D105),ISNUMBER($AB105)),IF(HLOOKUP(INT($I105),'1. Eingabemaske'!$I$12:$V$21,5,FALSE)&lt;&gt;0,HLOOKUP(INT($I105),'1. Eingabemaske'!$I$12:$V$21,5,FALSE),""),"")</f>
        <v/>
      </c>
      <c r="AD105" s="91" t="str">
        <f>IF(ISTEXT($D105),IF($AC105="","",IF('1. Eingabemaske'!$F$16="","",(IF('1. Eingabemaske'!$F$16=0,($AB105/'1. Eingabemaske'!$G$16),($AB105-1)/('1. Eingabemaske'!$G$16-1))*$AC105))),"")</f>
        <v/>
      </c>
      <c r="AE105" s="92" t="str">
        <f>IF(ISTEXT($D105),IF(F105="M",IF(L105="","",IF($K105="Frühentwickler",VLOOKUP(INT($I105),'1. Eingabemaske'!$Z$12:$AF$28,5,FALSE),IF($K105="Normalentwickler",VLOOKUP(INT($I105),'1. Eingabemaske'!$Z$12:$AF$23,6,FALSE),IF($K105="Spätentwickler",VLOOKUP(INT($I105),'1. Eingabemaske'!$Z$12:$AF$23,7,FALSE),0)))+((VLOOKUP(INT($I105),'1. Eingabemaske'!$Z$12:$AF$23,2,FALSE))*(($G105-DATE(YEAR($G105),1,1)+1)/365))),IF(F105="W",(IF($K105="Frühentwickler",VLOOKUP(INT($I105),'1. Eingabemaske'!$AH$12:$AN$28,5,FALSE),IF($K105="Normalentwickler",VLOOKUP(INT($I105),'1. Eingabemaske'!$AH$12:$AN$23,6,FALSE),IF($K105="Spätentwickler",VLOOKUP(INT($I105),'1. Eingabemaske'!$AH$12:$AN$23,7,FALSE),0)))+((VLOOKUP(INT($I105),'1. Eingabemaske'!$AH$12:$AN$23,2,FALSE))*(($G105-DATE(YEAR($G105),1,1)+1)/365))),"Geschlecht fehlt!")),"")</f>
        <v/>
      </c>
      <c r="AF105" s="93" t="str">
        <f t="shared" si="13"/>
        <v/>
      </c>
      <c r="AG105" s="103"/>
      <c r="AH105" s="94" t="str">
        <f>IF(AND(ISTEXT($D105),ISNUMBER($AG105)),IF(HLOOKUP(INT($I105),'1. Eingabemaske'!$I$12:$V$21,6,FALSE)&lt;&gt;0,HLOOKUP(INT($I105),'1. Eingabemaske'!$I$12:$V$21,6,FALSE),""),"")</f>
        <v/>
      </c>
      <c r="AI105" s="91" t="str">
        <f>IF(ISTEXT($D105),IF($AH105="","",IF('1. Eingabemaske'!$F$17="","",(IF('1. Eingabemaske'!$F$17=0,($AG105/'1. Eingabemaske'!$G$17),($AG105-1)/('1. Eingabemaske'!$G$17-1))*$AH105))),"")</f>
        <v/>
      </c>
      <c r="AJ105" s="103"/>
      <c r="AK105" s="94" t="str">
        <f>IF(AND(ISTEXT($D105),ISNUMBER($AJ105)),IF(HLOOKUP(INT($I105),'1. Eingabemaske'!$I$12:$V$21,7,FALSE)&lt;&gt;0,HLOOKUP(INT($I105),'1. Eingabemaske'!$I$12:$V$21,7,FALSE),""),"")</f>
        <v/>
      </c>
      <c r="AL105" s="91" t="str">
        <f>IF(ISTEXT($D105),IF(AJ105=0,0,IF($AK105="","",IF('1. Eingabemaske'!$F$18="","",(IF('1. Eingabemaske'!$F$18=0,($AJ105/'1. Eingabemaske'!$G$18),($AJ105-1)/('1. Eingabemaske'!$G$18-1))*$AK105)))),"")</f>
        <v/>
      </c>
      <c r="AM105" s="103"/>
      <c r="AN105" s="94" t="str">
        <f>IF(AND(ISTEXT($D105),ISNUMBER($AM105)),IF(HLOOKUP(INT($I105),'1. Eingabemaske'!$I$12:$V$21,8,FALSE)&lt;&gt;0,HLOOKUP(INT($I105),'1. Eingabemaske'!$I$12:$V$21,8,FALSE),""),"")</f>
        <v/>
      </c>
      <c r="AO105" s="89" t="str">
        <f>IF(ISTEXT($D105),IF($AN105="","",IF('1. Eingabemaske'!#REF!="","",(IF('1. Eingabemaske'!#REF!=0,($AM105/'1. Eingabemaske'!#REF!),($AM105-1)/('1. Eingabemaske'!#REF!-1))*$AN105))),"")</f>
        <v/>
      </c>
      <c r="AP105" s="110"/>
      <c r="AQ105" s="94" t="str">
        <f>IF(AND(ISTEXT($D105),ISNUMBER($AP105)),IF(HLOOKUP(INT($I105),'1. Eingabemaske'!$I$12:$V$21,9,FALSE)&lt;&gt;0,HLOOKUP(INT($I105),'1. Eingabemaske'!$I$12:$V$21,9,FALSE),""),"")</f>
        <v/>
      </c>
      <c r="AR105" s="103"/>
      <c r="AS105" s="94" t="str">
        <f>IF(AND(ISTEXT($D105),ISNUMBER($AR105)),IF(HLOOKUP(INT($I105),'1. Eingabemaske'!$I$12:$V$21,10,FALSE)&lt;&gt;0,HLOOKUP(INT($I105),'1. Eingabemaske'!$I$12:$V$21,10,FALSE),""),"")</f>
        <v/>
      </c>
      <c r="AT105" s="95" t="str">
        <f>IF(ISTEXT($D105),(IF($AQ105="",0,IF('1. Eingabemaske'!$F$19="","",(IF('1. Eingabemaske'!$F$19=0,($AP105/'1. Eingabemaske'!$G$19),($AP105-1)/('1. Eingabemaske'!$G$19-1))*$AQ105)))+IF($AS105="",0,IF('1. Eingabemaske'!$F$20="","",(IF('1. Eingabemaske'!$F$20=0,($AR105/'1. Eingabemaske'!$G$20),($AR105-1)/('1. Eingabemaske'!$G$20-1))*$AS105)))),"")</f>
        <v/>
      </c>
      <c r="AU105" s="103"/>
      <c r="AV105" s="94" t="str">
        <f>IF(AND(ISTEXT($D105),ISNUMBER($AU105)),IF(HLOOKUP(INT($I105),'1. Eingabemaske'!$I$12:$V$21,11,FALSE)&lt;&gt;0,HLOOKUP(INT($I105),'1. Eingabemaske'!$I$12:$V$21,11,FALSE),""),"")</f>
        <v/>
      </c>
      <c r="AW105" s="103"/>
      <c r="AX105" s="94" t="str">
        <f>IF(AND(ISTEXT($D105),ISNUMBER($AW105)),IF(HLOOKUP(INT($I105),'1. Eingabemaske'!$I$12:$V$21,12,FALSE)&lt;&gt;0,HLOOKUP(INT($I105),'1. Eingabemaske'!$I$12:$V$21,12,FALSE),""),"")</f>
        <v/>
      </c>
      <c r="AY105" s="95" t="str">
        <f>IF(ISTEXT($D105),SUM(IF($AV105="",0,IF('1. Eingabemaske'!$F$21="","",(IF('1. Eingabemaske'!$F$21=0,($AU105/'1. Eingabemaske'!$G$21),($AU105-1)/('1. Eingabemaske'!$G$21-1)))*$AV105)),IF($AX105="",0,IF('1. Eingabemaske'!#REF!="","",(IF('1. Eingabemaske'!#REF!=0,($AW105/'1. Eingabemaske'!#REF!),($AW105-1)/('1. Eingabemaske'!#REF!-1)))*$AX105))),"")</f>
        <v/>
      </c>
      <c r="AZ105" s="84" t="str">
        <f t="shared" si="14"/>
        <v>Bitte BES einfügen</v>
      </c>
      <c r="BA105" s="96" t="str">
        <f t="shared" si="15"/>
        <v/>
      </c>
      <c r="BB105" s="100"/>
      <c r="BC105" s="100"/>
      <c r="BD105" s="100"/>
    </row>
    <row r="106" spans="2:56" ht="13.5" thickBot="1" x14ac:dyDescent="0.45">
      <c r="B106" s="99" t="str">
        <f t="shared" si="8"/>
        <v xml:space="preserve"> </v>
      </c>
      <c r="C106" s="100"/>
      <c r="D106" s="100"/>
      <c r="E106" s="100"/>
      <c r="F106" s="100"/>
      <c r="G106" s="101"/>
      <c r="H106" s="101"/>
      <c r="I106" s="84" t="str">
        <f>IF(ISBLANK(Tableau1[[#This Row],[Name]]),"",((Tableau1[[#This Row],[Testdatum]]-Tableau1[[#This Row],[Geburtsdatum]])/365))</f>
        <v/>
      </c>
      <c r="J106" s="102" t="str">
        <f t="shared" si="9"/>
        <v xml:space="preserve"> </v>
      </c>
      <c r="K106" s="103"/>
      <c r="L106" s="103"/>
      <c r="M106" s="104" t="str">
        <f>IF(ISTEXT(D106),IF(L106="","",IF(HLOOKUP(INT($I106),'1. Eingabemaske'!$I$12:$V$21,2,FALSE)&lt;&gt;0,HLOOKUP(INT($I106),'1. Eingabemaske'!$I$12:$V$21,2,FALSE),"")),"")</f>
        <v/>
      </c>
      <c r="N106" s="105" t="str">
        <f>IF(ISTEXT($D106),IF(F106="M",IF(L106="","",IF($K106="Frühentwickler",VLOOKUP(INT($I106),'1. Eingabemaske'!$Z$12:$AF$28,5,FALSE),IF($K106="Normalentwickler",VLOOKUP(INT($I106),'1. Eingabemaske'!$Z$12:$AF$23,6,FALSE),IF($K106="Spätentwickler",VLOOKUP(INT($I106),'1. Eingabemaske'!$Z$12:$AF$23,7,FALSE),0)))+((VLOOKUP(INT($I106),'1. Eingabemaske'!$Z$12:$AF$23,2,FALSE))*(($G106-DATE(YEAR($G106),1,1)+1)/365))),IF(F106="W",(IF($K106="Frühentwickler",VLOOKUP(INT($I106),'1. Eingabemaske'!$AH$12:$AN$28,5,FALSE),IF($K106="Normalentwickler",VLOOKUP(INT($I106),'1. Eingabemaske'!$AH$12:$AN$23,6,FALSE),IF($K106="Spätentwickler",VLOOKUP(INT($I106),'1. Eingabemaske'!$AH$12:$AN$23,7,FALSE),0)))+((VLOOKUP(INT($I106),'1. Eingabemaske'!$AH$12:$AN$23,2,FALSE))*(($G106-DATE(YEAR($G106),1,1)+1)/365))),"Geschlecht fehlt!")),"")</f>
        <v/>
      </c>
      <c r="O106" s="106" t="str">
        <f>IF(ISTEXT(D106),IF(M106="","",IF('1. Eingabemaske'!$F$13="",0,(IF('1. Eingabemaske'!$F$13=0,(L106/'1. Eingabemaske'!$G$13),(L106-1)/('1. Eingabemaske'!$G$13-1))*M106*N106))),"")</f>
        <v/>
      </c>
      <c r="P106" s="103"/>
      <c r="Q106" s="103"/>
      <c r="R106" s="104" t="str">
        <f t="shared" si="10"/>
        <v/>
      </c>
      <c r="S106" s="104" t="str">
        <f>IF(AND(ISTEXT($D106),ISNUMBER(R106)),IF(HLOOKUP(INT($I106),'1. Eingabemaske'!$I$12:$V$21,3,FALSE)&lt;&gt;0,HLOOKUP(INT($I106),'1. Eingabemaske'!$I$12:$V$21,3,FALSE),""),"")</f>
        <v/>
      </c>
      <c r="T106" s="106" t="str">
        <f>IF(ISTEXT($D106),IF($S106="","",IF($R106="","",IF('1. Eingabemaske'!$F$14="",0,(IF('1. Eingabemaske'!$F$14=0,(R106/'1. Eingabemaske'!$G$14),(R106-1)/('1. Eingabemaske'!$G$14-1))*$S106)))),"")</f>
        <v/>
      </c>
      <c r="U106" s="103"/>
      <c r="V106" s="103"/>
      <c r="W106" s="104" t="str">
        <f t="shared" si="11"/>
        <v/>
      </c>
      <c r="X106" s="104" t="str">
        <f>IF(AND(ISTEXT($D106),ISNUMBER(W106)),IF(HLOOKUP(INT($I106),'1. Eingabemaske'!$I$12:$V$21,4,FALSE)&lt;&gt;0,HLOOKUP(INT($I106),'1. Eingabemaske'!$I$12:$V$21,4,FALSE),""),"")</f>
        <v/>
      </c>
      <c r="Y106" s="108" t="str">
        <f>IF(ISTEXT($D106),IF($W106="","",IF($X106="","",IF('1. Eingabemaske'!$F$15="","",(IF('1. Eingabemaske'!$F$15=0,($W106/'1. Eingabemaske'!$G$15),($W106-1)/('1. Eingabemaske'!$G$15-1))*$X106)))),"")</f>
        <v/>
      </c>
      <c r="Z106" s="103"/>
      <c r="AA106" s="103"/>
      <c r="AB106" s="104" t="str">
        <f t="shared" si="12"/>
        <v/>
      </c>
      <c r="AC106" s="104" t="str">
        <f>IF(AND(ISTEXT($D106),ISNUMBER($AB106)),IF(HLOOKUP(INT($I106),'1. Eingabemaske'!$I$12:$V$21,5,FALSE)&lt;&gt;0,HLOOKUP(INT($I106),'1. Eingabemaske'!$I$12:$V$21,5,FALSE),""),"")</f>
        <v/>
      </c>
      <c r="AD106" s="91" t="str">
        <f>IF(ISTEXT($D106),IF($AC106="","",IF('1. Eingabemaske'!$F$16="","",(IF('1. Eingabemaske'!$F$16=0,($AB106/'1. Eingabemaske'!$G$16),($AB106-1)/('1. Eingabemaske'!$G$16-1))*$AC106))),"")</f>
        <v/>
      </c>
      <c r="AE106" s="92" t="str">
        <f>IF(ISTEXT($D106),IF(F106="M",IF(L106="","",IF($K106="Frühentwickler",VLOOKUP(INT($I106),'1. Eingabemaske'!$Z$12:$AF$28,5,FALSE),IF($K106="Normalentwickler",VLOOKUP(INT($I106),'1. Eingabemaske'!$Z$12:$AF$23,6,FALSE),IF($K106="Spätentwickler",VLOOKUP(INT($I106),'1. Eingabemaske'!$Z$12:$AF$23,7,FALSE),0)))+((VLOOKUP(INT($I106),'1. Eingabemaske'!$Z$12:$AF$23,2,FALSE))*(($G106-DATE(YEAR($G106),1,1)+1)/365))),IF(F106="W",(IF($K106="Frühentwickler",VLOOKUP(INT($I106),'1. Eingabemaske'!$AH$12:$AN$28,5,FALSE),IF($K106="Normalentwickler",VLOOKUP(INT($I106),'1. Eingabemaske'!$AH$12:$AN$23,6,FALSE),IF($K106="Spätentwickler",VLOOKUP(INT($I106),'1. Eingabemaske'!$AH$12:$AN$23,7,FALSE),0)))+((VLOOKUP(INT($I106),'1. Eingabemaske'!$AH$12:$AN$23,2,FALSE))*(($G106-DATE(YEAR($G106),1,1)+1)/365))),"Geschlecht fehlt!")),"")</f>
        <v/>
      </c>
      <c r="AF106" s="93" t="str">
        <f t="shared" si="13"/>
        <v/>
      </c>
      <c r="AG106" s="103"/>
      <c r="AH106" s="94" t="str">
        <f>IF(AND(ISTEXT($D106),ISNUMBER($AG106)),IF(HLOOKUP(INT($I106),'1. Eingabemaske'!$I$12:$V$21,6,FALSE)&lt;&gt;0,HLOOKUP(INT($I106),'1. Eingabemaske'!$I$12:$V$21,6,FALSE),""),"")</f>
        <v/>
      </c>
      <c r="AI106" s="91" t="str">
        <f>IF(ISTEXT($D106),IF($AH106="","",IF('1. Eingabemaske'!$F$17="","",(IF('1. Eingabemaske'!$F$17=0,($AG106/'1. Eingabemaske'!$G$17),($AG106-1)/('1. Eingabemaske'!$G$17-1))*$AH106))),"")</f>
        <v/>
      </c>
      <c r="AJ106" s="103"/>
      <c r="AK106" s="94" t="str">
        <f>IF(AND(ISTEXT($D106),ISNUMBER($AJ106)),IF(HLOOKUP(INT($I106),'1. Eingabemaske'!$I$12:$V$21,7,FALSE)&lt;&gt;0,HLOOKUP(INT($I106),'1. Eingabemaske'!$I$12:$V$21,7,FALSE),""),"")</f>
        <v/>
      </c>
      <c r="AL106" s="91" t="str">
        <f>IF(ISTEXT($D106),IF(AJ106=0,0,IF($AK106="","",IF('1. Eingabemaske'!$F$18="","",(IF('1. Eingabemaske'!$F$18=0,($AJ106/'1. Eingabemaske'!$G$18),($AJ106-1)/('1. Eingabemaske'!$G$18-1))*$AK106)))),"")</f>
        <v/>
      </c>
      <c r="AM106" s="103"/>
      <c r="AN106" s="94" t="str">
        <f>IF(AND(ISTEXT($D106),ISNUMBER($AM106)),IF(HLOOKUP(INT($I106),'1. Eingabemaske'!$I$12:$V$21,8,FALSE)&lt;&gt;0,HLOOKUP(INT($I106),'1. Eingabemaske'!$I$12:$V$21,8,FALSE),""),"")</f>
        <v/>
      </c>
      <c r="AO106" s="89" t="str">
        <f>IF(ISTEXT($D106),IF($AN106="","",IF('1. Eingabemaske'!#REF!="","",(IF('1. Eingabemaske'!#REF!=0,($AM106/'1. Eingabemaske'!#REF!),($AM106-1)/('1. Eingabemaske'!#REF!-1))*$AN106))),"")</f>
        <v/>
      </c>
      <c r="AP106" s="110"/>
      <c r="AQ106" s="94" t="str">
        <f>IF(AND(ISTEXT($D106),ISNUMBER($AP106)),IF(HLOOKUP(INT($I106),'1. Eingabemaske'!$I$12:$V$21,9,FALSE)&lt;&gt;0,HLOOKUP(INT($I106),'1. Eingabemaske'!$I$12:$V$21,9,FALSE),""),"")</f>
        <v/>
      </c>
      <c r="AR106" s="103"/>
      <c r="AS106" s="94" t="str">
        <f>IF(AND(ISTEXT($D106),ISNUMBER($AR106)),IF(HLOOKUP(INT($I106),'1. Eingabemaske'!$I$12:$V$21,10,FALSE)&lt;&gt;0,HLOOKUP(INT($I106),'1. Eingabemaske'!$I$12:$V$21,10,FALSE),""),"")</f>
        <v/>
      </c>
      <c r="AT106" s="95" t="str">
        <f>IF(ISTEXT($D106),(IF($AQ106="",0,IF('1. Eingabemaske'!$F$19="","",(IF('1. Eingabemaske'!$F$19=0,($AP106/'1. Eingabemaske'!$G$19),($AP106-1)/('1. Eingabemaske'!$G$19-1))*$AQ106)))+IF($AS106="",0,IF('1. Eingabemaske'!$F$20="","",(IF('1. Eingabemaske'!$F$20=0,($AR106/'1. Eingabemaske'!$G$20),($AR106-1)/('1. Eingabemaske'!$G$20-1))*$AS106)))),"")</f>
        <v/>
      </c>
      <c r="AU106" s="103"/>
      <c r="AV106" s="94" t="str">
        <f>IF(AND(ISTEXT($D106),ISNUMBER($AU106)),IF(HLOOKUP(INT($I106),'1. Eingabemaske'!$I$12:$V$21,11,FALSE)&lt;&gt;0,HLOOKUP(INT($I106),'1. Eingabemaske'!$I$12:$V$21,11,FALSE),""),"")</f>
        <v/>
      </c>
      <c r="AW106" s="103"/>
      <c r="AX106" s="94" t="str">
        <f>IF(AND(ISTEXT($D106),ISNUMBER($AW106)),IF(HLOOKUP(INT($I106),'1. Eingabemaske'!$I$12:$V$21,12,FALSE)&lt;&gt;0,HLOOKUP(INT($I106),'1. Eingabemaske'!$I$12:$V$21,12,FALSE),""),"")</f>
        <v/>
      </c>
      <c r="AY106" s="95" t="str">
        <f>IF(ISTEXT($D106),SUM(IF($AV106="",0,IF('1. Eingabemaske'!$F$21="","",(IF('1. Eingabemaske'!$F$21=0,($AU106/'1. Eingabemaske'!$G$21),($AU106-1)/('1. Eingabemaske'!$G$21-1)))*$AV106)),IF($AX106="",0,IF('1. Eingabemaske'!#REF!="","",(IF('1. Eingabemaske'!#REF!=0,($AW106/'1. Eingabemaske'!#REF!),($AW106-1)/('1. Eingabemaske'!#REF!-1)))*$AX106))),"")</f>
        <v/>
      </c>
      <c r="AZ106" s="84" t="str">
        <f t="shared" si="14"/>
        <v>Bitte BES einfügen</v>
      </c>
      <c r="BA106" s="96" t="str">
        <f t="shared" si="15"/>
        <v/>
      </c>
      <c r="BB106" s="100"/>
      <c r="BC106" s="100"/>
      <c r="BD106" s="100"/>
    </row>
    <row r="107" spans="2:56" ht="13.5" thickBot="1" x14ac:dyDescent="0.45">
      <c r="B107" s="99" t="str">
        <f t="shared" si="8"/>
        <v xml:space="preserve"> </v>
      </c>
      <c r="C107" s="100"/>
      <c r="D107" s="100"/>
      <c r="E107" s="100"/>
      <c r="F107" s="100"/>
      <c r="G107" s="101"/>
      <c r="H107" s="101"/>
      <c r="I107" s="84" t="str">
        <f>IF(ISBLANK(Tableau1[[#This Row],[Name]]),"",((Tableau1[[#This Row],[Testdatum]]-Tableau1[[#This Row],[Geburtsdatum]])/365))</f>
        <v/>
      </c>
      <c r="J107" s="102" t="str">
        <f t="shared" si="9"/>
        <v xml:space="preserve"> </v>
      </c>
      <c r="K107" s="103"/>
      <c r="L107" s="103"/>
      <c r="M107" s="104" t="str">
        <f>IF(ISTEXT(D107),IF(L107="","",IF(HLOOKUP(INT($I107),'1. Eingabemaske'!$I$12:$V$21,2,FALSE)&lt;&gt;0,HLOOKUP(INT($I107),'1. Eingabemaske'!$I$12:$V$21,2,FALSE),"")),"")</f>
        <v/>
      </c>
      <c r="N107" s="105" t="str">
        <f>IF(ISTEXT($D107),IF(F107="M",IF(L107="","",IF($K107="Frühentwickler",VLOOKUP(INT($I107),'1. Eingabemaske'!$Z$12:$AF$28,5,FALSE),IF($K107="Normalentwickler",VLOOKUP(INT($I107),'1. Eingabemaske'!$Z$12:$AF$23,6,FALSE),IF($K107="Spätentwickler",VLOOKUP(INT($I107),'1. Eingabemaske'!$Z$12:$AF$23,7,FALSE),0)))+((VLOOKUP(INT($I107),'1. Eingabemaske'!$Z$12:$AF$23,2,FALSE))*(($G107-DATE(YEAR($G107),1,1)+1)/365))),IF(F107="W",(IF($K107="Frühentwickler",VLOOKUP(INT($I107),'1. Eingabemaske'!$AH$12:$AN$28,5,FALSE),IF($K107="Normalentwickler",VLOOKUP(INT($I107),'1. Eingabemaske'!$AH$12:$AN$23,6,FALSE),IF($K107="Spätentwickler",VLOOKUP(INT($I107),'1. Eingabemaske'!$AH$12:$AN$23,7,FALSE),0)))+((VLOOKUP(INT($I107),'1. Eingabemaske'!$AH$12:$AN$23,2,FALSE))*(($G107-DATE(YEAR($G107),1,1)+1)/365))),"Geschlecht fehlt!")),"")</f>
        <v/>
      </c>
      <c r="O107" s="106" t="str">
        <f>IF(ISTEXT(D107),IF(M107="","",IF('1. Eingabemaske'!$F$13="",0,(IF('1. Eingabemaske'!$F$13=0,(L107/'1. Eingabemaske'!$G$13),(L107-1)/('1. Eingabemaske'!$G$13-1))*M107*N107))),"")</f>
        <v/>
      </c>
      <c r="P107" s="103"/>
      <c r="Q107" s="103"/>
      <c r="R107" s="104" t="str">
        <f t="shared" si="10"/>
        <v/>
      </c>
      <c r="S107" s="104" t="str">
        <f>IF(AND(ISTEXT($D107),ISNUMBER(R107)),IF(HLOOKUP(INT($I107),'1. Eingabemaske'!$I$12:$V$21,3,FALSE)&lt;&gt;0,HLOOKUP(INT($I107),'1. Eingabemaske'!$I$12:$V$21,3,FALSE),""),"")</f>
        <v/>
      </c>
      <c r="T107" s="106" t="str">
        <f>IF(ISTEXT($D107),IF($S107="","",IF($R107="","",IF('1. Eingabemaske'!$F$14="",0,(IF('1. Eingabemaske'!$F$14=0,(R107/'1. Eingabemaske'!$G$14),(R107-1)/('1. Eingabemaske'!$G$14-1))*$S107)))),"")</f>
        <v/>
      </c>
      <c r="U107" s="103"/>
      <c r="V107" s="103"/>
      <c r="W107" s="104" t="str">
        <f t="shared" si="11"/>
        <v/>
      </c>
      <c r="X107" s="104" t="str">
        <f>IF(AND(ISTEXT($D107),ISNUMBER(W107)),IF(HLOOKUP(INT($I107),'1. Eingabemaske'!$I$12:$V$21,4,FALSE)&lt;&gt;0,HLOOKUP(INT($I107),'1. Eingabemaske'!$I$12:$V$21,4,FALSE),""),"")</f>
        <v/>
      </c>
      <c r="Y107" s="108" t="str">
        <f>IF(ISTEXT($D107),IF($W107="","",IF($X107="","",IF('1. Eingabemaske'!$F$15="","",(IF('1. Eingabemaske'!$F$15=0,($W107/'1. Eingabemaske'!$G$15),($W107-1)/('1. Eingabemaske'!$G$15-1))*$X107)))),"")</f>
        <v/>
      </c>
      <c r="Z107" s="103"/>
      <c r="AA107" s="103"/>
      <c r="AB107" s="104" t="str">
        <f t="shared" si="12"/>
        <v/>
      </c>
      <c r="AC107" s="104" t="str">
        <f>IF(AND(ISTEXT($D107),ISNUMBER($AB107)),IF(HLOOKUP(INT($I107),'1. Eingabemaske'!$I$12:$V$21,5,FALSE)&lt;&gt;0,HLOOKUP(INT($I107),'1. Eingabemaske'!$I$12:$V$21,5,FALSE),""),"")</f>
        <v/>
      </c>
      <c r="AD107" s="91" t="str">
        <f>IF(ISTEXT($D107),IF($AC107="","",IF('1. Eingabemaske'!$F$16="","",(IF('1. Eingabemaske'!$F$16=0,($AB107/'1. Eingabemaske'!$G$16),($AB107-1)/('1. Eingabemaske'!$G$16-1))*$AC107))),"")</f>
        <v/>
      </c>
      <c r="AE107" s="92" t="str">
        <f>IF(ISTEXT($D107),IF(F107="M",IF(L107="","",IF($K107="Frühentwickler",VLOOKUP(INT($I107),'1. Eingabemaske'!$Z$12:$AF$28,5,FALSE),IF($K107="Normalentwickler",VLOOKUP(INT($I107),'1. Eingabemaske'!$Z$12:$AF$23,6,FALSE),IF($K107="Spätentwickler",VLOOKUP(INT($I107),'1. Eingabemaske'!$Z$12:$AF$23,7,FALSE),0)))+((VLOOKUP(INT($I107),'1. Eingabemaske'!$Z$12:$AF$23,2,FALSE))*(($G107-DATE(YEAR($G107),1,1)+1)/365))),IF(F107="W",(IF($K107="Frühentwickler",VLOOKUP(INT($I107),'1. Eingabemaske'!$AH$12:$AN$28,5,FALSE),IF($K107="Normalentwickler",VLOOKUP(INT($I107),'1. Eingabemaske'!$AH$12:$AN$23,6,FALSE),IF($K107="Spätentwickler",VLOOKUP(INT($I107),'1. Eingabemaske'!$AH$12:$AN$23,7,FALSE),0)))+((VLOOKUP(INT($I107),'1. Eingabemaske'!$AH$12:$AN$23,2,FALSE))*(($G107-DATE(YEAR($G107),1,1)+1)/365))),"Geschlecht fehlt!")),"")</f>
        <v/>
      </c>
      <c r="AF107" s="93" t="str">
        <f t="shared" si="13"/>
        <v/>
      </c>
      <c r="AG107" s="103"/>
      <c r="AH107" s="94" t="str">
        <f>IF(AND(ISTEXT($D107),ISNUMBER($AG107)),IF(HLOOKUP(INT($I107),'1. Eingabemaske'!$I$12:$V$21,6,FALSE)&lt;&gt;0,HLOOKUP(INT($I107),'1. Eingabemaske'!$I$12:$V$21,6,FALSE),""),"")</f>
        <v/>
      </c>
      <c r="AI107" s="91" t="str">
        <f>IF(ISTEXT($D107),IF($AH107="","",IF('1. Eingabemaske'!$F$17="","",(IF('1. Eingabemaske'!$F$17=0,($AG107/'1. Eingabemaske'!$G$17),($AG107-1)/('1. Eingabemaske'!$G$17-1))*$AH107))),"")</f>
        <v/>
      </c>
      <c r="AJ107" s="103"/>
      <c r="AK107" s="94" t="str">
        <f>IF(AND(ISTEXT($D107),ISNUMBER($AJ107)),IF(HLOOKUP(INT($I107),'1. Eingabemaske'!$I$12:$V$21,7,FALSE)&lt;&gt;0,HLOOKUP(INT($I107),'1. Eingabemaske'!$I$12:$V$21,7,FALSE),""),"")</f>
        <v/>
      </c>
      <c r="AL107" s="91" t="str">
        <f>IF(ISTEXT($D107),IF(AJ107=0,0,IF($AK107="","",IF('1. Eingabemaske'!$F$18="","",(IF('1. Eingabemaske'!$F$18=0,($AJ107/'1. Eingabemaske'!$G$18),($AJ107-1)/('1. Eingabemaske'!$G$18-1))*$AK107)))),"")</f>
        <v/>
      </c>
      <c r="AM107" s="103"/>
      <c r="AN107" s="94" t="str">
        <f>IF(AND(ISTEXT($D107),ISNUMBER($AM107)),IF(HLOOKUP(INT($I107),'1. Eingabemaske'!$I$12:$V$21,8,FALSE)&lt;&gt;0,HLOOKUP(INT($I107),'1. Eingabemaske'!$I$12:$V$21,8,FALSE),""),"")</f>
        <v/>
      </c>
      <c r="AO107" s="89" t="str">
        <f>IF(ISTEXT($D107),IF($AN107="","",IF('1. Eingabemaske'!#REF!="","",(IF('1. Eingabemaske'!#REF!=0,($AM107/'1. Eingabemaske'!#REF!),($AM107-1)/('1. Eingabemaske'!#REF!-1))*$AN107))),"")</f>
        <v/>
      </c>
      <c r="AP107" s="110"/>
      <c r="AQ107" s="94" t="str">
        <f>IF(AND(ISTEXT($D107),ISNUMBER($AP107)),IF(HLOOKUP(INT($I107),'1. Eingabemaske'!$I$12:$V$21,9,FALSE)&lt;&gt;0,HLOOKUP(INT($I107),'1. Eingabemaske'!$I$12:$V$21,9,FALSE),""),"")</f>
        <v/>
      </c>
      <c r="AR107" s="103"/>
      <c r="AS107" s="94" t="str">
        <f>IF(AND(ISTEXT($D107),ISNUMBER($AR107)),IF(HLOOKUP(INT($I107),'1. Eingabemaske'!$I$12:$V$21,10,FALSE)&lt;&gt;0,HLOOKUP(INT($I107),'1. Eingabemaske'!$I$12:$V$21,10,FALSE),""),"")</f>
        <v/>
      </c>
      <c r="AT107" s="95" t="str">
        <f>IF(ISTEXT($D107),(IF($AQ107="",0,IF('1. Eingabemaske'!$F$19="","",(IF('1. Eingabemaske'!$F$19=0,($AP107/'1. Eingabemaske'!$G$19),($AP107-1)/('1. Eingabemaske'!$G$19-1))*$AQ107)))+IF($AS107="",0,IF('1. Eingabemaske'!$F$20="","",(IF('1. Eingabemaske'!$F$20=0,($AR107/'1. Eingabemaske'!$G$20),($AR107-1)/('1. Eingabemaske'!$G$20-1))*$AS107)))),"")</f>
        <v/>
      </c>
      <c r="AU107" s="103"/>
      <c r="AV107" s="94" t="str">
        <f>IF(AND(ISTEXT($D107),ISNUMBER($AU107)),IF(HLOOKUP(INT($I107),'1. Eingabemaske'!$I$12:$V$21,11,FALSE)&lt;&gt;0,HLOOKUP(INT($I107),'1. Eingabemaske'!$I$12:$V$21,11,FALSE),""),"")</f>
        <v/>
      </c>
      <c r="AW107" s="103"/>
      <c r="AX107" s="94" t="str">
        <f>IF(AND(ISTEXT($D107),ISNUMBER($AW107)),IF(HLOOKUP(INT($I107),'1. Eingabemaske'!$I$12:$V$21,12,FALSE)&lt;&gt;0,HLOOKUP(INT($I107),'1. Eingabemaske'!$I$12:$V$21,12,FALSE),""),"")</f>
        <v/>
      </c>
      <c r="AY107" s="95" t="str">
        <f>IF(ISTEXT($D107),SUM(IF($AV107="",0,IF('1. Eingabemaske'!$F$21="","",(IF('1. Eingabemaske'!$F$21=0,($AU107/'1. Eingabemaske'!$G$21),($AU107-1)/('1. Eingabemaske'!$G$21-1)))*$AV107)),IF($AX107="",0,IF('1. Eingabemaske'!#REF!="","",(IF('1. Eingabemaske'!#REF!=0,($AW107/'1. Eingabemaske'!#REF!),($AW107-1)/('1. Eingabemaske'!#REF!-1)))*$AX107))),"")</f>
        <v/>
      </c>
      <c r="AZ107" s="84" t="str">
        <f t="shared" si="14"/>
        <v>Bitte BES einfügen</v>
      </c>
      <c r="BA107" s="96" t="str">
        <f t="shared" si="15"/>
        <v/>
      </c>
      <c r="BB107" s="100"/>
      <c r="BC107" s="100"/>
      <c r="BD107" s="100"/>
    </row>
    <row r="108" spans="2:56" ht="13.5" thickBot="1" x14ac:dyDescent="0.45">
      <c r="B108" s="99" t="str">
        <f t="shared" si="8"/>
        <v xml:space="preserve"> </v>
      </c>
      <c r="C108" s="100"/>
      <c r="D108" s="100"/>
      <c r="E108" s="100"/>
      <c r="F108" s="100"/>
      <c r="G108" s="101"/>
      <c r="H108" s="101"/>
      <c r="I108" s="84" t="str">
        <f>IF(ISBLANK(Tableau1[[#This Row],[Name]]),"",((Tableau1[[#This Row],[Testdatum]]-Tableau1[[#This Row],[Geburtsdatum]])/365))</f>
        <v/>
      </c>
      <c r="J108" s="102" t="str">
        <f t="shared" si="9"/>
        <v xml:space="preserve"> </v>
      </c>
      <c r="K108" s="103"/>
      <c r="L108" s="103"/>
      <c r="M108" s="104" t="str">
        <f>IF(ISTEXT(D108),IF(L108="","",IF(HLOOKUP(INT($I108),'1. Eingabemaske'!$I$12:$V$21,2,FALSE)&lt;&gt;0,HLOOKUP(INT($I108),'1. Eingabemaske'!$I$12:$V$21,2,FALSE),"")),"")</f>
        <v/>
      </c>
      <c r="N108" s="105" t="str">
        <f>IF(ISTEXT($D108),IF(F108="M",IF(L108="","",IF($K108="Frühentwickler",VLOOKUP(INT($I108),'1. Eingabemaske'!$Z$12:$AF$28,5,FALSE),IF($K108="Normalentwickler",VLOOKUP(INT($I108),'1. Eingabemaske'!$Z$12:$AF$23,6,FALSE),IF($K108="Spätentwickler",VLOOKUP(INT($I108),'1. Eingabemaske'!$Z$12:$AF$23,7,FALSE),0)))+((VLOOKUP(INT($I108),'1. Eingabemaske'!$Z$12:$AF$23,2,FALSE))*(($G108-DATE(YEAR($G108),1,1)+1)/365))),IF(F108="W",(IF($K108="Frühentwickler",VLOOKUP(INT($I108),'1. Eingabemaske'!$AH$12:$AN$28,5,FALSE),IF($K108="Normalentwickler",VLOOKUP(INT($I108),'1. Eingabemaske'!$AH$12:$AN$23,6,FALSE),IF($K108="Spätentwickler",VLOOKUP(INT($I108),'1. Eingabemaske'!$AH$12:$AN$23,7,FALSE),0)))+((VLOOKUP(INT($I108),'1. Eingabemaske'!$AH$12:$AN$23,2,FALSE))*(($G108-DATE(YEAR($G108),1,1)+1)/365))),"Geschlecht fehlt!")),"")</f>
        <v/>
      </c>
      <c r="O108" s="106" t="str">
        <f>IF(ISTEXT(D108),IF(M108="","",IF('1. Eingabemaske'!$F$13="",0,(IF('1. Eingabemaske'!$F$13=0,(L108/'1. Eingabemaske'!$G$13),(L108-1)/('1. Eingabemaske'!$G$13-1))*M108*N108))),"")</f>
        <v/>
      </c>
      <c r="P108" s="103"/>
      <c r="Q108" s="103"/>
      <c r="R108" s="104" t="str">
        <f t="shared" si="10"/>
        <v/>
      </c>
      <c r="S108" s="104" t="str">
        <f>IF(AND(ISTEXT($D108),ISNUMBER(R108)),IF(HLOOKUP(INT($I108),'1. Eingabemaske'!$I$12:$V$21,3,FALSE)&lt;&gt;0,HLOOKUP(INT($I108),'1. Eingabemaske'!$I$12:$V$21,3,FALSE),""),"")</f>
        <v/>
      </c>
      <c r="T108" s="106" t="str">
        <f>IF(ISTEXT($D108),IF($S108="","",IF($R108="","",IF('1. Eingabemaske'!$F$14="",0,(IF('1. Eingabemaske'!$F$14=0,(R108/'1. Eingabemaske'!$G$14),(R108-1)/('1. Eingabemaske'!$G$14-1))*$S108)))),"")</f>
        <v/>
      </c>
      <c r="U108" s="103"/>
      <c r="V108" s="103"/>
      <c r="W108" s="104" t="str">
        <f t="shared" si="11"/>
        <v/>
      </c>
      <c r="X108" s="104" t="str">
        <f>IF(AND(ISTEXT($D108),ISNUMBER(W108)),IF(HLOOKUP(INT($I108),'1. Eingabemaske'!$I$12:$V$21,4,FALSE)&lt;&gt;0,HLOOKUP(INT($I108),'1. Eingabemaske'!$I$12:$V$21,4,FALSE),""),"")</f>
        <v/>
      </c>
      <c r="Y108" s="108" t="str">
        <f>IF(ISTEXT($D108),IF($W108="","",IF($X108="","",IF('1. Eingabemaske'!$F$15="","",(IF('1. Eingabemaske'!$F$15=0,($W108/'1. Eingabemaske'!$G$15),($W108-1)/('1. Eingabemaske'!$G$15-1))*$X108)))),"")</f>
        <v/>
      </c>
      <c r="Z108" s="103"/>
      <c r="AA108" s="103"/>
      <c r="AB108" s="104" t="str">
        <f t="shared" si="12"/>
        <v/>
      </c>
      <c r="AC108" s="104" t="str">
        <f>IF(AND(ISTEXT($D108),ISNUMBER($AB108)),IF(HLOOKUP(INT($I108),'1. Eingabemaske'!$I$12:$V$21,5,FALSE)&lt;&gt;0,HLOOKUP(INT($I108),'1. Eingabemaske'!$I$12:$V$21,5,FALSE),""),"")</f>
        <v/>
      </c>
      <c r="AD108" s="91" t="str">
        <f>IF(ISTEXT($D108),IF($AC108="","",IF('1. Eingabemaske'!$F$16="","",(IF('1. Eingabemaske'!$F$16=0,($AB108/'1. Eingabemaske'!$G$16),($AB108-1)/('1. Eingabemaske'!$G$16-1))*$AC108))),"")</f>
        <v/>
      </c>
      <c r="AE108" s="92" t="str">
        <f>IF(ISTEXT($D108),IF(F108="M",IF(L108="","",IF($K108="Frühentwickler",VLOOKUP(INT($I108),'1. Eingabemaske'!$Z$12:$AF$28,5,FALSE),IF($K108="Normalentwickler",VLOOKUP(INT($I108),'1. Eingabemaske'!$Z$12:$AF$23,6,FALSE),IF($K108="Spätentwickler",VLOOKUP(INT($I108),'1. Eingabemaske'!$Z$12:$AF$23,7,FALSE),0)))+((VLOOKUP(INT($I108),'1. Eingabemaske'!$Z$12:$AF$23,2,FALSE))*(($G108-DATE(YEAR($G108),1,1)+1)/365))),IF(F108="W",(IF($K108="Frühentwickler",VLOOKUP(INT($I108),'1. Eingabemaske'!$AH$12:$AN$28,5,FALSE),IF($K108="Normalentwickler",VLOOKUP(INT($I108),'1. Eingabemaske'!$AH$12:$AN$23,6,FALSE),IF($K108="Spätentwickler",VLOOKUP(INT($I108),'1. Eingabemaske'!$AH$12:$AN$23,7,FALSE),0)))+((VLOOKUP(INT($I108),'1. Eingabemaske'!$AH$12:$AN$23,2,FALSE))*(($G108-DATE(YEAR($G108),1,1)+1)/365))),"Geschlecht fehlt!")),"")</f>
        <v/>
      </c>
      <c r="AF108" s="93" t="str">
        <f t="shared" si="13"/>
        <v/>
      </c>
      <c r="AG108" s="103"/>
      <c r="AH108" s="94" t="str">
        <f>IF(AND(ISTEXT($D108),ISNUMBER($AG108)),IF(HLOOKUP(INT($I108),'1. Eingabemaske'!$I$12:$V$21,6,FALSE)&lt;&gt;0,HLOOKUP(INT($I108),'1. Eingabemaske'!$I$12:$V$21,6,FALSE),""),"")</f>
        <v/>
      </c>
      <c r="AI108" s="91" t="str">
        <f>IF(ISTEXT($D108),IF($AH108="","",IF('1. Eingabemaske'!$F$17="","",(IF('1. Eingabemaske'!$F$17=0,($AG108/'1. Eingabemaske'!$G$17),($AG108-1)/('1. Eingabemaske'!$G$17-1))*$AH108))),"")</f>
        <v/>
      </c>
      <c r="AJ108" s="103"/>
      <c r="AK108" s="94" t="str">
        <f>IF(AND(ISTEXT($D108),ISNUMBER($AJ108)),IF(HLOOKUP(INT($I108),'1. Eingabemaske'!$I$12:$V$21,7,FALSE)&lt;&gt;0,HLOOKUP(INT($I108),'1. Eingabemaske'!$I$12:$V$21,7,FALSE),""),"")</f>
        <v/>
      </c>
      <c r="AL108" s="91" t="str">
        <f>IF(ISTEXT($D108),IF(AJ108=0,0,IF($AK108="","",IF('1. Eingabemaske'!$F$18="","",(IF('1. Eingabemaske'!$F$18=0,($AJ108/'1. Eingabemaske'!$G$18),($AJ108-1)/('1. Eingabemaske'!$G$18-1))*$AK108)))),"")</f>
        <v/>
      </c>
      <c r="AM108" s="103"/>
      <c r="AN108" s="94" t="str">
        <f>IF(AND(ISTEXT($D108),ISNUMBER($AM108)),IF(HLOOKUP(INT($I108),'1. Eingabemaske'!$I$12:$V$21,8,FALSE)&lt;&gt;0,HLOOKUP(INT($I108),'1. Eingabemaske'!$I$12:$V$21,8,FALSE),""),"")</f>
        <v/>
      </c>
      <c r="AO108" s="89" t="str">
        <f>IF(ISTEXT($D108),IF($AN108="","",IF('1. Eingabemaske'!#REF!="","",(IF('1. Eingabemaske'!#REF!=0,($AM108/'1. Eingabemaske'!#REF!),($AM108-1)/('1. Eingabemaske'!#REF!-1))*$AN108))),"")</f>
        <v/>
      </c>
      <c r="AP108" s="110"/>
      <c r="AQ108" s="94" t="str">
        <f>IF(AND(ISTEXT($D108),ISNUMBER($AP108)),IF(HLOOKUP(INT($I108),'1. Eingabemaske'!$I$12:$V$21,9,FALSE)&lt;&gt;0,HLOOKUP(INT($I108),'1. Eingabemaske'!$I$12:$V$21,9,FALSE),""),"")</f>
        <v/>
      </c>
      <c r="AR108" s="103"/>
      <c r="AS108" s="94" t="str">
        <f>IF(AND(ISTEXT($D108),ISNUMBER($AR108)),IF(HLOOKUP(INT($I108),'1. Eingabemaske'!$I$12:$V$21,10,FALSE)&lt;&gt;0,HLOOKUP(INT($I108),'1. Eingabemaske'!$I$12:$V$21,10,FALSE),""),"")</f>
        <v/>
      </c>
      <c r="AT108" s="95" t="str">
        <f>IF(ISTEXT($D108),(IF($AQ108="",0,IF('1. Eingabemaske'!$F$19="","",(IF('1. Eingabemaske'!$F$19=0,($AP108/'1. Eingabemaske'!$G$19),($AP108-1)/('1. Eingabemaske'!$G$19-1))*$AQ108)))+IF($AS108="",0,IF('1. Eingabemaske'!$F$20="","",(IF('1. Eingabemaske'!$F$20=0,($AR108/'1. Eingabemaske'!$G$20),($AR108-1)/('1. Eingabemaske'!$G$20-1))*$AS108)))),"")</f>
        <v/>
      </c>
      <c r="AU108" s="103"/>
      <c r="AV108" s="94" t="str">
        <f>IF(AND(ISTEXT($D108),ISNUMBER($AU108)),IF(HLOOKUP(INT($I108),'1. Eingabemaske'!$I$12:$V$21,11,FALSE)&lt;&gt;0,HLOOKUP(INT($I108),'1. Eingabemaske'!$I$12:$V$21,11,FALSE),""),"")</f>
        <v/>
      </c>
      <c r="AW108" s="103"/>
      <c r="AX108" s="94" t="str">
        <f>IF(AND(ISTEXT($D108),ISNUMBER($AW108)),IF(HLOOKUP(INT($I108),'1. Eingabemaske'!$I$12:$V$21,12,FALSE)&lt;&gt;0,HLOOKUP(INT($I108),'1. Eingabemaske'!$I$12:$V$21,12,FALSE),""),"")</f>
        <v/>
      </c>
      <c r="AY108" s="95" t="str">
        <f>IF(ISTEXT($D108),SUM(IF($AV108="",0,IF('1. Eingabemaske'!$F$21="","",(IF('1. Eingabemaske'!$F$21=0,($AU108/'1. Eingabemaske'!$G$21),($AU108-1)/('1. Eingabemaske'!$G$21-1)))*$AV108)),IF($AX108="",0,IF('1. Eingabemaske'!#REF!="","",(IF('1. Eingabemaske'!#REF!=0,($AW108/'1. Eingabemaske'!#REF!),($AW108-1)/('1. Eingabemaske'!#REF!-1)))*$AX108))),"")</f>
        <v/>
      </c>
      <c r="AZ108" s="84" t="str">
        <f t="shared" si="14"/>
        <v>Bitte BES einfügen</v>
      </c>
      <c r="BA108" s="96" t="str">
        <f t="shared" si="15"/>
        <v/>
      </c>
      <c r="BB108" s="100"/>
      <c r="BC108" s="100"/>
      <c r="BD108" s="100"/>
    </row>
    <row r="109" spans="2:56" ht="13.5" thickBot="1" x14ac:dyDescent="0.45">
      <c r="B109" s="99" t="str">
        <f t="shared" si="8"/>
        <v xml:space="preserve"> </v>
      </c>
      <c r="C109" s="100"/>
      <c r="D109" s="100"/>
      <c r="E109" s="100"/>
      <c r="F109" s="100"/>
      <c r="G109" s="101"/>
      <c r="H109" s="101"/>
      <c r="I109" s="84" t="str">
        <f>IF(ISBLANK(Tableau1[[#This Row],[Name]]),"",((Tableau1[[#This Row],[Testdatum]]-Tableau1[[#This Row],[Geburtsdatum]])/365))</f>
        <v/>
      </c>
      <c r="J109" s="102" t="str">
        <f t="shared" si="9"/>
        <v xml:space="preserve"> </v>
      </c>
      <c r="K109" s="103"/>
      <c r="L109" s="103"/>
      <c r="M109" s="104" t="str">
        <f>IF(ISTEXT(D109),IF(L109="","",IF(HLOOKUP(INT($I109),'1. Eingabemaske'!$I$12:$V$21,2,FALSE)&lt;&gt;0,HLOOKUP(INT($I109),'1. Eingabemaske'!$I$12:$V$21,2,FALSE),"")),"")</f>
        <v/>
      </c>
      <c r="N109" s="105" t="str">
        <f>IF(ISTEXT($D109),IF(F109="M",IF(L109="","",IF($K109="Frühentwickler",VLOOKUP(INT($I109),'1. Eingabemaske'!$Z$12:$AF$28,5,FALSE),IF($K109="Normalentwickler",VLOOKUP(INT($I109),'1. Eingabemaske'!$Z$12:$AF$23,6,FALSE),IF($K109="Spätentwickler",VLOOKUP(INT($I109),'1. Eingabemaske'!$Z$12:$AF$23,7,FALSE),0)))+((VLOOKUP(INT($I109),'1. Eingabemaske'!$Z$12:$AF$23,2,FALSE))*(($G109-DATE(YEAR($G109),1,1)+1)/365))),IF(F109="W",(IF($K109="Frühentwickler",VLOOKUP(INT($I109),'1. Eingabemaske'!$AH$12:$AN$28,5,FALSE),IF($K109="Normalentwickler",VLOOKUP(INT($I109),'1. Eingabemaske'!$AH$12:$AN$23,6,FALSE),IF($K109="Spätentwickler",VLOOKUP(INT($I109),'1. Eingabemaske'!$AH$12:$AN$23,7,FALSE),0)))+((VLOOKUP(INT($I109),'1. Eingabemaske'!$AH$12:$AN$23,2,FALSE))*(($G109-DATE(YEAR($G109),1,1)+1)/365))),"Geschlecht fehlt!")),"")</f>
        <v/>
      </c>
      <c r="O109" s="106" t="str">
        <f>IF(ISTEXT(D109),IF(M109="","",IF('1. Eingabemaske'!$F$13="",0,(IF('1. Eingabemaske'!$F$13=0,(L109/'1. Eingabemaske'!$G$13),(L109-1)/('1. Eingabemaske'!$G$13-1))*M109*N109))),"")</f>
        <v/>
      </c>
      <c r="P109" s="103"/>
      <c r="Q109" s="103"/>
      <c r="R109" s="104" t="str">
        <f t="shared" si="10"/>
        <v/>
      </c>
      <c r="S109" s="104" t="str">
        <f>IF(AND(ISTEXT($D109),ISNUMBER(R109)),IF(HLOOKUP(INT($I109),'1. Eingabemaske'!$I$12:$V$21,3,FALSE)&lt;&gt;0,HLOOKUP(INT($I109),'1. Eingabemaske'!$I$12:$V$21,3,FALSE),""),"")</f>
        <v/>
      </c>
      <c r="T109" s="106" t="str">
        <f>IF(ISTEXT($D109),IF($S109="","",IF($R109="","",IF('1. Eingabemaske'!$F$14="",0,(IF('1. Eingabemaske'!$F$14=0,(R109/'1. Eingabemaske'!$G$14),(R109-1)/('1. Eingabemaske'!$G$14-1))*$S109)))),"")</f>
        <v/>
      </c>
      <c r="U109" s="103"/>
      <c r="V109" s="103"/>
      <c r="W109" s="104" t="str">
        <f t="shared" si="11"/>
        <v/>
      </c>
      <c r="X109" s="104" t="str">
        <f>IF(AND(ISTEXT($D109),ISNUMBER(W109)),IF(HLOOKUP(INT($I109),'1. Eingabemaske'!$I$12:$V$21,4,FALSE)&lt;&gt;0,HLOOKUP(INT($I109),'1. Eingabemaske'!$I$12:$V$21,4,FALSE),""),"")</f>
        <v/>
      </c>
      <c r="Y109" s="108" t="str">
        <f>IF(ISTEXT($D109),IF($W109="","",IF($X109="","",IF('1. Eingabemaske'!$F$15="","",(IF('1. Eingabemaske'!$F$15=0,($W109/'1. Eingabemaske'!$G$15),($W109-1)/('1. Eingabemaske'!$G$15-1))*$X109)))),"")</f>
        <v/>
      </c>
      <c r="Z109" s="103"/>
      <c r="AA109" s="103"/>
      <c r="AB109" s="104" t="str">
        <f t="shared" si="12"/>
        <v/>
      </c>
      <c r="AC109" s="104" t="str">
        <f>IF(AND(ISTEXT($D109),ISNUMBER($AB109)),IF(HLOOKUP(INT($I109),'1. Eingabemaske'!$I$12:$V$21,5,FALSE)&lt;&gt;0,HLOOKUP(INT($I109),'1. Eingabemaske'!$I$12:$V$21,5,FALSE),""),"")</f>
        <v/>
      </c>
      <c r="AD109" s="91" t="str">
        <f>IF(ISTEXT($D109),IF($AC109="","",IF('1. Eingabemaske'!$F$16="","",(IF('1. Eingabemaske'!$F$16=0,($AB109/'1. Eingabemaske'!$G$16),($AB109-1)/('1. Eingabemaske'!$G$16-1))*$AC109))),"")</f>
        <v/>
      </c>
      <c r="AE109" s="92" t="str">
        <f>IF(ISTEXT($D109),IF(F109="M",IF(L109="","",IF($K109="Frühentwickler",VLOOKUP(INT($I109),'1. Eingabemaske'!$Z$12:$AF$28,5,FALSE),IF($K109="Normalentwickler",VLOOKUP(INT($I109),'1. Eingabemaske'!$Z$12:$AF$23,6,FALSE),IF($K109="Spätentwickler",VLOOKUP(INT($I109),'1. Eingabemaske'!$Z$12:$AF$23,7,FALSE),0)))+((VLOOKUP(INT($I109),'1. Eingabemaske'!$Z$12:$AF$23,2,FALSE))*(($G109-DATE(YEAR($G109),1,1)+1)/365))),IF(F109="W",(IF($K109="Frühentwickler",VLOOKUP(INT($I109),'1. Eingabemaske'!$AH$12:$AN$28,5,FALSE),IF($K109="Normalentwickler",VLOOKUP(INT($I109),'1. Eingabemaske'!$AH$12:$AN$23,6,FALSE),IF($K109="Spätentwickler",VLOOKUP(INT($I109),'1. Eingabemaske'!$AH$12:$AN$23,7,FALSE),0)))+((VLOOKUP(INT($I109),'1. Eingabemaske'!$AH$12:$AN$23,2,FALSE))*(($G109-DATE(YEAR($G109),1,1)+1)/365))),"Geschlecht fehlt!")),"")</f>
        <v/>
      </c>
      <c r="AF109" s="93" t="str">
        <f t="shared" si="13"/>
        <v/>
      </c>
      <c r="AG109" s="103"/>
      <c r="AH109" s="94" t="str">
        <f>IF(AND(ISTEXT($D109),ISNUMBER($AG109)),IF(HLOOKUP(INT($I109),'1. Eingabemaske'!$I$12:$V$21,6,FALSE)&lt;&gt;0,HLOOKUP(INT($I109),'1. Eingabemaske'!$I$12:$V$21,6,FALSE),""),"")</f>
        <v/>
      </c>
      <c r="AI109" s="91" t="str">
        <f>IF(ISTEXT($D109),IF($AH109="","",IF('1. Eingabemaske'!$F$17="","",(IF('1. Eingabemaske'!$F$17=0,($AG109/'1. Eingabemaske'!$G$17),($AG109-1)/('1. Eingabemaske'!$G$17-1))*$AH109))),"")</f>
        <v/>
      </c>
      <c r="AJ109" s="103"/>
      <c r="AK109" s="94" t="str">
        <f>IF(AND(ISTEXT($D109),ISNUMBER($AJ109)),IF(HLOOKUP(INT($I109),'1. Eingabemaske'!$I$12:$V$21,7,FALSE)&lt;&gt;0,HLOOKUP(INT($I109),'1. Eingabemaske'!$I$12:$V$21,7,FALSE),""),"")</f>
        <v/>
      </c>
      <c r="AL109" s="91" t="str">
        <f>IF(ISTEXT($D109),IF(AJ109=0,0,IF($AK109="","",IF('1. Eingabemaske'!$F$18="","",(IF('1. Eingabemaske'!$F$18=0,($AJ109/'1. Eingabemaske'!$G$18),($AJ109-1)/('1. Eingabemaske'!$G$18-1))*$AK109)))),"")</f>
        <v/>
      </c>
      <c r="AM109" s="103"/>
      <c r="AN109" s="94" t="str">
        <f>IF(AND(ISTEXT($D109),ISNUMBER($AM109)),IF(HLOOKUP(INT($I109),'1. Eingabemaske'!$I$12:$V$21,8,FALSE)&lt;&gt;0,HLOOKUP(INT($I109),'1. Eingabemaske'!$I$12:$V$21,8,FALSE),""),"")</f>
        <v/>
      </c>
      <c r="AO109" s="89" t="str">
        <f>IF(ISTEXT($D109),IF($AN109="","",IF('1. Eingabemaske'!#REF!="","",(IF('1. Eingabemaske'!#REF!=0,($AM109/'1. Eingabemaske'!#REF!),($AM109-1)/('1. Eingabemaske'!#REF!-1))*$AN109))),"")</f>
        <v/>
      </c>
      <c r="AP109" s="110"/>
      <c r="AQ109" s="94" t="str">
        <f>IF(AND(ISTEXT($D109),ISNUMBER($AP109)),IF(HLOOKUP(INT($I109),'1. Eingabemaske'!$I$12:$V$21,9,FALSE)&lt;&gt;0,HLOOKUP(INT($I109),'1. Eingabemaske'!$I$12:$V$21,9,FALSE),""),"")</f>
        <v/>
      </c>
      <c r="AR109" s="103"/>
      <c r="AS109" s="94" t="str">
        <f>IF(AND(ISTEXT($D109),ISNUMBER($AR109)),IF(HLOOKUP(INT($I109),'1. Eingabemaske'!$I$12:$V$21,10,FALSE)&lt;&gt;0,HLOOKUP(INT($I109),'1. Eingabemaske'!$I$12:$V$21,10,FALSE),""),"")</f>
        <v/>
      </c>
      <c r="AT109" s="95" t="str">
        <f>IF(ISTEXT($D109),(IF($AQ109="",0,IF('1. Eingabemaske'!$F$19="","",(IF('1. Eingabemaske'!$F$19=0,($AP109/'1. Eingabemaske'!$G$19),($AP109-1)/('1. Eingabemaske'!$G$19-1))*$AQ109)))+IF($AS109="",0,IF('1. Eingabemaske'!$F$20="","",(IF('1. Eingabemaske'!$F$20=0,($AR109/'1. Eingabemaske'!$G$20),($AR109-1)/('1. Eingabemaske'!$G$20-1))*$AS109)))),"")</f>
        <v/>
      </c>
      <c r="AU109" s="103"/>
      <c r="AV109" s="94" t="str">
        <f>IF(AND(ISTEXT($D109),ISNUMBER($AU109)),IF(HLOOKUP(INT($I109),'1. Eingabemaske'!$I$12:$V$21,11,FALSE)&lt;&gt;0,HLOOKUP(INT($I109),'1. Eingabemaske'!$I$12:$V$21,11,FALSE),""),"")</f>
        <v/>
      </c>
      <c r="AW109" s="103"/>
      <c r="AX109" s="94" t="str">
        <f>IF(AND(ISTEXT($D109),ISNUMBER($AW109)),IF(HLOOKUP(INT($I109),'1. Eingabemaske'!$I$12:$V$21,12,FALSE)&lt;&gt;0,HLOOKUP(INT($I109),'1. Eingabemaske'!$I$12:$V$21,12,FALSE),""),"")</f>
        <v/>
      </c>
      <c r="AY109" s="95" t="str">
        <f>IF(ISTEXT($D109),SUM(IF($AV109="",0,IF('1. Eingabemaske'!$F$21="","",(IF('1. Eingabemaske'!$F$21=0,($AU109/'1. Eingabemaske'!$G$21),($AU109-1)/('1. Eingabemaske'!$G$21-1)))*$AV109)),IF($AX109="",0,IF('1. Eingabemaske'!#REF!="","",(IF('1. Eingabemaske'!#REF!=0,($AW109/'1. Eingabemaske'!#REF!),($AW109-1)/('1. Eingabemaske'!#REF!-1)))*$AX109))),"")</f>
        <v/>
      </c>
      <c r="AZ109" s="84" t="str">
        <f t="shared" si="14"/>
        <v>Bitte BES einfügen</v>
      </c>
      <c r="BA109" s="96" t="str">
        <f t="shared" si="15"/>
        <v/>
      </c>
      <c r="BB109" s="100"/>
      <c r="BC109" s="100"/>
      <c r="BD109" s="100"/>
    </row>
    <row r="110" spans="2:56" ht="13.5" thickBot="1" x14ac:dyDescent="0.45">
      <c r="B110" s="99" t="str">
        <f t="shared" si="8"/>
        <v xml:space="preserve"> </v>
      </c>
      <c r="C110" s="100"/>
      <c r="D110" s="100"/>
      <c r="E110" s="100"/>
      <c r="F110" s="100"/>
      <c r="G110" s="101"/>
      <c r="H110" s="101"/>
      <c r="I110" s="84" t="str">
        <f>IF(ISBLANK(Tableau1[[#This Row],[Name]]),"",((Tableau1[[#This Row],[Testdatum]]-Tableau1[[#This Row],[Geburtsdatum]])/365))</f>
        <v/>
      </c>
      <c r="J110" s="102" t="str">
        <f t="shared" si="9"/>
        <v xml:space="preserve"> </v>
      </c>
      <c r="K110" s="103"/>
      <c r="L110" s="103"/>
      <c r="M110" s="104" t="str">
        <f>IF(ISTEXT(D110),IF(L110="","",IF(HLOOKUP(INT($I110),'1. Eingabemaske'!$I$12:$V$21,2,FALSE)&lt;&gt;0,HLOOKUP(INT($I110),'1. Eingabemaske'!$I$12:$V$21,2,FALSE),"")),"")</f>
        <v/>
      </c>
      <c r="N110" s="105" t="str">
        <f>IF(ISTEXT($D110),IF(F110="M",IF(L110="","",IF($K110="Frühentwickler",VLOOKUP(INT($I110),'1. Eingabemaske'!$Z$12:$AF$28,5,FALSE),IF($K110="Normalentwickler",VLOOKUP(INT($I110),'1. Eingabemaske'!$Z$12:$AF$23,6,FALSE),IF($K110="Spätentwickler",VLOOKUP(INT($I110),'1. Eingabemaske'!$Z$12:$AF$23,7,FALSE),0)))+((VLOOKUP(INT($I110),'1. Eingabemaske'!$Z$12:$AF$23,2,FALSE))*(($G110-DATE(YEAR($G110),1,1)+1)/365))),IF(F110="W",(IF($K110="Frühentwickler",VLOOKUP(INT($I110),'1. Eingabemaske'!$AH$12:$AN$28,5,FALSE),IF($K110="Normalentwickler",VLOOKUP(INT($I110),'1. Eingabemaske'!$AH$12:$AN$23,6,FALSE),IF($K110="Spätentwickler",VLOOKUP(INT($I110),'1. Eingabemaske'!$AH$12:$AN$23,7,FALSE),0)))+((VLOOKUP(INT($I110),'1. Eingabemaske'!$AH$12:$AN$23,2,FALSE))*(($G110-DATE(YEAR($G110),1,1)+1)/365))),"Geschlecht fehlt!")),"")</f>
        <v/>
      </c>
      <c r="O110" s="106" t="str">
        <f>IF(ISTEXT(D110),IF(M110="","",IF('1. Eingabemaske'!$F$13="",0,(IF('1. Eingabemaske'!$F$13=0,(L110/'1. Eingabemaske'!$G$13),(L110-1)/('1. Eingabemaske'!$G$13-1))*M110*N110))),"")</f>
        <v/>
      </c>
      <c r="P110" s="103"/>
      <c r="Q110" s="103"/>
      <c r="R110" s="104" t="str">
        <f t="shared" si="10"/>
        <v/>
      </c>
      <c r="S110" s="104" t="str">
        <f>IF(AND(ISTEXT($D110),ISNUMBER(R110)),IF(HLOOKUP(INT($I110),'1. Eingabemaske'!$I$12:$V$21,3,FALSE)&lt;&gt;0,HLOOKUP(INT($I110),'1. Eingabemaske'!$I$12:$V$21,3,FALSE),""),"")</f>
        <v/>
      </c>
      <c r="T110" s="106" t="str">
        <f>IF(ISTEXT($D110),IF($S110="","",IF($R110="","",IF('1. Eingabemaske'!$F$14="",0,(IF('1. Eingabemaske'!$F$14=0,(R110/'1. Eingabemaske'!$G$14),(R110-1)/('1. Eingabemaske'!$G$14-1))*$S110)))),"")</f>
        <v/>
      </c>
      <c r="U110" s="103"/>
      <c r="V110" s="103"/>
      <c r="W110" s="104" t="str">
        <f t="shared" si="11"/>
        <v/>
      </c>
      <c r="X110" s="104" t="str">
        <f>IF(AND(ISTEXT($D110),ISNUMBER(W110)),IF(HLOOKUP(INT($I110),'1. Eingabemaske'!$I$12:$V$21,4,FALSE)&lt;&gt;0,HLOOKUP(INT($I110),'1. Eingabemaske'!$I$12:$V$21,4,FALSE),""),"")</f>
        <v/>
      </c>
      <c r="Y110" s="108" t="str">
        <f>IF(ISTEXT($D110),IF($W110="","",IF($X110="","",IF('1. Eingabemaske'!$F$15="","",(IF('1. Eingabemaske'!$F$15=0,($W110/'1. Eingabemaske'!$G$15),($W110-1)/('1. Eingabemaske'!$G$15-1))*$X110)))),"")</f>
        <v/>
      </c>
      <c r="Z110" s="103"/>
      <c r="AA110" s="103"/>
      <c r="AB110" s="104" t="str">
        <f t="shared" si="12"/>
        <v/>
      </c>
      <c r="AC110" s="104" t="str">
        <f>IF(AND(ISTEXT($D110),ISNUMBER($AB110)),IF(HLOOKUP(INT($I110),'1. Eingabemaske'!$I$12:$V$21,5,FALSE)&lt;&gt;0,HLOOKUP(INT($I110),'1. Eingabemaske'!$I$12:$V$21,5,FALSE),""),"")</f>
        <v/>
      </c>
      <c r="AD110" s="91" t="str">
        <f>IF(ISTEXT($D110),IF($AC110="","",IF('1. Eingabemaske'!$F$16="","",(IF('1. Eingabemaske'!$F$16=0,($AB110/'1. Eingabemaske'!$G$16),($AB110-1)/('1. Eingabemaske'!$G$16-1))*$AC110))),"")</f>
        <v/>
      </c>
      <c r="AE110" s="92" t="str">
        <f>IF(ISTEXT($D110),IF(F110="M",IF(L110="","",IF($K110="Frühentwickler",VLOOKUP(INT($I110),'1. Eingabemaske'!$Z$12:$AF$28,5,FALSE),IF($K110="Normalentwickler",VLOOKUP(INT($I110),'1. Eingabemaske'!$Z$12:$AF$23,6,FALSE),IF($K110="Spätentwickler",VLOOKUP(INT($I110),'1. Eingabemaske'!$Z$12:$AF$23,7,FALSE),0)))+((VLOOKUP(INT($I110),'1. Eingabemaske'!$Z$12:$AF$23,2,FALSE))*(($G110-DATE(YEAR($G110),1,1)+1)/365))),IF(F110="W",(IF($K110="Frühentwickler",VLOOKUP(INT($I110),'1. Eingabemaske'!$AH$12:$AN$28,5,FALSE),IF($K110="Normalentwickler",VLOOKUP(INT($I110),'1. Eingabemaske'!$AH$12:$AN$23,6,FALSE),IF($K110="Spätentwickler",VLOOKUP(INT($I110),'1. Eingabemaske'!$AH$12:$AN$23,7,FALSE),0)))+((VLOOKUP(INT($I110),'1. Eingabemaske'!$AH$12:$AN$23,2,FALSE))*(($G110-DATE(YEAR($G110),1,1)+1)/365))),"Geschlecht fehlt!")),"")</f>
        <v/>
      </c>
      <c r="AF110" s="93" t="str">
        <f t="shared" si="13"/>
        <v/>
      </c>
      <c r="AG110" s="103"/>
      <c r="AH110" s="94" t="str">
        <f>IF(AND(ISTEXT($D110),ISNUMBER($AG110)),IF(HLOOKUP(INT($I110),'1. Eingabemaske'!$I$12:$V$21,6,FALSE)&lt;&gt;0,HLOOKUP(INT($I110),'1. Eingabemaske'!$I$12:$V$21,6,FALSE),""),"")</f>
        <v/>
      </c>
      <c r="AI110" s="91" t="str">
        <f>IF(ISTEXT($D110),IF($AH110="","",IF('1. Eingabemaske'!$F$17="","",(IF('1. Eingabemaske'!$F$17=0,($AG110/'1. Eingabemaske'!$G$17),($AG110-1)/('1. Eingabemaske'!$G$17-1))*$AH110))),"")</f>
        <v/>
      </c>
      <c r="AJ110" s="103"/>
      <c r="AK110" s="94" t="str">
        <f>IF(AND(ISTEXT($D110),ISNUMBER($AJ110)),IF(HLOOKUP(INT($I110),'1. Eingabemaske'!$I$12:$V$21,7,FALSE)&lt;&gt;0,HLOOKUP(INT($I110),'1. Eingabemaske'!$I$12:$V$21,7,FALSE),""),"")</f>
        <v/>
      </c>
      <c r="AL110" s="91" t="str">
        <f>IF(ISTEXT($D110),IF(AJ110=0,0,IF($AK110="","",IF('1. Eingabemaske'!$F$18="","",(IF('1. Eingabemaske'!$F$18=0,($AJ110/'1. Eingabemaske'!$G$18),($AJ110-1)/('1. Eingabemaske'!$G$18-1))*$AK110)))),"")</f>
        <v/>
      </c>
      <c r="AM110" s="103"/>
      <c r="AN110" s="94" t="str">
        <f>IF(AND(ISTEXT($D110),ISNUMBER($AM110)),IF(HLOOKUP(INT($I110),'1. Eingabemaske'!$I$12:$V$21,8,FALSE)&lt;&gt;0,HLOOKUP(INT($I110),'1. Eingabemaske'!$I$12:$V$21,8,FALSE),""),"")</f>
        <v/>
      </c>
      <c r="AO110" s="89" t="str">
        <f>IF(ISTEXT($D110),IF($AN110="","",IF('1. Eingabemaske'!#REF!="","",(IF('1. Eingabemaske'!#REF!=0,($AM110/'1. Eingabemaske'!#REF!),($AM110-1)/('1. Eingabemaske'!#REF!-1))*$AN110))),"")</f>
        <v/>
      </c>
      <c r="AP110" s="110"/>
      <c r="AQ110" s="94" t="str">
        <f>IF(AND(ISTEXT($D110),ISNUMBER($AP110)),IF(HLOOKUP(INT($I110),'1. Eingabemaske'!$I$12:$V$21,9,FALSE)&lt;&gt;0,HLOOKUP(INT($I110),'1. Eingabemaske'!$I$12:$V$21,9,FALSE),""),"")</f>
        <v/>
      </c>
      <c r="AR110" s="103"/>
      <c r="AS110" s="94" t="str">
        <f>IF(AND(ISTEXT($D110),ISNUMBER($AR110)),IF(HLOOKUP(INT($I110),'1. Eingabemaske'!$I$12:$V$21,10,FALSE)&lt;&gt;0,HLOOKUP(INT($I110),'1. Eingabemaske'!$I$12:$V$21,10,FALSE),""),"")</f>
        <v/>
      </c>
      <c r="AT110" s="95" t="str">
        <f>IF(ISTEXT($D110),(IF($AQ110="",0,IF('1. Eingabemaske'!$F$19="","",(IF('1. Eingabemaske'!$F$19=0,($AP110/'1. Eingabemaske'!$G$19),($AP110-1)/('1. Eingabemaske'!$G$19-1))*$AQ110)))+IF($AS110="",0,IF('1. Eingabemaske'!$F$20="","",(IF('1. Eingabemaske'!$F$20=0,($AR110/'1. Eingabemaske'!$G$20),($AR110-1)/('1. Eingabemaske'!$G$20-1))*$AS110)))),"")</f>
        <v/>
      </c>
      <c r="AU110" s="103"/>
      <c r="AV110" s="94" t="str">
        <f>IF(AND(ISTEXT($D110),ISNUMBER($AU110)),IF(HLOOKUP(INT($I110),'1. Eingabemaske'!$I$12:$V$21,11,FALSE)&lt;&gt;0,HLOOKUP(INT($I110),'1. Eingabemaske'!$I$12:$V$21,11,FALSE),""),"")</f>
        <v/>
      </c>
      <c r="AW110" s="103"/>
      <c r="AX110" s="94" t="str">
        <f>IF(AND(ISTEXT($D110),ISNUMBER($AW110)),IF(HLOOKUP(INT($I110),'1. Eingabemaske'!$I$12:$V$21,12,FALSE)&lt;&gt;0,HLOOKUP(INT($I110),'1. Eingabemaske'!$I$12:$V$21,12,FALSE),""),"")</f>
        <v/>
      </c>
      <c r="AY110" s="95" t="str">
        <f>IF(ISTEXT($D110),SUM(IF($AV110="",0,IF('1. Eingabemaske'!$F$21="","",(IF('1. Eingabemaske'!$F$21=0,($AU110/'1. Eingabemaske'!$G$21),($AU110-1)/('1. Eingabemaske'!$G$21-1)))*$AV110)),IF($AX110="",0,IF('1. Eingabemaske'!#REF!="","",(IF('1. Eingabemaske'!#REF!=0,($AW110/'1. Eingabemaske'!#REF!),($AW110-1)/('1. Eingabemaske'!#REF!-1)))*$AX110))),"")</f>
        <v/>
      </c>
      <c r="AZ110" s="84" t="str">
        <f t="shared" si="14"/>
        <v>Bitte BES einfügen</v>
      </c>
      <c r="BA110" s="96" t="str">
        <f t="shared" si="15"/>
        <v/>
      </c>
      <c r="BB110" s="100"/>
      <c r="BC110" s="100"/>
      <c r="BD110" s="100"/>
    </row>
    <row r="111" spans="2:56" ht="13.5" thickBot="1" x14ac:dyDescent="0.45">
      <c r="B111" s="99" t="str">
        <f t="shared" si="8"/>
        <v xml:space="preserve"> </v>
      </c>
      <c r="C111" s="100"/>
      <c r="D111" s="100"/>
      <c r="E111" s="100"/>
      <c r="F111" s="100"/>
      <c r="G111" s="101"/>
      <c r="H111" s="101"/>
      <c r="I111" s="84" t="str">
        <f>IF(ISBLANK(Tableau1[[#This Row],[Name]]),"",((Tableau1[[#This Row],[Testdatum]]-Tableau1[[#This Row],[Geburtsdatum]])/365))</f>
        <v/>
      </c>
      <c r="J111" s="102" t="str">
        <f t="shared" si="9"/>
        <v xml:space="preserve"> </v>
      </c>
      <c r="K111" s="103"/>
      <c r="L111" s="103"/>
      <c r="M111" s="104" t="str">
        <f>IF(ISTEXT(D111),IF(L111="","",IF(HLOOKUP(INT($I111),'1. Eingabemaske'!$I$12:$V$21,2,FALSE)&lt;&gt;0,HLOOKUP(INT($I111),'1. Eingabemaske'!$I$12:$V$21,2,FALSE),"")),"")</f>
        <v/>
      </c>
      <c r="N111" s="105" t="str">
        <f>IF(ISTEXT($D111),IF(F111="M",IF(L111="","",IF($K111="Frühentwickler",VLOOKUP(INT($I111),'1. Eingabemaske'!$Z$12:$AF$28,5,FALSE),IF($K111="Normalentwickler",VLOOKUP(INT($I111),'1. Eingabemaske'!$Z$12:$AF$23,6,FALSE),IF($K111="Spätentwickler",VLOOKUP(INT($I111),'1. Eingabemaske'!$Z$12:$AF$23,7,FALSE),0)))+((VLOOKUP(INT($I111),'1. Eingabemaske'!$Z$12:$AF$23,2,FALSE))*(($G111-DATE(YEAR($G111),1,1)+1)/365))),IF(F111="W",(IF($K111="Frühentwickler",VLOOKUP(INT($I111),'1. Eingabemaske'!$AH$12:$AN$28,5,FALSE),IF($K111="Normalentwickler",VLOOKUP(INT($I111),'1. Eingabemaske'!$AH$12:$AN$23,6,FALSE),IF($K111="Spätentwickler",VLOOKUP(INT($I111),'1. Eingabemaske'!$AH$12:$AN$23,7,FALSE),0)))+((VLOOKUP(INT($I111),'1. Eingabemaske'!$AH$12:$AN$23,2,FALSE))*(($G111-DATE(YEAR($G111),1,1)+1)/365))),"Geschlecht fehlt!")),"")</f>
        <v/>
      </c>
      <c r="O111" s="106" t="str">
        <f>IF(ISTEXT(D111),IF(M111="","",IF('1. Eingabemaske'!$F$13="",0,(IF('1. Eingabemaske'!$F$13=0,(L111/'1. Eingabemaske'!$G$13),(L111-1)/('1. Eingabemaske'!$G$13-1))*M111*N111))),"")</f>
        <v/>
      </c>
      <c r="P111" s="103"/>
      <c r="Q111" s="103"/>
      <c r="R111" s="104" t="str">
        <f t="shared" si="10"/>
        <v/>
      </c>
      <c r="S111" s="104" t="str">
        <f>IF(AND(ISTEXT($D111),ISNUMBER(R111)),IF(HLOOKUP(INT($I111),'1. Eingabemaske'!$I$12:$V$21,3,FALSE)&lt;&gt;0,HLOOKUP(INT($I111),'1. Eingabemaske'!$I$12:$V$21,3,FALSE),""),"")</f>
        <v/>
      </c>
      <c r="T111" s="106" t="str">
        <f>IF(ISTEXT($D111),IF($S111="","",IF($R111="","",IF('1. Eingabemaske'!$F$14="",0,(IF('1. Eingabemaske'!$F$14=0,(R111/'1. Eingabemaske'!$G$14),(R111-1)/('1. Eingabemaske'!$G$14-1))*$S111)))),"")</f>
        <v/>
      </c>
      <c r="U111" s="103"/>
      <c r="V111" s="103"/>
      <c r="W111" s="104" t="str">
        <f t="shared" si="11"/>
        <v/>
      </c>
      <c r="X111" s="104" t="str">
        <f>IF(AND(ISTEXT($D111),ISNUMBER(W111)),IF(HLOOKUP(INT($I111),'1. Eingabemaske'!$I$12:$V$21,4,FALSE)&lt;&gt;0,HLOOKUP(INT($I111),'1. Eingabemaske'!$I$12:$V$21,4,FALSE),""),"")</f>
        <v/>
      </c>
      <c r="Y111" s="108" t="str">
        <f>IF(ISTEXT($D111),IF($W111="","",IF($X111="","",IF('1. Eingabemaske'!$F$15="","",(IF('1. Eingabemaske'!$F$15=0,($W111/'1. Eingabemaske'!$G$15),($W111-1)/('1. Eingabemaske'!$G$15-1))*$X111)))),"")</f>
        <v/>
      </c>
      <c r="Z111" s="103"/>
      <c r="AA111" s="103"/>
      <c r="AB111" s="104" t="str">
        <f t="shared" si="12"/>
        <v/>
      </c>
      <c r="AC111" s="104" t="str">
        <f>IF(AND(ISTEXT($D111),ISNUMBER($AB111)),IF(HLOOKUP(INT($I111),'1. Eingabemaske'!$I$12:$V$21,5,FALSE)&lt;&gt;0,HLOOKUP(INT($I111),'1. Eingabemaske'!$I$12:$V$21,5,FALSE),""),"")</f>
        <v/>
      </c>
      <c r="AD111" s="91" t="str">
        <f>IF(ISTEXT($D111),IF($AC111="","",IF('1. Eingabemaske'!$F$16="","",(IF('1. Eingabemaske'!$F$16=0,($AB111/'1. Eingabemaske'!$G$16),($AB111-1)/('1. Eingabemaske'!$G$16-1))*$AC111))),"")</f>
        <v/>
      </c>
      <c r="AE111" s="92" t="str">
        <f>IF(ISTEXT($D111),IF(F111="M",IF(L111="","",IF($K111="Frühentwickler",VLOOKUP(INT($I111),'1. Eingabemaske'!$Z$12:$AF$28,5,FALSE),IF($K111="Normalentwickler",VLOOKUP(INT($I111),'1. Eingabemaske'!$Z$12:$AF$23,6,FALSE),IF($K111="Spätentwickler",VLOOKUP(INT($I111),'1. Eingabemaske'!$Z$12:$AF$23,7,FALSE),0)))+((VLOOKUP(INT($I111),'1. Eingabemaske'!$Z$12:$AF$23,2,FALSE))*(($G111-DATE(YEAR($G111),1,1)+1)/365))),IF(F111="W",(IF($K111="Frühentwickler",VLOOKUP(INT($I111),'1. Eingabemaske'!$AH$12:$AN$28,5,FALSE),IF($K111="Normalentwickler",VLOOKUP(INT($I111),'1. Eingabemaske'!$AH$12:$AN$23,6,FALSE),IF($K111="Spätentwickler",VLOOKUP(INT($I111),'1. Eingabemaske'!$AH$12:$AN$23,7,FALSE),0)))+((VLOOKUP(INT($I111),'1. Eingabemaske'!$AH$12:$AN$23,2,FALSE))*(($G111-DATE(YEAR($G111),1,1)+1)/365))),"Geschlecht fehlt!")),"")</f>
        <v/>
      </c>
      <c r="AF111" s="93" t="str">
        <f t="shared" si="13"/>
        <v/>
      </c>
      <c r="AG111" s="103"/>
      <c r="AH111" s="94" t="str">
        <f>IF(AND(ISTEXT($D111),ISNUMBER($AG111)),IF(HLOOKUP(INT($I111),'1. Eingabemaske'!$I$12:$V$21,6,FALSE)&lt;&gt;0,HLOOKUP(INT($I111),'1. Eingabemaske'!$I$12:$V$21,6,FALSE),""),"")</f>
        <v/>
      </c>
      <c r="AI111" s="91" t="str">
        <f>IF(ISTEXT($D111),IF($AH111="","",IF('1. Eingabemaske'!$F$17="","",(IF('1. Eingabemaske'!$F$17=0,($AG111/'1. Eingabemaske'!$G$17),($AG111-1)/('1. Eingabemaske'!$G$17-1))*$AH111))),"")</f>
        <v/>
      </c>
      <c r="AJ111" s="103"/>
      <c r="AK111" s="94" t="str">
        <f>IF(AND(ISTEXT($D111),ISNUMBER($AJ111)),IF(HLOOKUP(INT($I111),'1. Eingabemaske'!$I$12:$V$21,7,FALSE)&lt;&gt;0,HLOOKUP(INT($I111),'1. Eingabemaske'!$I$12:$V$21,7,FALSE),""),"")</f>
        <v/>
      </c>
      <c r="AL111" s="91" t="str">
        <f>IF(ISTEXT($D111),IF(AJ111=0,0,IF($AK111="","",IF('1. Eingabemaske'!$F$18="","",(IF('1. Eingabemaske'!$F$18=0,($AJ111/'1. Eingabemaske'!$G$18),($AJ111-1)/('1. Eingabemaske'!$G$18-1))*$AK111)))),"")</f>
        <v/>
      </c>
      <c r="AM111" s="103"/>
      <c r="AN111" s="94" t="str">
        <f>IF(AND(ISTEXT($D111),ISNUMBER($AM111)),IF(HLOOKUP(INT($I111),'1. Eingabemaske'!$I$12:$V$21,8,FALSE)&lt;&gt;0,HLOOKUP(INT($I111),'1. Eingabemaske'!$I$12:$V$21,8,FALSE),""),"")</f>
        <v/>
      </c>
      <c r="AO111" s="89" t="str">
        <f>IF(ISTEXT($D111),IF($AN111="","",IF('1. Eingabemaske'!#REF!="","",(IF('1. Eingabemaske'!#REF!=0,($AM111/'1. Eingabemaske'!#REF!),($AM111-1)/('1. Eingabemaske'!#REF!-1))*$AN111))),"")</f>
        <v/>
      </c>
      <c r="AP111" s="110"/>
      <c r="AQ111" s="94" t="str">
        <f>IF(AND(ISTEXT($D111),ISNUMBER($AP111)),IF(HLOOKUP(INT($I111),'1. Eingabemaske'!$I$12:$V$21,9,FALSE)&lt;&gt;0,HLOOKUP(INT($I111),'1. Eingabemaske'!$I$12:$V$21,9,FALSE),""),"")</f>
        <v/>
      </c>
      <c r="AR111" s="103"/>
      <c r="AS111" s="94" t="str">
        <f>IF(AND(ISTEXT($D111),ISNUMBER($AR111)),IF(HLOOKUP(INT($I111),'1. Eingabemaske'!$I$12:$V$21,10,FALSE)&lt;&gt;0,HLOOKUP(INT($I111),'1. Eingabemaske'!$I$12:$V$21,10,FALSE),""),"")</f>
        <v/>
      </c>
      <c r="AT111" s="95" t="str">
        <f>IF(ISTEXT($D111),(IF($AQ111="",0,IF('1. Eingabemaske'!$F$19="","",(IF('1. Eingabemaske'!$F$19=0,($AP111/'1. Eingabemaske'!$G$19),($AP111-1)/('1. Eingabemaske'!$G$19-1))*$AQ111)))+IF($AS111="",0,IF('1. Eingabemaske'!$F$20="","",(IF('1. Eingabemaske'!$F$20=0,($AR111/'1. Eingabemaske'!$G$20),($AR111-1)/('1. Eingabemaske'!$G$20-1))*$AS111)))),"")</f>
        <v/>
      </c>
      <c r="AU111" s="103"/>
      <c r="AV111" s="94" t="str">
        <f>IF(AND(ISTEXT($D111),ISNUMBER($AU111)),IF(HLOOKUP(INT($I111),'1. Eingabemaske'!$I$12:$V$21,11,FALSE)&lt;&gt;0,HLOOKUP(INT($I111),'1. Eingabemaske'!$I$12:$V$21,11,FALSE),""),"")</f>
        <v/>
      </c>
      <c r="AW111" s="103"/>
      <c r="AX111" s="94" t="str">
        <f>IF(AND(ISTEXT($D111),ISNUMBER($AW111)),IF(HLOOKUP(INT($I111),'1. Eingabemaske'!$I$12:$V$21,12,FALSE)&lt;&gt;0,HLOOKUP(INT($I111),'1. Eingabemaske'!$I$12:$V$21,12,FALSE),""),"")</f>
        <v/>
      </c>
      <c r="AY111" s="95" t="str">
        <f>IF(ISTEXT($D111),SUM(IF($AV111="",0,IF('1. Eingabemaske'!$F$21="","",(IF('1. Eingabemaske'!$F$21=0,($AU111/'1. Eingabemaske'!$G$21),($AU111-1)/('1. Eingabemaske'!$G$21-1)))*$AV111)),IF($AX111="",0,IF('1. Eingabemaske'!#REF!="","",(IF('1. Eingabemaske'!#REF!=0,($AW111/'1. Eingabemaske'!#REF!),($AW111-1)/('1. Eingabemaske'!#REF!-1)))*$AX111))),"")</f>
        <v/>
      </c>
      <c r="AZ111" s="84" t="str">
        <f t="shared" si="14"/>
        <v>Bitte BES einfügen</v>
      </c>
      <c r="BA111" s="96" t="str">
        <f t="shared" si="15"/>
        <v/>
      </c>
      <c r="BB111" s="100"/>
      <c r="BC111" s="100"/>
      <c r="BD111" s="100"/>
    </row>
    <row r="112" spans="2:56" ht="13.5" thickBot="1" x14ac:dyDescent="0.45">
      <c r="B112" s="99" t="str">
        <f t="shared" si="8"/>
        <v xml:space="preserve"> </v>
      </c>
      <c r="C112" s="100"/>
      <c r="D112" s="100"/>
      <c r="E112" s="100"/>
      <c r="F112" s="100"/>
      <c r="G112" s="101"/>
      <c r="H112" s="101"/>
      <c r="I112" s="84" t="str">
        <f>IF(ISBLANK(Tableau1[[#This Row],[Name]]),"",((Tableau1[[#This Row],[Testdatum]]-Tableau1[[#This Row],[Geburtsdatum]])/365))</f>
        <v/>
      </c>
      <c r="J112" s="102" t="str">
        <f t="shared" si="9"/>
        <v xml:space="preserve"> </v>
      </c>
      <c r="K112" s="103"/>
      <c r="L112" s="103"/>
      <c r="M112" s="104" t="str">
        <f>IF(ISTEXT(D112),IF(L112="","",IF(HLOOKUP(INT($I112),'1. Eingabemaske'!$I$12:$V$21,2,FALSE)&lt;&gt;0,HLOOKUP(INT($I112),'1. Eingabemaske'!$I$12:$V$21,2,FALSE),"")),"")</f>
        <v/>
      </c>
      <c r="N112" s="105" t="str">
        <f>IF(ISTEXT($D112),IF(F112="M",IF(L112="","",IF($K112="Frühentwickler",VLOOKUP(INT($I112),'1. Eingabemaske'!$Z$12:$AF$28,5,FALSE),IF($K112="Normalentwickler",VLOOKUP(INT($I112),'1. Eingabemaske'!$Z$12:$AF$23,6,FALSE),IF($K112="Spätentwickler",VLOOKUP(INT($I112),'1. Eingabemaske'!$Z$12:$AF$23,7,FALSE),0)))+((VLOOKUP(INT($I112),'1. Eingabemaske'!$Z$12:$AF$23,2,FALSE))*(($G112-DATE(YEAR($G112),1,1)+1)/365))),IF(F112="W",(IF($K112="Frühentwickler",VLOOKUP(INT($I112),'1. Eingabemaske'!$AH$12:$AN$28,5,FALSE),IF($K112="Normalentwickler",VLOOKUP(INT($I112),'1. Eingabemaske'!$AH$12:$AN$23,6,FALSE),IF($K112="Spätentwickler",VLOOKUP(INT($I112),'1. Eingabemaske'!$AH$12:$AN$23,7,FALSE),0)))+((VLOOKUP(INT($I112),'1. Eingabemaske'!$AH$12:$AN$23,2,FALSE))*(($G112-DATE(YEAR($G112),1,1)+1)/365))),"Geschlecht fehlt!")),"")</f>
        <v/>
      </c>
      <c r="O112" s="106" t="str">
        <f>IF(ISTEXT(D112),IF(M112="","",IF('1. Eingabemaske'!$F$13="",0,(IF('1. Eingabemaske'!$F$13=0,(L112/'1. Eingabemaske'!$G$13),(L112-1)/('1. Eingabemaske'!$G$13-1))*M112*N112))),"")</f>
        <v/>
      </c>
      <c r="P112" s="103"/>
      <c r="Q112" s="103"/>
      <c r="R112" s="104" t="str">
        <f t="shared" si="10"/>
        <v/>
      </c>
      <c r="S112" s="104" t="str">
        <f>IF(AND(ISTEXT($D112),ISNUMBER(R112)),IF(HLOOKUP(INT($I112),'1. Eingabemaske'!$I$12:$V$21,3,FALSE)&lt;&gt;0,HLOOKUP(INT($I112),'1. Eingabemaske'!$I$12:$V$21,3,FALSE),""),"")</f>
        <v/>
      </c>
      <c r="T112" s="106" t="str">
        <f>IF(ISTEXT($D112),IF($S112="","",IF($R112="","",IF('1. Eingabemaske'!$F$14="",0,(IF('1. Eingabemaske'!$F$14=0,(R112/'1. Eingabemaske'!$G$14),(R112-1)/('1. Eingabemaske'!$G$14-1))*$S112)))),"")</f>
        <v/>
      </c>
      <c r="U112" s="103"/>
      <c r="V112" s="103"/>
      <c r="W112" s="104" t="str">
        <f t="shared" si="11"/>
        <v/>
      </c>
      <c r="X112" s="104" t="str">
        <f>IF(AND(ISTEXT($D112),ISNUMBER(W112)),IF(HLOOKUP(INT($I112),'1. Eingabemaske'!$I$12:$V$21,4,FALSE)&lt;&gt;0,HLOOKUP(INT($I112),'1. Eingabemaske'!$I$12:$V$21,4,FALSE),""),"")</f>
        <v/>
      </c>
      <c r="Y112" s="108" t="str">
        <f>IF(ISTEXT($D112),IF($W112="","",IF($X112="","",IF('1. Eingabemaske'!$F$15="","",(IF('1. Eingabemaske'!$F$15=0,($W112/'1. Eingabemaske'!$G$15),($W112-1)/('1. Eingabemaske'!$G$15-1))*$X112)))),"")</f>
        <v/>
      </c>
      <c r="Z112" s="103"/>
      <c r="AA112" s="103"/>
      <c r="AB112" s="104" t="str">
        <f t="shared" si="12"/>
        <v/>
      </c>
      <c r="AC112" s="104" t="str">
        <f>IF(AND(ISTEXT($D112),ISNUMBER($AB112)),IF(HLOOKUP(INT($I112),'1. Eingabemaske'!$I$12:$V$21,5,FALSE)&lt;&gt;0,HLOOKUP(INT($I112),'1. Eingabemaske'!$I$12:$V$21,5,FALSE),""),"")</f>
        <v/>
      </c>
      <c r="AD112" s="91" t="str">
        <f>IF(ISTEXT($D112),IF($AC112="","",IF('1. Eingabemaske'!$F$16="","",(IF('1. Eingabemaske'!$F$16=0,($AB112/'1. Eingabemaske'!$G$16),($AB112-1)/('1. Eingabemaske'!$G$16-1))*$AC112))),"")</f>
        <v/>
      </c>
      <c r="AE112" s="92" t="str">
        <f>IF(ISTEXT($D112),IF(F112="M",IF(L112="","",IF($K112="Frühentwickler",VLOOKUP(INT($I112),'1. Eingabemaske'!$Z$12:$AF$28,5,FALSE),IF($K112="Normalentwickler",VLOOKUP(INT($I112),'1. Eingabemaske'!$Z$12:$AF$23,6,FALSE),IF($K112="Spätentwickler",VLOOKUP(INT($I112),'1. Eingabemaske'!$Z$12:$AF$23,7,FALSE),0)))+((VLOOKUP(INT($I112),'1. Eingabemaske'!$Z$12:$AF$23,2,FALSE))*(($G112-DATE(YEAR($G112),1,1)+1)/365))),IF(F112="W",(IF($K112="Frühentwickler",VLOOKUP(INT($I112),'1. Eingabemaske'!$AH$12:$AN$28,5,FALSE),IF($K112="Normalentwickler",VLOOKUP(INT($I112),'1. Eingabemaske'!$AH$12:$AN$23,6,FALSE),IF($K112="Spätentwickler",VLOOKUP(INT($I112),'1. Eingabemaske'!$AH$12:$AN$23,7,FALSE),0)))+((VLOOKUP(INT($I112),'1. Eingabemaske'!$AH$12:$AN$23,2,FALSE))*(($G112-DATE(YEAR($G112),1,1)+1)/365))),"Geschlecht fehlt!")),"")</f>
        <v/>
      </c>
      <c r="AF112" s="93" t="str">
        <f t="shared" si="13"/>
        <v/>
      </c>
      <c r="AG112" s="103"/>
      <c r="AH112" s="94" t="str">
        <f>IF(AND(ISTEXT($D112),ISNUMBER($AG112)),IF(HLOOKUP(INT($I112),'1. Eingabemaske'!$I$12:$V$21,6,FALSE)&lt;&gt;0,HLOOKUP(INT($I112),'1. Eingabemaske'!$I$12:$V$21,6,FALSE),""),"")</f>
        <v/>
      </c>
      <c r="AI112" s="91" t="str">
        <f>IF(ISTEXT($D112),IF($AH112="","",IF('1. Eingabemaske'!$F$17="","",(IF('1. Eingabemaske'!$F$17=0,($AG112/'1. Eingabemaske'!$G$17),($AG112-1)/('1. Eingabemaske'!$G$17-1))*$AH112))),"")</f>
        <v/>
      </c>
      <c r="AJ112" s="103"/>
      <c r="AK112" s="94" t="str">
        <f>IF(AND(ISTEXT($D112),ISNUMBER($AJ112)),IF(HLOOKUP(INT($I112),'1. Eingabemaske'!$I$12:$V$21,7,FALSE)&lt;&gt;0,HLOOKUP(INT($I112),'1. Eingabemaske'!$I$12:$V$21,7,FALSE),""),"")</f>
        <v/>
      </c>
      <c r="AL112" s="91" t="str">
        <f>IF(ISTEXT($D112),IF(AJ112=0,0,IF($AK112="","",IF('1. Eingabemaske'!$F$18="","",(IF('1. Eingabemaske'!$F$18=0,($AJ112/'1. Eingabemaske'!$G$18),($AJ112-1)/('1. Eingabemaske'!$G$18-1))*$AK112)))),"")</f>
        <v/>
      </c>
      <c r="AM112" s="103"/>
      <c r="AN112" s="94" t="str">
        <f>IF(AND(ISTEXT($D112),ISNUMBER($AM112)),IF(HLOOKUP(INT($I112),'1. Eingabemaske'!$I$12:$V$21,8,FALSE)&lt;&gt;0,HLOOKUP(INT($I112),'1. Eingabemaske'!$I$12:$V$21,8,FALSE),""),"")</f>
        <v/>
      </c>
      <c r="AO112" s="89" t="str">
        <f>IF(ISTEXT($D112),IF($AN112="","",IF('1. Eingabemaske'!#REF!="","",(IF('1. Eingabemaske'!#REF!=0,($AM112/'1. Eingabemaske'!#REF!),($AM112-1)/('1. Eingabemaske'!#REF!-1))*$AN112))),"")</f>
        <v/>
      </c>
      <c r="AP112" s="110"/>
      <c r="AQ112" s="94" t="str">
        <f>IF(AND(ISTEXT($D112),ISNUMBER($AP112)),IF(HLOOKUP(INT($I112),'1. Eingabemaske'!$I$12:$V$21,9,FALSE)&lt;&gt;0,HLOOKUP(INT($I112),'1. Eingabemaske'!$I$12:$V$21,9,FALSE),""),"")</f>
        <v/>
      </c>
      <c r="AR112" s="103"/>
      <c r="AS112" s="94" t="str">
        <f>IF(AND(ISTEXT($D112),ISNUMBER($AR112)),IF(HLOOKUP(INT($I112),'1. Eingabemaske'!$I$12:$V$21,10,FALSE)&lt;&gt;0,HLOOKUP(INT($I112),'1. Eingabemaske'!$I$12:$V$21,10,FALSE),""),"")</f>
        <v/>
      </c>
      <c r="AT112" s="95" t="str">
        <f>IF(ISTEXT($D112),(IF($AQ112="",0,IF('1. Eingabemaske'!$F$19="","",(IF('1. Eingabemaske'!$F$19=0,($AP112/'1. Eingabemaske'!$G$19),($AP112-1)/('1. Eingabemaske'!$G$19-1))*$AQ112)))+IF($AS112="",0,IF('1. Eingabemaske'!$F$20="","",(IF('1. Eingabemaske'!$F$20=0,($AR112/'1. Eingabemaske'!$G$20),($AR112-1)/('1. Eingabemaske'!$G$20-1))*$AS112)))),"")</f>
        <v/>
      </c>
      <c r="AU112" s="103"/>
      <c r="AV112" s="94" t="str">
        <f>IF(AND(ISTEXT($D112),ISNUMBER($AU112)),IF(HLOOKUP(INT($I112),'1. Eingabemaske'!$I$12:$V$21,11,FALSE)&lt;&gt;0,HLOOKUP(INT($I112),'1. Eingabemaske'!$I$12:$V$21,11,FALSE),""),"")</f>
        <v/>
      </c>
      <c r="AW112" s="103"/>
      <c r="AX112" s="94" t="str">
        <f>IF(AND(ISTEXT($D112),ISNUMBER($AW112)),IF(HLOOKUP(INT($I112),'1. Eingabemaske'!$I$12:$V$21,12,FALSE)&lt;&gt;0,HLOOKUP(INT($I112),'1. Eingabemaske'!$I$12:$V$21,12,FALSE),""),"")</f>
        <v/>
      </c>
      <c r="AY112" s="95" t="str">
        <f>IF(ISTEXT($D112),SUM(IF($AV112="",0,IF('1. Eingabemaske'!$F$21="","",(IF('1. Eingabemaske'!$F$21=0,($AU112/'1. Eingabemaske'!$G$21),($AU112-1)/('1. Eingabemaske'!$G$21-1)))*$AV112)),IF($AX112="",0,IF('1. Eingabemaske'!#REF!="","",(IF('1. Eingabemaske'!#REF!=0,($AW112/'1. Eingabemaske'!#REF!),($AW112-1)/('1. Eingabemaske'!#REF!-1)))*$AX112))),"")</f>
        <v/>
      </c>
      <c r="AZ112" s="84" t="str">
        <f t="shared" si="14"/>
        <v>Bitte BES einfügen</v>
      </c>
      <c r="BA112" s="96" t="str">
        <f t="shared" si="15"/>
        <v/>
      </c>
      <c r="BB112" s="100"/>
      <c r="BC112" s="100"/>
      <c r="BD112" s="100"/>
    </row>
    <row r="113" spans="2:56" ht="13.5" thickBot="1" x14ac:dyDescent="0.45">
      <c r="B113" s="99" t="str">
        <f t="shared" si="8"/>
        <v xml:space="preserve"> </v>
      </c>
      <c r="C113" s="100"/>
      <c r="D113" s="100"/>
      <c r="E113" s="100"/>
      <c r="F113" s="100"/>
      <c r="G113" s="101"/>
      <c r="H113" s="101"/>
      <c r="I113" s="84" t="str">
        <f>IF(ISBLANK(Tableau1[[#This Row],[Name]]),"",((Tableau1[[#This Row],[Testdatum]]-Tableau1[[#This Row],[Geburtsdatum]])/365))</f>
        <v/>
      </c>
      <c r="J113" s="102" t="str">
        <f t="shared" si="9"/>
        <v xml:space="preserve"> </v>
      </c>
      <c r="K113" s="103"/>
      <c r="L113" s="103"/>
      <c r="M113" s="104" t="str">
        <f>IF(ISTEXT(D113),IF(L113="","",IF(HLOOKUP(INT($I113),'1. Eingabemaske'!$I$12:$V$21,2,FALSE)&lt;&gt;0,HLOOKUP(INT($I113),'1. Eingabemaske'!$I$12:$V$21,2,FALSE),"")),"")</f>
        <v/>
      </c>
      <c r="N113" s="105" t="str">
        <f>IF(ISTEXT($D113),IF(F113="M",IF(L113="","",IF($K113="Frühentwickler",VLOOKUP(INT($I113),'1. Eingabemaske'!$Z$12:$AF$28,5,FALSE),IF($K113="Normalentwickler",VLOOKUP(INT($I113),'1. Eingabemaske'!$Z$12:$AF$23,6,FALSE),IF($K113="Spätentwickler",VLOOKUP(INT($I113),'1. Eingabemaske'!$Z$12:$AF$23,7,FALSE),0)))+((VLOOKUP(INT($I113),'1. Eingabemaske'!$Z$12:$AF$23,2,FALSE))*(($G113-DATE(YEAR($G113),1,1)+1)/365))),IF(F113="W",(IF($K113="Frühentwickler",VLOOKUP(INT($I113),'1. Eingabemaske'!$AH$12:$AN$28,5,FALSE),IF($K113="Normalentwickler",VLOOKUP(INT($I113),'1. Eingabemaske'!$AH$12:$AN$23,6,FALSE),IF($K113="Spätentwickler",VLOOKUP(INT($I113),'1. Eingabemaske'!$AH$12:$AN$23,7,FALSE),0)))+((VLOOKUP(INT($I113),'1. Eingabemaske'!$AH$12:$AN$23,2,FALSE))*(($G113-DATE(YEAR($G113),1,1)+1)/365))),"Geschlecht fehlt!")),"")</f>
        <v/>
      </c>
      <c r="O113" s="106" t="str">
        <f>IF(ISTEXT(D113),IF(M113="","",IF('1. Eingabemaske'!$F$13="",0,(IF('1. Eingabemaske'!$F$13=0,(L113/'1. Eingabemaske'!$G$13),(L113-1)/('1. Eingabemaske'!$G$13-1))*M113*N113))),"")</f>
        <v/>
      </c>
      <c r="P113" s="103"/>
      <c r="Q113" s="103"/>
      <c r="R113" s="104" t="str">
        <f t="shared" si="10"/>
        <v/>
      </c>
      <c r="S113" s="104" t="str">
        <f>IF(AND(ISTEXT($D113),ISNUMBER(R113)),IF(HLOOKUP(INT($I113),'1. Eingabemaske'!$I$12:$V$21,3,FALSE)&lt;&gt;0,HLOOKUP(INT($I113),'1. Eingabemaske'!$I$12:$V$21,3,FALSE),""),"")</f>
        <v/>
      </c>
      <c r="T113" s="106" t="str">
        <f>IF(ISTEXT($D113),IF($S113="","",IF($R113="","",IF('1. Eingabemaske'!$F$14="",0,(IF('1. Eingabemaske'!$F$14=0,(R113/'1. Eingabemaske'!$G$14),(R113-1)/('1. Eingabemaske'!$G$14-1))*$S113)))),"")</f>
        <v/>
      </c>
      <c r="U113" s="103"/>
      <c r="V113" s="103"/>
      <c r="W113" s="104" t="str">
        <f t="shared" si="11"/>
        <v/>
      </c>
      <c r="X113" s="104" t="str">
        <f>IF(AND(ISTEXT($D113),ISNUMBER(W113)),IF(HLOOKUP(INT($I113),'1. Eingabemaske'!$I$12:$V$21,4,FALSE)&lt;&gt;0,HLOOKUP(INT($I113),'1. Eingabemaske'!$I$12:$V$21,4,FALSE),""),"")</f>
        <v/>
      </c>
      <c r="Y113" s="108" t="str">
        <f>IF(ISTEXT($D113),IF($W113="","",IF($X113="","",IF('1. Eingabemaske'!$F$15="","",(IF('1. Eingabemaske'!$F$15=0,($W113/'1. Eingabemaske'!$G$15),($W113-1)/('1. Eingabemaske'!$G$15-1))*$X113)))),"")</f>
        <v/>
      </c>
      <c r="Z113" s="103"/>
      <c r="AA113" s="103"/>
      <c r="AB113" s="104" t="str">
        <f t="shared" si="12"/>
        <v/>
      </c>
      <c r="AC113" s="104" t="str">
        <f>IF(AND(ISTEXT($D113),ISNUMBER($AB113)),IF(HLOOKUP(INT($I113),'1. Eingabemaske'!$I$12:$V$21,5,FALSE)&lt;&gt;0,HLOOKUP(INT($I113),'1. Eingabemaske'!$I$12:$V$21,5,FALSE),""),"")</f>
        <v/>
      </c>
      <c r="AD113" s="91" t="str">
        <f>IF(ISTEXT($D113),IF($AC113="","",IF('1. Eingabemaske'!$F$16="","",(IF('1. Eingabemaske'!$F$16=0,($AB113/'1. Eingabemaske'!$G$16),($AB113-1)/('1. Eingabemaske'!$G$16-1))*$AC113))),"")</f>
        <v/>
      </c>
      <c r="AE113" s="92" t="str">
        <f>IF(ISTEXT($D113),IF(F113="M",IF(L113="","",IF($K113="Frühentwickler",VLOOKUP(INT($I113),'1. Eingabemaske'!$Z$12:$AF$28,5,FALSE),IF($K113="Normalentwickler",VLOOKUP(INT($I113),'1. Eingabemaske'!$Z$12:$AF$23,6,FALSE),IF($K113="Spätentwickler",VLOOKUP(INT($I113),'1. Eingabemaske'!$Z$12:$AF$23,7,FALSE),0)))+((VLOOKUP(INT($I113),'1. Eingabemaske'!$Z$12:$AF$23,2,FALSE))*(($G113-DATE(YEAR($G113),1,1)+1)/365))),IF(F113="W",(IF($K113="Frühentwickler",VLOOKUP(INT($I113),'1. Eingabemaske'!$AH$12:$AN$28,5,FALSE),IF($K113="Normalentwickler",VLOOKUP(INT($I113),'1. Eingabemaske'!$AH$12:$AN$23,6,FALSE),IF($K113="Spätentwickler",VLOOKUP(INT($I113),'1. Eingabemaske'!$AH$12:$AN$23,7,FALSE),0)))+((VLOOKUP(INT($I113),'1. Eingabemaske'!$AH$12:$AN$23,2,FALSE))*(($G113-DATE(YEAR($G113),1,1)+1)/365))),"Geschlecht fehlt!")),"")</f>
        <v/>
      </c>
      <c r="AF113" s="93" t="str">
        <f t="shared" si="13"/>
        <v/>
      </c>
      <c r="AG113" s="103"/>
      <c r="AH113" s="94" t="str">
        <f>IF(AND(ISTEXT($D113),ISNUMBER($AG113)),IF(HLOOKUP(INT($I113),'1. Eingabemaske'!$I$12:$V$21,6,FALSE)&lt;&gt;0,HLOOKUP(INT($I113),'1. Eingabemaske'!$I$12:$V$21,6,FALSE),""),"")</f>
        <v/>
      </c>
      <c r="AI113" s="91" t="str">
        <f>IF(ISTEXT($D113),IF($AH113="","",IF('1. Eingabemaske'!$F$17="","",(IF('1. Eingabemaske'!$F$17=0,($AG113/'1. Eingabemaske'!$G$17),($AG113-1)/('1. Eingabemaske'!$G$17-1))*$AH113))),"")</f>
        <v/>
      </c>
      <c r="AJ113" s="103"/>
      <c r="AK113" s="94" t="str">
        <f>IF(AND(ISTEXT($D113),ISNUMBER($AJ113)),IF(HLOOKUP(INT($I113),'1. Eingabemaske'!$I$12:$V$21,7,FALSE)&lt;&gt;0,HLOOKUP(INT($I113),'1. Eingabemaske'!$I$12:$V$21,7,FALSE),""),"")</f>
        <v/>
      </c>
      <c r="AL113" s="91" t="str">
        <f>IF(ISTEXT($D113),IF(AJ113=0,0,IF($AK113="","",IF('1. Eingabemaske'!$F$18="","",(IF('1. Eingabemaske'!$F$18=0,($AJ113/'1. Eingabemaske'!$G$18),($AJ113-1)/('1. Eingabemaske'!$G$18-1))*$AK113)))),"")</f>
        <v/>
      </c>
      <c r="AM113" s="103"/>
      <c r="AN113" s="94" t="str">
        <f>IF(AND(ISTEXT($D113),ISNUMBER($AM113)),IF(HLOOKUP(INT($I113),'1. Eingabemaske'!$I$12:$V$21,8,FALSE)&lt;&gt;0,HLOOKUP(INT($I113),'1. Eingabemaske'!$I$12:$V$21,8,FALSE),""),"")</f>
        <v/>
      </c>
      <c r="AO113" s="89" t="str">
        <f>IF(ISTEXT($D113),IF($AN113="","",IF('1. Eingabemaske'!#REF!="","",(IF('1. Eingabemaske'!#REF!=0,($AM113/'1. Eingabemaske'!#REF!),($AM113-1)/('1. Eingabemaske'!#REF!-1))*$AN113))),"")</f>
        <v/>
      </c>
      <c r="AP113" s="110"/>
      <c r="AQ113" s="94" t="str">
        <f>IF(AND(ISTEXT($D113),ISNUMBER($AP113)),IF(HLOOKUP(INT($I113),'1. Eingabemaske'!$I$12:$V$21,9,FALSE)&lt;&gt;0,HLOOKUP(INT($I113),'1. Eingabemaske'!$I$12:$V$21,9,FALSE),""),"")</f>
        <v/>
      </c>
      <c r="AR113" s="103"/>
      <c r="AS113" s="94" t="str">
        <f>IF(AND(ISTEXT($D113),ISNUMBER($AR113)),IF(HLOOKUP(INT($I113),'1. Eingabemaske'!$I$12:$V$21,10,FALSE)&lt;&gt;0,HLOOKUP(INT($I113),'1. Eingabemaske'!$I$12:$V$21,10,FALSE),""),"")</f>
        <v/>
      </c>
      <c r="AT113" s="95" t="str">
        <f>IF(ISTEXT($D113),(IF($AQ113="",0,IF('1. Eingabemaske'!$F$19="","",(IF('1. Eingabemaske'!$F$19=0,($AP113/'1. Eingabemaske'!$G$19),($AP113-1)/('1. Eingabemaske'!$G$19-1))*$AQ113)))+IF($AS113="",0,IF('1. Eingabemaske'!$F$20="","",(IF('1. Eingabemaske'!$F$20=0,($AR113/'1. Eingabemaske'!$G$20),($AR113-1)/('1. Eingabemaske'!$G$20-1))*$AS113)))),"")</f>
        <v/>
      </c>
      <c r="AU113" s="103"/>
      <c r="AV113" s="94" t="str">
        <f>IF(AND(ISTEXT($D113),ISNUMBER($AU113)),IF(HLOOKUP(INT($I113),'1. Eingabemaske'!$I$12:$V$21,11,FALSE)&lt;&gt;0,HLOOKUP(INT($I113),'1. Eingabemaske'!$I$12:$V$21,11,FALSE),""),"")</f>
        <v/>
      </c>
      <c r="AW113" s="103"/>
      <c r="AX113" s="94" t="str">
        <f>IF(AND(ISTEXT($D113),ISNUMBER($AW113)),IF(HLOOKUP(INT($I113),'1. Eingabemaske'!$I$12:$V$21,12,FALSE)&lt;&gt;0,HLOOKUP(INT($I113),'1. Eingabemaske'!$I$12:$V$21,12,FALSE),""),"")</f>
        <v/>
      </c>
      <c r="AY113" s="95" t="str">
        <f>IF(ISTEXT($D113),SUM(IF($AV113="",0,IF('1. Eingabemaske'!$F$21="","",(IF('1. Eingabemaske'!$F$21=0,($AU113/'1. Eingabemaske'!$G$21),($AU113-1)/('1. Eingabemaske'!$G$21-1)))*$AV113)),IF($AX113="",0,IF('1. Eingabemaske'!#REF!="","",(IF('1. Eingabemaske'!#REF!=0,($AW113/'1. Eingabemaske'!#REF!),($AW113-1)/('1. Eingabemaske'!#REF!-1)))*$AX113))),"")</f>
        <v/>
      </c>
      <c r="AZ113" s="84" t="str">
        <f t="shared" si="14"/>
        <v>Bitte BES einfügen</v>
      </c>
      <c r="BA113" s="96" t="str">
        <f t="shared" si="15"/>
        <v/>
      </c>
      <c r="BB113" s="100"/>
      <c r="BC113" s="100"/>
      <c r="BD113" s="100"/>
    </row>
    <row r="114" spans="2:56" ht="13.5" thickBot="1" x14ac:dyDescent="0.45">
      <c r="B114" s="99" t="str">
        <f t="shared" si="8"/>
        <v xml:space="preserve"> </v>
      </c>
      <c r="C114" s="100"/>
      <c r="D114" s="100"/>
      <c r="E114" s="100"/>
      <c r="F114" s="100"/>
      <c r="G114" s="101"/>
      <c r="H114" s="101"/>
      <c r="I114" s="84" t="str">
        <f>IF(ISBLANK(Tableau1[[#This Row],[Name]]),"",((Tableau1[[#This Row],[Testdatum]]-Tableau1[[#This Row],[Geburtsdatum]])/365))</f>
        <v/>
      </c>
      <c r="J114" s="102" t="str">
        <f t="shared" si="9"/>
        <v xml:space="preserve"> </v>
      </c>
      <c r="K114" s="103"/>
      <c r="L114" s="103"/>
      <c r="M114" s="104" t="str">
        <f>IF(ISTEXT(D114),IF(L114="","",IF(HLOOKUP(INT($I114),'1. Eingabemaske'!$I$12:$V$21,2,FALSE)&lt;&gt;0,HLOOKUP(INT($I114),'1. Eingabemaske'!$I$12:$V$21,2,FALSE),"")),"")</f>
        <v/>
      </c>
      <c r="N114" s="105" t="str">
        <f>IF(ISTEXT($D114),IF(F114="M",IF(L114="","",IF($K114="Frühentwickler",VLOOKUP(INT($I114),'1. Eingabemaske'!$Z$12:$AF$28,5,FALSE),IF($K114="Normalentwickler",VLOOKUP(INT($I114),'1. Eingabemaske'!$Z$12:$AF$23,6,FALSE),IF($K114="Spätentwickler",VLOOKUP(INT($I114),'1. Eingabemaske'!$Z$12:$AF$23,7,FALSE),0)))+((VLOOKUP(INT($I114),'1. Eingabemaske'!$Z$12:$AF$23,2,FALSE))*(($G114-DATE(YEAR($G114),1,1)+1)/365))),IF(F114="W",(IF($K114="Frühentwickler",VLOOKUP(INT($I114),'1. Eingabemaske'!$AH$12:$AN$28,5,FALSE),IF($K114="Normalentwickler",VLOOKUP(INT($I114),'1. Eingabemaske'!$AH$12:$AN$23,6,FALSE),IF($K114="Spätentwickler",VLOOKUP(INT($I114),'1. Eingabemaske'!$AH$12:$AN$23,7,FALSE),0)))+((VLOOKUP(INT($I114),'1. Eingabemaske'!$AH$12:$AN$23,2,FALSE))*(($G114-DATE(YEAR($G114),1,1)+1)/365))),"Geschlecht fehlt!")),"")</f>
        <v/>
      </c>
      <c r="O114" s="106" t="str">
        <f>IF(ISTEXT(D114),IF(M114="","",IF('1. Eingabemaske'!$F$13="",0,(IF('1. Eingabemaske'!$F$13=0,(L114/'1. Eingabemaske'!$G$13),(L114-1)/('1. Eingabemaske'!$G$13-1))*M114*N114))),"")</f>
        <v/>
      </c>
      <c r="P114" s="103"/>
      <c r="Q114" s="103"/>
      <c r="R114" s="104" t="str">
        <f t="shared" si="10"/>
        <v/>
      </c>
      <c r="S114" s="104" t="str">
        <f>IF(AND(ISTEXT($D114),ISNUMBER(R114)),IF(HLOOKUP(INT($I114),'1. Eingabemaske'!$I$12:$V$21,3,FALSE)&lt;&gt;0,HLOOKUP(INT($I114),'1. Eingabemaske'!$I$12:$V$21,3,FALSE),""),"")</f>
        <v/>
      </c>
      <c r="T114" s="106" t="str">
        <f>IF(ISTEXT($D114),IF($S114="","",IF($R114="","",IF('1. Eingabemaske'!$F$14="",0,(IF('1. Eingabemaske'!$F$14=0,(R114/'1. Eingabemaske'!$G$14),(R114-1)/('1. Eingabemaske'!$G$14-1))*$S114)))),"")</f>
        <v/>
      </c>
      <c r="U114" s="103"/>
      <c r="V114" s="103"/>
      <c r="W114" s="104" t="str">
        <f t="shared" si="11"/>
        <v/>
      </c>
      <c r="X114" s="104" t="str">
        <f>IF(AND(ISTEXT($D114),ISNUMBER(W114)),IF(HLOOKUP(INT($I114),'1. Eingabemaske'!$I$12:$V$21,4,FALSE)&lt;&gt;0,HLOOKUP(INT($I114),'1. Eingabemaske'!$I$12:$V$21,4,FALSE),""),"")</f>
        <v/>
      </c>
      <c r="Y114" s="108" t="str">
        <f>IF(ISTEXT($D114),IF($W114="","",IF($X114="","",IF('1. Eingabemaske'!$F$15="","",(IF('1. Eingabemaske'!$F$15=0,($W114/'1. Eingabemaske'!$G$15),($W114-1)/('1. Eingabemaske'!$G$15-1))*$X114)))),"")</f>
        <v/>
      </c>
      <c r="Z114" s="103"/>
      <c r="AA114" s="103"/>
      <c r="AB114" s="104" t="str">
        <f t="shared" si="12"/>
        <v/>
      </c>
      <c r="AC114" s="104" t="str">
        <f>IF(AND(ISTEXT($D114),ISNUMBER($AB114)),IF(HLOOKUP(INT($I114),'1. Eingabemaske'!$I$12:$V$21,5,FALSE)&lt;&gt;0,HLOOKUP(INT($I114),'1. Eingabemaske'!$I$12:$V$21,5,FALSE),""),"")</f>
        <v/>
      </c>
      <c r="AD114" s="91" t="str">
        <f>IF(ISTEXT($D114),IF($AC114="","",IF('1. Eingabemaske'!$F$16="","",(IF('1. Eingabemaske'!$F$16=0,($AB114/'1. Eingabemaske'!$G$16),($AB114-1)/('1. Eingabemaske'!$G$16-1))*$AC114))),"")</f>
        <v/>
      </c>
      <c r="AE114" s="92" t="str">
        <f>IF(ISTEXT($D114),IF(F114="M",IF(L114="","",IF($K114="Frühentwickler",VLOOKUP(INT($I114),'1. Eingabemaske'!$Z$12:$AF$28,5,FALSE),IF($K114="Normalentwickler",VLOOKUP(INT($I114),'1. Eingabemaske'!$Z$12:$AF$23,6,FALSE),IF($K114="Spätentwickler",VLOOKUP(INT($I114),'1. Eingabemaske'!$Z$12:$AF$23,7,FALSE),0)))+((VLOOKUP(INT($I114),'1. Eingabemaske'!$Z$12:$AF$23,2,FALSE))*(($G114-DATE(YEAR($G114),1,1)+1)/365))),IF(F114="W",(IF($K114="Frühentwickler",VLOOKUP(INT($I114),'1. Eingabemaske'!$AH$12:$AN$28,5,FALSE),IF($K114="Normalentwickler",VLOOKUP(INT($I114),'1. Eingabemaske'!$AH$12:$AN$23,6,FALSE),IF($K114="Spätentwickler",VLOOKUP(INT($I114),'1. Eingabemaske'!$AH$12:$AN$23,7,FALSE),0)))+((VLOOKUP(INT($I114),'1. Eingabemaske'!$AH$12:$AN$23,2,FALSE))*(($G114-DATE(YEAR($G114),1,1)+1)/365))),"Geschlecht fehlt!")),"")</f>
        <v/>
      </c>
      <c r="AF114" s="93" t="str">
        <f t="shared" si="13"/>
        <v/>
      </c>
      <c r="AG114" s="103"/>
      <c r="AH114" s="94" t="str">
        <f>IF(AND(ISTEXT($D114),ISNUMBER($AG114)),IF(HLOOKUP(INT($I114),'1. Eingabemaske'!$I$12:$V$21,6,FALSE)&lt;&gt;0,HLOOKUP(INT($I114),'1. Eingabemaske'!$I$12:$V$21,6,FALSE),""),"")</f>
        <v/>
      </c>
      <c r="AI114" s="91" t="str">
        <f>IF(ISTEXT($D114),IF($AH114="","",IF('1. Eingabemaske'!$F$17="","",(IF('1. Eingabemaske'!$F$17=0,($AG114/'1. Eingabemaske'!$G$17),($AG114-1)/('1. Eingabemaske'!$G$17-1))*$AH114))),"")</f>
        <v/>
      </c>
      <c r="AJ114" s="103"/>
      <c r="AK114" s="94" t="str">
        <f>IF(AND(ISTEXT($D114),ISNUMBER($AJ114)),IF(HLOOKUP(INT($I114),'1. Eingabemaske'!$I$12:$V$21,7,FALSE)&lt;&gt;0,HLOOKUP(INT($I114),'1. Eingabemaske'!$I$12:$V$21,7,FALSE),""),"")</f>
        <v/>
      </c>
      <c r="AL114" s="91" t="str">
        <f>IF(ISTEXT($D114),IF(AJ114=0,0,IF($AK114="","",IF('1. Eingabemaske'!$F$18="","",(IF('1. Eingabemaske'!$F$18=0,($AJ114/'1. Eingabemaske'!$G$18),($AJ114-1)/('1. Eingabemaske'!$G$18-1))*$AK114)))),"")</f>
        <v/>
      </c>
      <c r="AM114" s="103"/>
      <c r="AN114" s="94" t="str">
        <f>IF(AND(ISTEXT($D114),ISNUMBER($AM114)),IF(HLOOKUP(INT($I114),'1. Eingabemaske'!$I$12:$V$21,8,FALSE)&lt;&gt;0,HLOOKUP(INT($I114),'1. Eingabemaske'!$I$12:$V$21,8,FALSE),""),"")</f>
        <v/>
      </c>
      <c r="AO114" s="89" t="str">
        <f>IF(ISTEXT($D114),IF($AN114="","",IF('1. Eingabemaske'!#REF!="","",(IF('1. Eingabemaske'!#REF!=0,($AM114/'1. Eingabemaske'!#REF!),($AM114-1)/('1. Eingabemaske'!#REF!-1))*$AN114))),"")</f>
        <v/>
      </c>
      <c r="AP114" s="110"/>
      <c r="AQ114" s="94" t="str">
        <f>IF(AND(ISTEXT($D114),ISNUMBER($AP114)),IF(HLOOKUP(INT($I114),'1. Eingabemaske'!$I$12:$V$21,9,FALSE)&lt;&gt;0,HLOOKUP(INT($I114),'1. Eingabemaske'!$I$12:$V$21,9,FALSE),""),"")</f>
        <v/>
      </c>
      <c r="AR114" s="103"/>
      <c r="AS114" s="94" t="str">
        <f>IF(AND(ISTEXT($D114),ISNUMBER($AR114)),IF(HLOOKUP(INT($I114),'1. Eingabemaske'!$I$12:$V$21,10,FALSE)&lt;&gt;0,HLOOKUP(INT($I114),'1. Eingabemaske'!$I$12:$V$21,10,FALSE),""),"")</f>
        <v/>
      </c>
      <c r="AT114" s="95" t="str">
        <f>IF(ISTEXT($D114),(IF($AQ114="",0,IF('1. Eingabemaske'!$F$19="","",(IF('1. Eingabemaske'!$F$19=0,($AP114/'1. Eingabemaske'!$G$19),($AP114-1)/('1. Eingabemaske'!$G$19-1))*$AQ114)))+IF($AS114="",0,IF('1. Eingabemaske'!$F$20="","",(IF('1. Eingabemaske'!$F$20=0,($AR114/'1. Eingabemaske'!$G$20),($AR114-1)/('1. Eingabemaske'!$G$20-1))*$AS114)))),"")</f>
        <v/>
      </c>
      <c r="AU114" s="103"/>
      <c r="AV114" s="94" t="str">
        <f>IF(AND(ISTEXT($D114),ISNUMBER($AU114)),IF(HLOOKUP(INT($I114),'1. Eingabemaske'!$I$12:$V$21,11,FALSE)&lt;&gt;0,HLOOKUP(INT($I114),'1. Eingabemaske'!$I$12:$V$21,11,FALSE),""),"")</f>
        <v/>
      </c>
      <c r="AW114" s="103"/>
      <c r="AX114" s="94" t="str">
        <f>IF(AND(ISTEXT($D114),ISNUMBER($AW114)),IF(HLOOKUP(INT($I114),'1. Eingabemaske'!$I$12:$V$21,12,FALSE)&lt;&gt;0,HLOOKUP(INT($I114),'1. Eingabemaske'!$I$12:$V$21,12,FALSE),""),"")</f>
        <v/>
      </c>
      <c r="AY114" s="95" t="str">
        <f>IF(ISTEXT($D114),SUM(IF($AV114="",0,IF('1. Eingabemaske'!$F$21="","",(IF('1. Eingabemaske'!$F$21=0,($AU114/'1. Eingabemaske'!$G$21),($AU114-1)/('1. Eingabemaske'!$G$21-1)))*$AV114)),IF($AX114="",0,IF('1. Eingabemaske'!#REF!="","",(IF('1. Eingabemaske'!#REF!=0,($AW114/'1. Eingabemaske'!#REF!),($AW114-1)/('1. Eingabemaske'!#REF!-1)))*$AX114))),"")</f>
        <v/>
      </c>
      <c r="AZ114" s="84" t="str">
        <f t="shared" si="14"/>
        <v>Bitte BES einfügen</v>
      </c>
      <c r="BA114" s="96" t="str">
        <f t="shared" si="15"/>
        <v/>
      </c>
      <c r="BB114" s="100"/>
      <c r="BC114" s="100"/>
      <c r="BD114" s="100"/>
    </row>
    <row r="115" spans="2:56" ht="13.5" thickBot="1" x14ac:dyDescent="0.45">
      <c r="B115" s="99" t="str">
        <f t="shared" si="8"/>
        <v xml:space="preserve"> </v>
      </c>
      <c r="C115" s="100"/>
      <c r="D115" s="100"/>
      <c r="E115" s="100"/>
      <c r="F115" s="100"/>
      <c r="G115" s="101"/>
      <c r="H115" s="101"/>
      <c r="I115" s="84" t="str">
        <f>IF(ISBLANK(Tableau1[[#This Row],[Name]]),"",((Tableau1[[#This Row],[Testdatum]]-Tableau1[[#This Row],[Geburtsdatum]])/365))</f>
        <v/>
      </c>
      <c r="J115" s="102" t="str">
        <f t="shared" si="9"/>
        <v xml:space="preserve"> </v>
      </c>
      <c r="K115" s="103"/>
      <c r="L115" s="103"/>
      <c r="M115" s="104" t="str">
        <f>IF(ISTEXT(D115),IF(L115="","",IF(HLOOKUP(INT($I115),'1. Eingabemaske'!$I$12:$V$21,2,FALSE)&lt;&gt;0,HLOOKUP(INT($I115),'1. Eingabemaske'!$I$12:$V$21,2,FALSE),"")),"")</f>
        <v/>
      </c>
      <c r="N115" s="105" t="str">
        <f>IF(ISTEXT($D115),IF(F115="M",IF(L115="","",IF($K115="Frühentwickler",VLOOKUP(INT($I115),'1. Eingabemaske'!$Z$12:$AF$28,5,FALSE),IF($K115="Normalentwickler",VLOOKUP(INT($I115),'1. Eingabemaske'!$Z$12:$AF$23,6,FALSE),IF($K115="Spätentwickler",VLOOKUP(INT($I115),'1. Eingabemaske'!$Z$12:$AF$23,7,FALSE),0)))+((VLOOKUP(INT($I115),'1. Eingabemaske'!$Z$12:$AF$23,2,FALSE))*(($G115-DATE(YEAR($G115),1,1)+1)/365))),IF(F115="W",(IF($K115="Frühentwickler",VLOOKUP(INT($I115),'1. Eingabemaske'!$AH$12:$AN$28,5,FALSE),IF($K115="Normalentwickler",VLOOKUP(INT($I115),'1. Eingabemaske'!$AH$12:$AN$23,6,FALSE),IF($K115="Spätentwickler",VLOOKUP(INT($I115),'1. Eingabemaske'!$AH$12:$AN$23,7,FALSE),0)))+((VLOOKUP(INT($I115),'1. Eingabemaske'!$AH$12:$AN$23,2,FALSE))*(($G115-DATE(YEAR($G115),1,1)+1)/365))),"Geschlecht fehlt!")),"")</f>
        <v/>
      </c>
      <c r="O115" s="106" t="str">
        <f>IF(ISTEXT(D115),IF(M115="","",IF('1. Eingabemaske'!$F$13="",0,(IF('1. Eingabemaske'!$F$13=0,(L115/'1. Eingabemaske'!$G$13),(L115-1)/('1. Eingabemaske'!$G$13-1))*M115*N115))),"")</f>
        <v/>
      </c>
      <c r="P115" s="103"/>
      <c r="Q115" s="103"/>
      <c r="R115" s="104" t="str">
        <f t="shared" si="10"/>
        <v/>
      </c>
      <c r="S115" s="104" t="str">
        <f>IF(AND(ISTEXT($D115),ISNUMBER(R115)),IF(HLOOKUP(INT($I115),'1. Eingabemaske'!$I$12:$V$21,3,FALSE)&lt;&gt;0,HLOOKUP(INT($I115),'1. Eingabemaske'!$I$12:$V$21,3,FALSE),""),"")</f>
        <v/>
      </c>
      <c r="T115" s="106" t="str">
        <f>IF(ISTEXT($D115),IF($S115="","",IF($R115="","",IF('1. Eingabemaske'!$F$14="",0,(IF('1. Eingabemaske'!$F$14=0,(R115/'1. Eingabemaske'!$G$14),(R115-1)/('1. Eingabemaske'!$G$14-1))*$S115)))),"")</f>
        <v/>
      </c>
      <c r="U115" s="103"/>
      <c r="V115" s="103"/>
      <c r="W115" s="104" t="str">
        <f t="shared" si="11"/>
        <v/>
      </c>
      <c r="X115" s="104" t="str">
        <f>IF(AND(ISTEXT($D115),ISNUMBER(W115)),IF(HLOOKUP(INT($I115),'1. Eingabemaske'!$I$12:$V$21,4,FALSE)&lt;&gt;0,HLOOKUP(INT($I115),'1. Eingabemaske'!$I$12:$V$21,4,FALSE),""),"")</f>
        <v/>
      </c>
      <c r="Y115" s="108" t="str">
        <f>IF(ISTEXT($D115),IF($W115="","",IF($X115="","",IF('1. Eingabemaske'!$F$15="","",(IF('1. Eingabemaske'!$F$15=0,($W115/'1. Eingabemaske'!$G$15),($W115-1)/('1. Eingabemaske'!$G$15-1))*$X115)))),"")</f>
        <v/>
      </c>
      <c r="Z115" s="103"/>
      <c r="AA115" s="103"/>
      <c r="AB115" s="104" t="str">
        <f t="shared" si="12"/>
        <v/>
      </c>
      <c r="AC115" s="104" t="str">
        <f>IF(AND(ISTEXT($D115),ISNUMBER($AB115)),IF(HLOOKUP(INT($I115),'1. Eingabemaske'!$I$12:$V$21,5,FALSE)&lt;&gt;0,HLOOKUP(INT($I115),'1. Eingabemaske'!$I$12:$V$21,5,FALSE),""),"")</f>
        <v/>
      </c>
      <c r="AD115" s="91" t="str">
        <f>IF(ISTEXT($D115),IF($AC115="","",IF('1. Eingabemaske'!$F$16="","",(IF('1. Eingabemaske'!$F$16=0,($AB115/'1. Eingabemaske'!$G$16),($AB115-1)/('1. Eingabemaske'!$G$16-1))*$AC115))),"")</f>
        <v/>
      </c>
      <c r="AE115" s="92" t="str">
        <f>IF(ISTEXT($D115),IF(F115="M",IF(L115="","",IF($K115="Frühentwickler",VLOOKUP(INT($I115),'1. Eingabemaske'!$Z$12:$AF$28,5,FALSE),IF($K115="Normalentwickler",VLOOKUP(INT($I115),'1. Eingabemaske'!$Z$12:$AF$23,6,FALSE),IF($K115="Spätentwickler",VLOOKUP(INT($I115),'1. Eingabemaske'!$Z$12:$AF$23,7,FALSE),0)))+((VLOOKUP(INT($I115),'1. Eingabemaske'!$Z$12:$AF$23,2,FALSE))*(($G115-DATE(YEAR($G115),1,1)+1)/365))),IF(F115="W",(IF($K115="Frühentwickler",VLOOKUP(INT($I115),'1. Eingabemaske'!$AH$12:$AN$28,5,FALSE),IF($K115="Normalentwickler",VLOOKUP(INT($I115),'1. Eingabemaske'!$AH$12:$AN$23,6,FALSE),IF($K115="Spätentwickler",VLOOKUP(INT($I115),'1. Eingabemaske'!$AH$12:$AN$23,7,FALSE),0)))+((VLOOKUP(INT($I115),'1. Eingabemaske'!$AH$12:$AN$23,2,FALSE))*(($G115-DATE(YEAR($G115),1,1)+1)/365))),"Geschlecht fehlt!")),"")</f>
        <v/>
      </c>
      <c r="AF115" s="93" t="str">
        <f t="shared" si="13"/>
        <v/>
      </c>
      <c r="AG115" s="103"/>
      <c r="AH115" s="94" t="str">
        <f>IF(AND(ISTEXT($D115),ISNUMBER($AG115)),IF(HLOOKUP(INT($I115),'1. Eingabemaske'!$I$12:$V$21,6,FALSE)&lt;&gt;0,HLOOKUP(INT($I115),'1. Eingabemaske'!$I$12:$V$21,6,FALSE),""),"")</f>
        <v/>
      </c>
      <c r="AI115" s="91" t="str">
        <f>IF(ISTEXT($D115),IF($AH115="","",IF('1. Eingabemaske'!$F$17="","",(IF('1. Eingabemaske'!$F$17=0,($AG115/'1. Eingabemaske'!$G$17),($AG115-1)/('1. Eingabemaske'!$G$17-1))*$AH115))),"")</f>
        <v/>
      </c>
      <c r="AJ115" s="103"/>
      <c r="AK115" s="94" t="str">
        <f>IF(AND(ISTEXT($D115),ISNUMBER($AJ115)),IF(HLOOKUP(INT($I115),'1. Eingabemaske'!$I$12:$V$21,7,FALSE)&lt;&gt;0,HLOOKUP(INT($I115),'1. Eingabemaske'!$I$12:$V$21,7,FALSE),""),"")</f>
        <v/>
      </c>
      <c r="AL115" s="91" t="str">
        <f>IF(ISTEXT($D115),IF(AJ115=0,0,IF($AK115="","",IF('1. Eingabemaske'!$F$18="","",(IF('1. Eingabemaske'!$F$18=0,($AJ115/'1. Eingabemaske'!$G$18),($AJ115-1)/('1. Eingabemaske'!$G$18-1))*$AK115)))),"")</f>
        <v/>
      </c>
      <c r="AM115" s="103"/>
      <c r="AN115" s="94" t="str">
        <f>IF(AND(ISTEXT($D115),ISNUMBER($AM115)),IF(HLOOKUP(INT($I115),'1. Eingabemaske'!$I$12:$V$21,8,FALSE)&lt;&gt;0,HLOOKUP(INT($I115),'1. Eingabemaske'!$I$12:$V$21,8,FALSE),""),"")</f>
        <v/>
      </c>
      <c r="AO115" s="89" t="str">
        <f>IF(ISTEXT($D115),IF($AN115="","",IF('1. Eingabemaske'!#REF!="","",(IF('1. Eingabemaske'!#REF!=0,($AM115/'1. Eingabemaske'!#REF!),($AM115-1)/('1. Eingabemaske'!#REF!-1))*$AN115))),"")</f>
        <v/>
      </c>
      <c r="AP115" s="110"/>
      <c r="AQ115" s="94" t="str">
        <f>IF(AND(ISTEXT($D115),ISNUMBER($AP115)),IF(HLOOKUP(INT($I115),'1. Eingabemaske'!$I$12:$V$21,9,FALSE)&lt;&gt;0,HLOOKUP(INT($I115),'1. Eingabemaske'!$I$12:$V$21,9,FALSE),""),"")</f>
        <v/>
      </c>
      <c r="AR115" s="103"/>
      <c r="AS115" s="94" t="str">
        <f>IF(AND(ISTEXT($D115),ISNUMBER($AR115)),IF(HLOOKUP(INT($I115),'1. Eingabemaske'!$I$12:$V$21,10,FALSE)&lt;&gt;0,HLOOKUP(INT($I115),'1. Eingabemaske'!$I$12:$V$21,10,FALSE),""),"")</f>
        <v/>
      </c>
      <c r="AT115" s="95" t="str">
        <f>IF(ISTEXT($D115),(IF($AQ115="",0,IF('1. Eingabemaske'!$F$19="","",(IF('1. Eingabemaske'!$F$19=0,($AP115/'1. Eingabemaske'!$G$19),($AP115-1)/('1. Eingabemaske'!$G$19-1))*$AQ115)))+IF($AS115="",0,IF('1. Eingabemaske'!$F$20="","",(IF('1. Eingabemaske'!$F$20=0,($AR115/'1. Eingabemaske'!$G$20),($AR115-1)/('1. Eingabemaske'!$G$20-1))*$AS115)))),"")</f>
        <v/>
      </c>
      <c r="AU115" s="103"/>
      <c r="AV115" s="94" t="str">
        <f>IF(AND(ISTEXT($D115),ISNUMBER($AU115)),IF(HLOOKUP(INT($I115),'1. Eingabemaske'!$I$12:$V$21,11,FALSE)&lt;&gt;0,HLOOKUP(INT($I115),'1. Eingabemaske'!$I$12:$V$21,11,FALSE),""),"")</f>
        <v/>
      </c>
      <c r="AW115" s="103"/>
      <c r="AX115" s="94" t="str">
        <f>IF(AND(ISTEXT($D115),ISNUMBER($AW115)),IF(HLOOKUP(INT($I115),'1. Eingabemaske'!$I$12:$V$21,12,FALSE)&lt;&gt;0,HLOOKUP(INT($I115),'1. Eingabemaske'!$I$12:$V$21,12,FALSE),""),"")</f>
        <v/>
      </c>
      <c r="AY115" s="95" t="str">
        <f>IF(ISTEXT($D115),SUM(IF($AV115="",0,IF('1. Eingabemaske'!$F$21="","",(IF('1. Eingabemaske'!$F$21=0,($AU115/'1. Eingabemaske'!$G$21),($AU115-1)/('1. Eingabemaske'!$G$21-1)))*$AV115)),IF($AX115="",0,IF('1. Eingabemaske'!#REF!="","",(IF('1. Eingabemaske'!#REF!=0,($AW115/'1. Eingabemaske'!#REF!),($AW115-1)/('1. Eingabemaske'!#REF!-1)))*$AX115))),"")</f>
        <v/>
      </c>
      <c r="AZ115" s="84" t="str">
        <f t="shared" si="14"/>
        <v>Bitte BES einfügen</v>
      </c>
      <c r="BA115" s="96" t="str">
        <f t="shared" si="15"/>
        <v/>
      </c>
      <c r="BB115" s="100"/>
      <c r="BC115" s="100"/>
      <c r="BD115" s="100"/>
    </row>
    <row r="116" spans="2:56" ht="13.5" thickBot="1" x14ac:dyDescent="0.45">
      <c r="B116" s="99" t="str">
        <f t="shared" si="8"/>
        <v xml:space="preserve"> </v>
      </c>
      <c r="C116" s="100"/>
      <c r="D116" s="100"/>
      <c r="E116" s="100"/>
      <c r="F116" s="100"/>
      <c r="G116" s="101"/>
      <c r="H116" s="101"/>
      <c r="I116" s="84" t="str">
        <f>IF(ISBLANK(Tableau1[[#This Row],[Name]]),"",((Tableau1[[#This Row],[Testdatum]]-Tableau1[[#This Row],[Geburtsdatum]])/365))</f>
        <v/>
      </c>
      <c r="J116" s="102" t="str">
        <f t="shared" si="9"/>
        <v xml:space="preserve"> </v>
      </c>
      <c r="K116" s="103"/>
      <c r="L116" s="103"/>
      <c r="M116" s="104" t="str">
        <f>IF(ISTEXT(D116),IF(L116="","",IF(HLOOKUP(INT($I116),'1. Eingabemaske'!$I$12:$V$21,2,FALSE)&lt;&gt;0,HLOOKUP(INT($I116),'1. Eingabemaske'!$I$12:$V$21,2,FALSE),"")),"")</f>
        <v/>
      </c>
      <c r="N116" s="105" t="str">
        <f>IF(ISTEXT($D116),IF(F116="M",IF(L116="","",IF($K116="Frühentwickler",VLOOKUP(INT($I116),'1. Eingabemaske'!$Z$12:$AF$28,5,FALSE),IF($K116="Normalentwickler",VLOOKUP(INT($I116),'1. Eingabemaske'!$Z$12:$AF$23,6,FALSE),IF($K116="Spätentwickler",VLOOKUP(INT($I116),'1. Eingabemaske'!$Z$12:$AF$23,7,FALSE),0)))+((VLOOKUP(INT($I116),'1. Eingabemaske'!$Z$12:$AF$23,2,FALSE))*(($G116-DATE(YEAR($G116),1,1)+1)/365))),IF(F116="W",(IF($K116="Frühentwickler",VLOOKUP(INT($I116),'1. Eingabemaske'!$AH$12:$AN$28,5,FALSE),IF($K116="Normalentwickler",VLOOKUP(INT($I116),'1. Eingabemaske'!$AH$12:$AN$23,6,FALSE),IF($K116="Spätentwickler",VLOOKUP(INT($I116),'1. Eingabemaske'!$AH$12:$AN$23,7,FALSE),0)))+((VLOOKUP(INT($I116),'1. Eingabemaske'!$AH$12:$AN$23,2,FALSE))*(($G116-DATE(YEAR($G116),1,1)+1)/365))),"Geschlecht fehlt!")),"")</f>
        <v/>
      </c>
      <c r="O116" s="106" t="str">
        <f>IF(ISTEXT(D116),IF(M116="","",IF('1. Eingabemaske'!$F$13="",0,(IF('1. Eingabemaske'!$F$13=0,(L116/'1. Eingabemaske'!$G$13),(L116-1)/('1. Eingabemaske'!$G$13-1))*M116*N116))),"")</f>
        <v/>
      </c>
      <c r="P116" s="103"/>
      <c r="Q116" s="103"/>
      <c r="R116" s="104" t="str">
        <f t="shared" si="10"/>
        <v/>
      </c>
      <c r="S116" s="104" t="str">
        <f>IF(AND(ISTEXT($D116),ISNUMBER(R116)),IF(HLOOKUP(INT($I116),'1. Eingabemaske'!$I$12:$V$21,3,FALSE)&lt;&gt;0,HLOOKUP(INT($I116),'1. Eingabemaske'!$I$12:$V$21,3,FALSE),""),"")</f>
        <v/>
      </c>
      <c r="T116" s="106" t="str">
        <f>IF(ISTEXT($D116),IF($S116="","",IF($R116="","",IF('1. Eingabemaske'!$F$14="",0,(IF('1. Eingabemaske'!$F$14=0,(R116/'1. Eingabemaske'!$G$14),(R116-1)/('1. Eingabemaske'!$G$14-1))*$S116)))),"")</f>
        <v/>
      </c>
      <c r="U116" s="103"/>
      <c r="V116" s="103"/>
      <c r="W116" s="104" t="str">
        <f t="shared" si="11"/>
        <v/>
      </c>
      <c r="X116" s="104" t="str">
        <f>IF(AND(ISTEXT($D116),ISNUMBER(W116)),IF(HLOOKUP(INT($I116),'1. Eingabemaske'!$I$12:$V$21,4,FALSE)&lt;&gt;0,HLOOKUP(INT($I116),'1. Eingabemaske'!$I$12:$V$21,4,FALSE),""),"")</f>
        <v/>
      </c>
      <c r="Y116" s="108" t="str">
        <f>IF(ISTEXT($D116),IF($W116="","",IF($X116="","",IF('1. Eingabemaske'!$F$15="","",(IF('1. Eingabemaske'!$F$15=0,($W116/'1. Eingabemaske'!$G$15),($W116-1)/('1. Eingabemaske'!$G$15-1))*$X116)))),"")</f>
        <v/>
      </c>
      <c r="Z116" s="103"/>
      <c r="AA116" s="103"/>
      <c r="AB116" s="104" t="str">
        <f t="shared" si="12"/>
        <v/>
      </c>
      <c r="AC116" s="104" t="str">
        <f>IF(AND(ISTEXT($D116),ISNUMBER($AB116)),IF(HLOOKUP(INT($I116),'1. Eingabemaske'!$I$12:$V$21,5,FALSE)&lt;&gt;0,HLOOKUP(INT($I116),'1. Eingabemaske'!$I$12:$V$21,5,FALSE),""),"")</f>
        <v/>
      </c>
      <c r="AD116" s="91" t="str">
        <f>IF(ISTEXT($D116),IF($AC116="","",IF('1. Eingabemaske'!$F$16="","",(IF('1. Eingabemaske'!$F$16=0,($AB116/'1. Eingabemaske'!$G$16),($AB116-1)/('1. Eingabemaske'!$G$16-1))*$AC116))),"")</f>
        <v/>
      </c>
      <c r="AE116" s="92" t="str">
        <f>IF(ISTEXT($D116),IF(F116="M",IF(L116="","",IF($K116="Frühentwickler",VLOOKUP(INT($I116),'1. Eingabemaske'!$Z$12:$AF$28,5,FALSE),IF($K116="Normalentwickler",VLOOKUP(INT($I116),'1. Eingabemaske'!$Z$12:$AF$23,6,FALSE),IF($K116="Spätentwickler",VLOOKUP(INT($I116),'1. Eingabemaske'!$Z$12:$AF$23,7,FALSE),0)))+((VLOOKUP(INT($I116),'1. Eingabemaske'!$Z$12:$AF$23,2,FALSE))*(($G116-DATE(YEAR($G116),1,1)+1)/365))),IF(F116="W",(IF($K116="Frühentwickler",VLOOKUP(INT($I116),'1. Eingabemaske'!$AH$12:$AN$28,5,FALSE),IF($K116="Normalentwickler",VLOOKUP(INT($I116),'1. Eingabemaske'!$AH$12:$AN$23,6,FALSE),IF($K116="Spätentwickler",VLOOKUP(INT($I116),'1. Eingabemaske'!$AH$12:$AN$23,7,FALSE),0)))+((VLOOKUP(INT($I116),'1. Eingabemaske'!$AH$12:$AN$23,2,FALSE))*(($G116-DATE(YEAR($G116),1,1)+1)/365))),"Geschlecht fehlt!")),"")</f>
        <v/>
      </c>
      <c r="AF116" s="93" t="str">
        <f t="shared" si="13"/>
        <v/>
      </c>
      <c r="AG116" s="103"/>
      <c r="AH116" s="94" t="str">
        <f>IF(AND(ISTEXT($D116),ISNUMBER($AG116)),IF(HLOOKUP(INT($I116),'1. Eingabemaske'!$I$12:$V$21,6,FALSE)&lt;&gt;0,HLOOKUP(INT($I116),'1. Eingabemaske'!$I$12:$V$21,6,FALSE),""),"")</f>
        <v/>
      </c>
      <c r="AI116" s="91" t="str">
        <f>IF(ISTEXT($D116),IF($AH116="","",IF('1. Eingabemaske'!$F$17="","",(IF('1. Eingabemaske'!$F$17=0,($AG116/'1. Eingabemaske'!$G$17),($AG116-1)/('1. Eingabemaske'!$G$17-1))*$AH116))),"")</f>
        <v/>
      </c>
      <c r="AJ116" s="103"/>
      <c r="AK116" s="94" t="str">
        <f>IF(AND(ISTEXT($D116),ISNUMBER($AJ116)),IF(HLOOKUP(INT($I116),'1. Eingabemaske'!$I$12:$V$21,7,FALSE)&lt;&gt;0,HLOOKUP(INT($I116),'1. Eingabemaske'!$I$12:$V$21,7,FALSE),""),"")</f>
        <v/>
      </c>
      <c r="AL116" s="91" t="str">
        <f>IF(ISTEXT($D116),IF(AJ116=0,0,IF($AK116="","",IF('1. Eingabemaske'!$F$18="","",(IF('1. Eingabemaske'!$F$18=0,($AJ116/'1. Eingabemaske'!$G$18),($AJ116-1)/('1. Eingabemaske'!$G$18-1))*$AK116)))),"")</f>
        <v/>
      </c>
      <c r="AM116" s="103"/>
      <c r="AN116" s="94" t="str">
        <f>IF(AND(ISTEXT($D116),ISNUMBER($AM116)),IF(HLOOKUP(INT($I116),'1. Eingabemaske'!$I$12:$V$21,8,FALSE)&lt;&gt;0,HLOOKUP(INT($I116),'1. Eingabemaske'!$I$12:$V$21,8,FALSE),""),"")</f>
        <v/>
      </c>
      <c r="AO116" s="89" t="str">
        <f>IF(ISTEXT($D116),IF($AN116="","",IF('1. Eingabemaske'!#REF!="","",(IF('1. Eingabemaske'!#REF!=0,($AM116/'1. Eingabemaske'!#REF!),($AM116-1)/('1. Eingabemaske'!#REF!-1))*$AN116))),"")</f>
        <v/>
      </c>
      <c r="AP116" s="110"/>
      <c r="AQ116" s="94" t="str">
        <f>IF(AND(ISTEXT($D116),ISNUMBER($AP116)),IF(HLOOKUP(INT($I116),'1. Eingabemaske'!$I$12:$V$21,9,FALSE)&lt;&gt;0,HLOOKUP(INT($I116),'1. Eingabemaske'!$I$12:$V$21,9,FALSE),""),"")</f>
        <v/>
      </c>
      <c r="AR116" s="103"/>
      <c r="AS116" s="94" t="str">
        <f>IF(AND(ISTEXT($D116),ISNUMBER($AR116)),IF(HLOOKUP(INT($I116),'1. Eingabemaske'!$I$12:$V$21,10,FALSE)&lt;&gt;0,HLOOKUP(INT($I116),'1. Eingabemaske'!$I$12:$V$21,10,FALSE),""),"")</f>
        <v/>
      </c>
      <c r="AT116" s="95" t="str">
        <f>IF(ISTEXT($D116),(IF($AQ116="",0,IF('1. Eingabemaske'!$F$19="","",(IF('1. Eingabemaske'!$F$19=0,($AP116/'1. Eingabemaske'!$G$19),($AP116-1)/('1. Eingabemaske'!$G$19-1))*$AQ116)))+IF($AS116="",0,IF('1. Eingabemaske'!$F$20="","",(IF('1. Eingabemaske'!$F$20=0,($AR116/'1. Eingabemaske'!$G$20),($AR116-1)/('1. Eingabemaske'!$G$20-1))*$AS116)))),"")</f>
        <v/>
      </c>
      <c r="AU116" s="103"/>
      <c r="AV116" s="94" t="str">
        <f>IF(AND(ISTEXT($D116),ISNUMBER($AU116)),IF(HLOOKUP(INT($I116),'1. Eingabemaske'!$I$12:$V$21,11,FALSE)&lt;&gt;0,HLOOKUP(INT($I116),'1. Eingabemaske'!$I$12:$V$21,11,FALSE),""),"")</f>
        <v/>
      </c>
      <c r="AW116" s="103"/>
      <c r="AX116" s="94" t="str">
        <f>IF(AND(ISTEXT($D116),ISNUMBER($AW116)),IF(HLOOKUP(INT($I116),'1. Eingabemaske'!$I$12:$V$21,12,FALSE)&lt;&gt;0,HLOOKUP(INT($I116),'1. Eingabemaske'!$I$12:$V$21,12,FALSE),""),"")</f>
        <v/>
      </c>
      <c r="AY116" s="95" t="str">
        <f>IF(ISTEXT($D116),SUM(IF($AV116="",0,IF('1. Eingabemaske'!$F$21="","",(IF('1. Eingabemaske'!$F$21=0,($AU116/'1. Eingabemaske'!$G$21),($AU116-1)/('1. Eingabemaske'!$G$21-1)))*$AV116)),IF($AX116="",0,IF('1. Eingabemaske'!#REF!="","",(IF('1. Eingabemaske'!#REF!=0,($AW116/'1. Eingabemaske'!#REF!),($AW116-1)/('1. Eingabemaske'!#REF!-1)))*$AX116))),"")</f>
        <v/>
      </c>
      <c r="AZ116" s="84" t="str">
        <f t="shared" si="14"/>
        <v>Bitte BES einfügen</v>
      </c>
      <c r="BA116" s="96" t="str">
        <f t="shared" si="15"/>
        <v/>
      </c>
      <c r="BB116" s="100"/>
      <c r="BC116" s="100"/>
      <c r="BD116" s="100"/>
    </row>
    <row r="117" spans="2:56" ht="13.5" thickBot="1" x14ac:dyDescent="0.45">
      <c r="B117" s="99" t="str">
        <f t="shared" si="8"/>
        <v xml:space="preserve"> </v>
      </c>
      <c r="C117" s="100"/>
      <c r="D117" s="100"/>
      <c r="E117" s="100"/>
      <c r="F117" s="100"/>
      <c r="G117" s="101"/>
      <c r="H117" s="101"/>
      <c r="I117" s="84" t="str">
        <f>IF(ISBLANK(Tableau1[[#This Row],[Name]]),"",((Tableau1[[#This Row],[Testdatum]]-Tableau1[[#This Row],[Geburtsdatum]])/365))</f>
        <v/>
      </c>
      <c r="J117" s="102" t="str">
        <f t="shared" si="9"/>
        <v xml:space="preserve"> </v>
      </c>
      <c r="K117" s="103"/>
      <c r="L117" s="103"/>
      <c r="M117" s="104" t="str">
        <f>IF(ISTEXT(D117),IF(L117="","",IF(HLOOKUP(INT($I117),'1. Eingabemaske'!$I$12:$V$21,2,FALSE)&lt;&gt;0,HLOOKUP(INT($I117),'1. Eingabemaske'!$I$12:$V$21,2,FALSE),"")),"")</f>
        <v/>
      </c>
      <c r="N117" s="105" t="str">
        <f>IF(ISTEXT($D117),IF(F117="M",IF(L117="","",IF($K117="Frühentwickler",VLOOKUP(INT($I117),'1. Eingabemaske'!$Z$12:$AF$28,5,FALSE),IF($K117="Normalentwickler",VLOOKUP(INT($I117),'1. Eingabemaske'!$Z$12:$AF$23,6,FALSE),IF($K117="Spätentwickler",VLOOKUP(INT($I117),'1. Eingabemaske'!$Z$12:$AF$23,7,FALSE),0)))+((VLOOKUP(INT($I117),'1. Eingabemaske'!$Z$12:$AF$23,2,FALSE))*(($G117-DATE(YEAR($G117),1,1)+1)/365))),IF(F117="W",(IF($K117="Frühentwickler",VLOOKUP(INT($I117),'1. Eingabemaske'!$AH$12:$AN$28,5,FALSE),IF($K117="Normalentwickler",VLOOKUP(INT($I117),'1. Eingabemaske'!$AH$12:$AN$23,6,FALSE),IF($K117="Spätentwickler",VLOOKUP(INT($I117),'1. Eingabemaske'!$AH$12:$AN$23,7,FALSE),0)))+((VLOOKUP(INT($I117),'1. Eingabemaske'!$AH$12:$AN$23,2,FALSE))*(($G117-DATE(YEAR($G117),1,1)+1)/365))),"Geschlecht fehlt!")),"")</f>
        <v/>
      </c>
      <c r="O117" s="106" t="str">
        <f>IF(ISTEXT(D117),IF(M117="","",IF('1. Eingabemaske'!$F$13="",0,(IF('1. Eingabemaske'!$F$13=0,(L117/'1. Eingabemaske'!$G$13),(L117-1)/('1. Eingabemaske'!$G$13-1))*M117*N117))),"")</f>
        <v/>
      </c>
      <c r="P117" s="103"/>
      <c r="Q117" s="103"/>
      <c r="R117" s="104" t="str">
        <f t="shared" si="10"/>
        <v/>
      </c>
      <c r="S117" s="104" t="str">
        <f>IF(AND(ISTEXT($D117),ISNUMBER(R117)),IF(HLOOKUP(INT($I117),'1. Eingabemaske'!$I$12:$V$21,3,FALSE)&lt;&gt;0,HLOOKUP(INT($I117),'1. Eingabemaske'!$I$12:$V$21,3,FALSE),""),"")</f>
        <v/>
      </c>
      <c r="T117" s="106" t="str">
        <f>IF(ISTEXT($D117),IF($S117="","",IF($R117="","",IF('1. Eingabemaske'!$F$14="",0,(IF('1. Eingabemaske'!$F$14=0,(R117/'1. Eingabemaske'!$G$14),(R117-1)/('1. Eingabemaske'!$G$14-1))*$S117)))),"")</f>
        <v/>
      </c>
      <c r="U117" s="103"/>
      <c r="V117" s="103"/>
      <c r="W117" s="104" t="str">
        <f t="shared" si="11"/>
        <v/>
      </c>
      <c r="X117" s="104" t="str">
        <f>IF(AND(ISTEXT($D117),ISNUMBER(W117)),IF(HLOOKUP(INT($I117),'1. Eingabemaske'!$I$12:$V$21,4,FALSE)&lt;&gt;0,HLOOKUP(INT($I117),'1. Eingabemaske'!$I$12:$V$21,4,FALSE),""),"")</f>
        <v/>
      </c>
      <c r="Y117" s="108" t="str">
        <f>IF(ISTEXT($D117),IF($W117="","",IF($X117="","",IF('1. Eingabemaske'!$F$15="","",(IF('1. Eingabemaske'!$F$15=0,($W117/'1. Eingabemaske'!$G$15),($W117-1)/('1. Eingabemaske'!$G$15-1))*$X117)))),"")</f>
        <v/>
      </c>
      <c r="Z117" s="103"/>
      <c r="AA117" s="103"/>
      <c r="AB117" s="104" t="str">
        <f t="shared" si="12"/>
        <v/>
      </c>
      <c r="AC117" s="104" t="str">
        <f>IF(AND(ISTEXT($D117),ISNUMBER($AB117)),IF(HLOOKUP(INT($I117),'1. Eingabemaske'!$I$12:$V$21,5,FALSE)&lt;&gt;0,HLOOKUP(INT($I117),'1. Eingabemaske'!$I$12:$V$21,5,FALSE),""),"")</f>
        <v/>
      </c>
      <c r="AD117" s="91" t="str">
        <f>IF(ISTEXT($D117),IF($AC117="","",IF('1. Eingabemaske'!$F$16="","",(IF('1. Eingabemaske'!$F$16=0,($AB117/'1. Eingabemaske'!$G$16),($AB117-1)/('1. Eingabemaske'!$G$16-1))*$AC117))),"")</f>
        <v/>
      </c>
      <c r="AE117" s="92" t="str">
        <f>IF(ISTEXT($D117),IF(F117="M",IF(L117="","",IF($K117="Frühentwickler",VLOOKUP(INT($I117),'1. Eingabemaske'!$Z$12:$AF$28,5,FALSE),IF($K117="Normalentwickler",VLOOKUP(INT($I117),'1. Eingabemaske'!$Z$12:$AF$23,6,FALSE),IF($K117="Spätentwickler",VLOOKUP(INT($I117),'1. Eingabemaske'!$Z$12:$AF$23,7,FALSE),0)))+((VLOOKUP(INT($I117),'1. Eingabemaske'!$Z$12:$AF$23,2,FALSE))*(($G117-DATE(YEAR($G117),1,1)+1)/365))),IF(F117="W",(IF($K117="Frühentwickler",VLOOKUP(INT($I117),'1. Eingabemaske'!$AH$12:$AN$28,5,FALSE),IF($K117="Normalentwickler",VLOOKUP(INT($I117),'1. Eingabemaske'!$AH$12:$AN$23,6,FALSE),IF($K117="Spätentwickler",VLOOKUP(INT($I117),'1. Eingabemaske'!$AH$12:$AN$23,7,FALSE),0)))+((VLOOKUP(INT($I117),'1. Eingabemaske'!$AH$12:$AN$23,2,FALSE))*(($G117-DATE(YEAR($G117),1,1)+1)/365))),"Geschlecht fehlt!")),"")</f>
        <v/>
      </c>
      <c r="AF117" s="93" t="str">
        <f t="shared" si="13"/>
        <v/>
      </c>
      <c r="AG117" s="103"/>
      <c r="AH117" s="94" t="str">
        <f>IF(AND(ISTEXT($D117),ISNUMBER($AG117)),IF(HLOOKUP(INT($I117),'1. Eingabemaske'!$I$12:$V$21,6,FALSE)&lt;&gt;0,HLOOKUP(INT($I117),'1. Eingabemaske'!$I$12:$V$21,6,FALSE),""),"")</f>
        <v/>
      </c>
      <c r="AI117" s="91" t="str">
        <f>IF(ISTEXT($D117),IF($AH117="","",IF('1. Eingabemaske'!$F$17="","",(IF('1. Eingabemaske'!$F$17=0,($AG117/'1. Eingabemaske'!$G$17),($AG117-1)/('1. Eingabemaske'!$G$17-1))*$AH117))),"")</f>
        <v/>
      </c>
      <c r="AJ117" s="103"/>
      <c r="AK117" s="94" t="str">
        <f>IF(AND(ISTEXT($D117),ISNUMBER($AJ117)),IF(HLOOKUP(INT($I117),'1. Eingabemaske'!$I$12:$V$21,7,FALSE)&lt;&gt;0,HLOOKUP(INT($I117),'1. Eingabemaske'!$I$12:$V$21,7,FALSE),""),"")</f>
        <v/>
      </c>
      <c r="AL117" s="91" t="str">
        <f>IF(ISTEXT($D117),IF(AJ117=0,0,IF($AK117="","",IF('1. Eingabemaske'!$F$18="","",(IF('1. Eingabemaske'!$F$18=0,($AJ117/'1. Eingabemaske'!$G$18),($AJ117-1)/('1. Eingabemaske'!$G$18-1))*$AK117)))),"")</f>
        <v/>
      </c>
      <c r="AM117" s="103"/>
      <c r="AN117" s="94" t="str">
        <f>IF(AND(ISTEXT($D117),ISNUMBER($AM117)),IF(HLOOKUP(INT($I117),'1. Eingabemaske'!$I$12:$V$21,8,FALSE)&lt;&gt;0,HLOOKUP(INT($I117),'1. Eingabemaske'!$I$12:$V$21,8,FALSE),""),"")</f>
        <v/>
      </c>
      <c r="AO117" s="89" t="str">
        <f>IF(ISTEXT($D117),IF($AN117="","",IF('1. Eingabemaske'!#REF!="","",(IF('1. Eingabemaske'!#REF!=0,($AM117/'1. Eingabemaske'!#REF!),($AM117-1)/('1. Eingabemaske'!#REF!-1))*$AN117))),"")</f>
        <v/>
      </c>
      <c r="AP117" s="110"/>
      <c r="AQ117" s="94" t="str">
        <f>IF(AND(ISTEXT($D117),ISNUMBER($AP117)),IF(HLOOKUP(INT($I117),'1. Eingabemaske'!$I$12:$V$21,9,FALSE)&lt;&gt;0,HLOOKUP(INT($I117),'1. Eingabemaske'!$I$12:$V$21,9,FALSE),""),"")</f>
        <v/>
      </c>
      <c r="AR117" s="103"/>
      <c r="AS117" s="94" t="str">
        <f>IF(AND(ISTEXT($D117),ISNUMBER($AR117)),IF(HLOOKUP(INT($I117),'1. Eingabemaske'!$I$12:$V$21,10,FALSE)&lt;&gt;0,HLOOKUP(INT($I117),'1. Eingabemaske'!$I$12:$V$21,10,FALSE),""),"")</f>
        <v/>
      </c>
      <c r="AT117" s="95" t="str">
        <f>IF(ISTEXT($D117),(IF($AQ117="",0,IF('1. Eingabemaske'!$F$19="","",(IF('1. Eingabemaske'!$F$19=0,($AP117/'1. Eingabemaske'!$G$19),($AP117-1)/('1. Eingabemaske'!$G$19-1))*$AQ117)))+IF($AS117="",0,IF('1. Eingabemaske'!$F$20="","",(IF('1. Eingabemaske'!$F$20=0,($AR117/'1. Eingabemaske'!$G$20),($AR117-1)/('1. Eingabemaske'!$G$20-1))*$AS117)))),"")</f>
        <v/>
      </c>
      <c r="AU117" s="103"/>
      <c r="AV117" s="94" t="str">
        <f>IF(AND(ISTEXT($D117),ISNUMBER($AU117)),IF(HLOOKUP(INT($I117),'1. Eingabemaske'!$I$12:$V$21,11,FALSE)&lt;&gt;0,HLOOKUP(INT($I117),'1. Eingabemaske'!$I$12:$V$21,11,FALSE),""),"")</f>
        <v/>
      </c>
      <c r="AW117" s="103"/>
      <c r="AX117" s="94" t="str">
        <f>IF(AND(ISTEXT($D117),ISNUMBER($AW117)),IF(HLOOKUP(INT($I117),'1. Eingabemaske'!$I$12:$V$21,12,FALSE)&lt;&gt;0,HLOOKUP(INT($I117),'1. Eingabemaske'!$I$12:$V$21,12,FALSE),""),"")</f>
        <v/>
      </c>
      <c r="AY117" s="95" t="str">
        <f>IF(ISTEXT($D117),SUM(IF($AV117="",0,IF('1. Eingabemaske'!$F$21="","",(IF('1. Eingabemaske'!$F$21=0,($AU117/'1. Eingabemaske'!$G$21),($AU117-1)/('1. Eingabemaske'!$G$21-1)))*$AV117)),IF($AX117="",0,IF('1. Eingabemaske'!#REF!="","",(IF('1. Eingabemaske'!#REF!=0,($AW117/'1. Eingabemaske'!#REF!),($AW117-1)/('1. Eingabemaske'!#REF!-1)))*$AX117))),"")</f>
        <v/>
      </c>
      <c r="AZ117" s="84" t="str">
        <f t="shared" si="14"/>
        <v>Bitte BES einfügen</v>
      </c>
      <c r="BA117" s="96" t="str">
        <f t="shared" si="15"/>
        <v/>
      </c>
      <c r="BB117" s="100"/>
      <c r="BC117" s="100"/>
      <c r="BD117" s="100"/>
    </row>
    <row r="118" spans="2:56" ht="13.5" thickBot="1" x14ac:dyDescent="0.45">
      <c r="B118" s="99" t="str">
        <f t="shared" si="8"/>
        <v xml:space="preserve"> </v>
      </c>
      <c r="C118" s="100"/>
      <c r="D118" s="100"/>
      <c r="E118" s="100"/>
      <c r="F118" s="100"/>
      <c r="G118" s="101"/>
      <c r="H118" s="101"/>
      <c r="I118" s="84" t="str">
        <f>IF(ISBLANK(Tableau1[[#This Row],[Name]]),"",((Tableau1[[#This Row],[Testdatum]]-Tableau1[[#This Row],[Geburtsdatum]])/365))</f>
        <v/>
      </c>
      <c r="J118" s="102" t="str">
        <f t="shared" si="9"/>
        <v xml:space="preserve"> </v>
      </c>
      <c r="K118" s="103"/>
      <c r="L118" s="103"/>
      <c r="M118" s="104" t="str">
        <f>IF(ISTEXT(D118),IF(L118="","",IF(HLOOKUP(INT($I118),'1. Eingabemaske'!$I$12:$V$21,2,FALSE)&lt;&gt;0,HLOOKUP(INT($I118),'1. Eingabemaske'!$I$12:$V$21,2,FALSE),"")),"")</f>
        <v/>
      </c>
      <c r="N118" s="105" t="str">
        <f>IF(ISTEXT($D118),IF(F118="M",IF(L118="","",IF($K118="Frühentwickler",VLOOKUP(INT($I118),'1. Eingabemaske'!$Z$12:$AF$28,5,FALSE),IF($K118="Normalentwickler",VLOOKUP(INT($I118),'1. Eingabemaske'!$Z$12:$AF$23,6,FALSE),IF($K118="Spätentwickler",VLOOKUP(INT($I118),'1. Eingabemaske'!$Z$12:$AF$23,7,FALSE),0)))+((VLOOKUP(INT($I118),'1. Eingabemaske'!$Z$12:$AF$23,2,FALSE))*(($G118-DATE(YEAR($G118),1,1)+1)/365))),IF(F118="W",(IF($K118="Frühentwickler",VLOOKUP(INT($I118),'1. Eingabemaske'!$AH$12:$AN$28,5,FALSE),IF($K118="Normalentwickler",VLOOKUP(INT($I118),'1. Eingabemaske'!$AH$12:$AN$23,6,FALSE),IF($K118="Spätentwickler",VLOOKUP(INT($I118),'1. Eingabemaske'!$AH$12:$AN$23,7,FALSE),0)))+((VLOOKUP(INT($I118),'1. Eingabemaske'!$AH$12:$AN$23,2,FALSE))*(($G118-DATE(YEAR($G118),1,1)+1)/365))),"Geschlecht fehlt!")),"")</f>
        <v/>
      </c>
      <c r="O118" s="106" t="str">
        <f>IF(ISTEXT(D118),IF(M118="","",IF('1. Eingabemaske'!$F$13="",0,(IF('1. Eingabemaske'!$F$13=0,(L118/'1. Eingabemaske'!$G$13),(L118-1)/('1. Eingabemaske'!$G$13-1))*M118*N118))),"")</f>
        <v/>
      </c>
      <c r="P118" s="103"/>
      <c r="Q118" s="103"/>
      <c r="R118" s="104" t="str">
        <f t="shared" si="10"/>
        <v/>
      </c>
      <c r="S118" s="104" t="str">
        <f>IF(AND(ISTEXT($D118),ISNUMBER(R118)),IF(HLOOKUP(INT($I118),'1. Eingabemaske'!$I$12:$V$21,3,FALSE)&lt;&gt;0,HLOOKUP(INT($I118),'1. Eingabemaske'!$I$12:$V$21,3,FALSE),""),"")</f>
        <v/>
      </c>
      <c r="T118" s="106" t="str">
        <f>IF(ISTEXT($D118),IF($S118="","",IF($R118="","",IF('1. Eingabemaske'!$F$14="",0,(IF('1. Eingabemaske'!$F$14=0,(R118/'1. Eingabemaske'!$G$14),(R118-1)/('1. Eingabemaske'!$G$14-1))*$S118)))),"")</f>
        <v/>
      </c>
      <c r="U118" s="103"/>
      <c r="V118" s="103"/>
      <c r="W118" s="104" t="str">
        <f t="shared" si="11"/>
        <v/>
      </c>
      <c r="X118" s="104" t="str">
        <f>IF(AND(ISTEXT($D118),ISNUMBER(W118)),IF(HLOOKUP(INT($I118),'1. Eingabemaske'!$I$12:$V$21,4,FALSE)&lt;&gt;0,HLOOKUP(INT($I118),'1. Eingabemaske'!$I$12:$V$21,4,FALSE),""),"")</f>
        <v/>
      </c>
      <c r="Y118" s="108" t="str">
        <f>IF(ISTEXT($D118),IF($W118="","",IF($X118="","",IF('1. Eingabemaske'!$F$15="","",(IF('1. Eingabemaske'!$F$15=0,($W118/'1. Eingabemaske'!$G$15),($W118-1)/('1. Eingabemaske'!$G$15-1))*$X118)))),"")</f>
        <v/>
      </c>
      <c r="Z118" s="103"/>
      <c r="AA118" s="103"/>
      <c r="AB118" s="104" t="str">
        <f t="shared" si="12"/>
        <v/>
      </c>
      <c r="AC118" s="104" t="str">
        <f>IF(AND(ISTEXT($D118),ISNUMBER($AB118)),IF(HLOOKUP(INT($I118),'1. Eingabemaske'!$I$12:$V$21,5,FALSE)&lt;&gt;0,HLOOKUP(INT($I118),'1. Eingabemaske'!$I$12:$V$21,5,FALSE),""),"")</f>
        <v/>
      </c>
      <c r="AD118" s="91" t="str">
        <f>IF(ISTEXT($D118),IF($AC118="","",IF('1. Eingabemaske'!$F$16="","",(IF('1. Eingabemaske'!$F$16=0,($AB118/'1. Eingabemaske'!$G$16),($AB118-1)/('1. Eingabemaske'!$G$16-1))*$AC118))),"")</f>
        <v/>
      </c>
      <c r="AE118" s="92" t="str">
        <f>IF(ISTEXT($D118),IF(F118="M",IF(L118="","",IF($K118="Frühentwickler",VLOOKUP(INT($I118),'1. Eingabemaske'!$Z$12:$AF$28,5,FALSE),IF($K118="Normalentwickler",VLOOKUP(INT($I118),'1. Eingabemaske'!$Z$12:$AF$23,6,FALSE),IF($K118="Spätentwickler",VLOOKUP(INT($I118),'1. Eingabemaske'!$Z$12:$AF$23,7,FALSE),0)))+((VLOOKUP(INT($I118),'1. Eingabemaske'!$Z$12:$AF$23,2,FALSE))*(($G118-DATE(YEAR($G118),1,1)+1)/365))),IF(F118="W",(IF($K118="Frühentwickler",VLOOKUP(INT($I118),'1. Eingabemaske'!$AH$12:$AN$28,5,FALSE),IF($K118="Normalentwickler",VLOOKUP(INT($I118),'1. Eingabemaske'!$AH$12:$AN$23,6,FALSE),IF($K118="Spätentwickler",VLOOKUP(INT($I118),'1. Eingabemaske'!$AH$12:$AN$23,7,FALSE),0)))+((VLOOKUP(INT($I118),'1. Eingabemaske'!$AH$12:$AN$23,2,FALSE))*(($G118-DATE(YEAR($G118),1,1)+1)/365))),"Geschlecht fehlt!")),"")</f>
        <v/>
      </c>
      <c r="AF118" s="93" t="str">
        <f t="shared" si="13"/>
        <v/>
      </c>
      <c r="AG118" s="103"/>
      <c r="AH118" s="94" t="str">
        <f>IF(AND(ISTEXT($D118),ISNUMBER($AG118)),IF(HLOOKUP(INT($I118),'1. Eingabemaske'!$I$12:$V$21,6,FALSE)&lt;&gt;0,HLOOKUP(INT($I118),'1. Eingabemaske'!$I$12:$V$21,6,FALSE),""),"")</f>
        <v/>
      </c>
      <c r="AI118" s="91" t="str">
        <f>IF(ISTEXT($D118),IF($AH118="","",IF('1. Eingabemaske'!$F$17="","",(IF('1. Eingabemaske'!$F$17=0,($AG118/'1. Eingabemaske'!$G$17),($AG118-1)/('1. Eingabemaske'!$G$17-1))*$AH118))),"")</f>
        <v/>
      </c>
      <c r="AJ118" s="103"/>
      <c r="AK118" s="94" t="str">
        <f>IF(AND(ISTEXT($D118),ISNUMBER($AJ118)),IF(HLOOKUP(INT($I118),'1. Eingabemaske'!$I$12:$V$21,7,FALSE)&lt;&gt;0,HLOOKUP(INT($I118),'1. Eingabemaske'!$I$12:$V$21,7,FALSE),""),"")</f>
        <v/>
      </c>
      <c r="AL118" s="91" t="str">
        <f>IF(ISTEXT($D118),IF(AJ118=0,0,IF($AK118="","",IF('1. Eingabemaske'!$F$18="","",(IF('1. Eingabemaske'!$F$18=0,($AJ118/'1. Eingabemaske'!$G$18),($AJ118-1)/('1. Eingabemaske'!$G$18-1))*$AK118)))),"")</f>
        <v/>
      </c>
      <c r="AM118" s="103"/>
      <c r="AN118" s="94" t="str">
        <f>IF(AND(ISTEXT($D118),ISNUMBER($AM118)),IF(HLOOKUP(INT($I118),'1. Eingabemaske'!$I$12:$V$21,8,FALSE)&lt;&gt;0,HLOOKUP(INT($I118),'1. Eingabemaske'!$I$12:$V$21,8,FALSE),""),"")</f>
        <v/>
      </c>
      <c r="AO118" s="89" t="str">
        <f>IF(ISTEXT($D118),IF($AN118="","",IF('1. Eingabemaske'!#REF!="","",(IF('1. Eingabemaske'!#REF!=0,($AM118/'1. Eingabemaske'!#REF!),($AM118-1)/('1. Eingabemaske'!#REF!-1))*$AN118))),"")</f>
        <v/>
      </c>
      <c r="AP118" s="110"/>
      <c r="AQ118" s="94" t="str">
        <f>IF(AND(ISTEXT($D118),ISNUMBER($AP118)),IF(HLOOKUP(INT($I118),'1. Eingabemaske'!$I$12:$V$21,9,FALSE)&lt;&gt;0,HLOOKUP(INT($I118),'1. Eingabemaske'!$I$12:$V$21,9,FALSE),""),"")</f>
        <v/>
      </c>
      <c r="AR118" s="103"/>
      <c r="AS118" s="94" t="str">
        <f>IF(AND(ISTEXT($D118),ISNUMBER($AR118)),IF(HLOOKUP(INT($I118),'1. Eingabemaske'!$I$12:$V$21,10,FALSE)&lt;&gt;0,HLOOKUP(INT($I118),'1. Eingabemaske'!$I$12:$V$21,10,FALSE),""),"")</f>
        <v/>
      </c>
      <c r="AT118" s="95" t="str">
        <f>IF(ISTEXT($D118),(IF($AQ118="",0,IF('1. Eingabemaske'!$F$19="","",(IF('1. Eingabemaske'!$F$19=0,($AP118/'1. Eingabemaske'!$G$19),($AP118-1)/('1. Eingabemaske'!$G$19-1))*$AQ118)))+IF($AS118="",0,IF('1. Eingabemaske'!$F$20="","",(IF('1. Eingabemaske'!$F$20=0,($AR118/'1. Eingabemaske'!$G$20),($AR118-1)/('1. Eingabemaske'!$G$20-1))*$AS118)))),"")</f>
        <v/>
      </c>
      <c r="AU118" s="103"/>
      <c r="AV118" s="94" t="str">
        <f>IF(AND(ISTEXT($D118),ISNUMBER($AU118)),IF(HLOOKUP(INT($I118),'1. Eingabemaske'!$I$12:$V$21,11,FALSE)&lt;&gt;0,HLOOKUP(INT($I118),'1. Eingabemaske'!$I$12:$V$21,11,FALSE),""),"")</f>
        <v/>
      </c>
      <c r="AW118" s="103"/>
      <c r="AX118" s="94" t="str">
        <f>IF(AND(ISTEXT($D118),ISNUMBER($AW118)),IF(HLOOKUP(INT($I118),'1. Eingabemaske'!$I$12:$V$21,12,FALSE)&lt;&gt;0,HLOOKUP(INT($I118),'1. Eingabemaske'!$I$12:$V$21,12,FALSE),""),"")</f>
        <v/>
      </c>
      <c r="AY118" s="95" t="str">
        <f>IF(ISTEXT($D118),SUM(IF($AV118="",0,IF('1. Eingabemaske'!$F$21="","",(IF('1. Eingabemaske'!$F$21=0,($AU118/'1. Eingabemaske'!$G$21),($AU118-1)/('1. Eingabemaske'!$G$21-1)))*$AV118)),IF($AX118="",0,IF('1. Eingabemaske'!#REF!="","",(IF('1. Eingabemaske'!#REF!=0,($AW118/'1. Eingabemaske'!#REF!),($AW118-1)/('1. Eingabemaske'!#REF!-1)))*$AX118))),"")</f>
        <v/>
      </c>
      <c r="AZ118" s="84" t="str">
        <f t="shared" si="14"/>
        <v>Bitte BES einfügen</v>
      </c>
      <c r="BA118" s="96" t="str">
        <f t="shared" si="15"/>
        <v/>
      </c>
      <c r="BB118" s="100"/>
      <c r="BC118" s="100"/>
      <c r="BD118" s="100"/>
    </row>
    <row r="119" spans="2:56" ht="13.5" thickBot="1" x14ac:dyDescent="0.45">
      <c r="B119" s="99" t="str">
        <f t="shared" si="8"/>
        <v xml:space="preserve"> </v>
      </c>
      <c r="C119" s="100"/>
      <c r="D119" s="100"/>
      <c r="E119" s="100"/>
      <c r="F119" s="100"/>
      <c r="G119" s="101"/>
      <c r="H119" s="101"/>
      <c r="I119" s="84" t="str">
        <f>IF(ISBLANK(Tableau1[[#This Row],[Name]]),"",((Tableau1[[#This Row],[Testdatum]]-Tableau1[[#This Row],[Geburtsdatum]])/365))</f>
        <v/>
      </c>
      <c r="J119" s="102" t="str">
        <f t="shared" si="9"/>
        <v xml:space="preserve"> </v>
      </c>
      <c r="K119" s="103"/>
      <c r="L119" s="103"/>
      <c r="M119" s="104" t="str">
        <f>IF(ISTEXT(D119),IF(L119="","",IF(HLOOKUP(INT($I119),'1. Eingabemaske'!$I$12:$V$21,2,FALSE)&lt;&gt;0,HLOOKUP(INT($I119),'1. Eingabemaske'!$I$12:$V$21,2,FALSE),"")),"")</f>
        <v/>
      </c>
      <c r="N119" s="105" t="str">
        <f>IF(ISTEXT($D119),IF(F119="M",IF(L119="","",IF($K119="Frühentwickler",VLOOKUP(INT($I119),'1. Eingabemaske'!$Z$12:$AF$28,5,FALSE),IF($K119="Normalentwickler",VLOOKUP(INT($I119),'1. Eingabemaske'!$Z$12:$AF$23,6,FALSE),IF($K119="Spätentwickler",VLOOKUP(INT($I119),'1. Eingabemaske'!$Z$12:$AF$23,7,FALSE),0)))+((VLOOKUP(INT($I119),'1. Eingabemaske'!$Z$12:$AF$23,2,FALSE))*(($G119-DATE(YEAR($G119),1,1)+1)/365))),IF(F119="W",(IF($K119="Frühentwickler",VLOOKUP(INT($I119),'1. Eingabemaske'!$AH$12:$AN$28,5,FALSE),IF($K119="Normalentwickler",VLOOKUP(INT($I119),'1. Eingabemaske'!$AH$12:$AN$23,6,FALSE),IF($K119="Spätentwickler",VLOOKUP(INT($I119),'1. Eingabemaske'!$AH$12:$AN$23,7,FALSE),0)))+((VLOOKUP(INT($I119),'1. Eingabemaske'!$AH$12:$AN$23,2,FALSE))*(($G119-DATE(YEAR($G119),1,1)+1)/365))),"Geschlecht fehlt!")),"")</f>
        <v/>
      </c>
      <c r="O119" s="106" t="str">
        <f>IF(ISTEXT(D119),IF(M119="","",IF('1. Eingabemaske'!$F$13="",0,(IF('1. Eingabemaske'!$F$13=0,(L119/'1. Eingabemaske'!$G$13),(L119-1)/('1. Eingabemaske'!$G$13-1))*M119*N119))),"")</f>
        <v/>
      </c>
      <c r="P119" s="103"/>
      <c r="Q119" s="103"/>
      <c r="R119" s="104" t="str">
        <f t="shared" si="10"/>
        <v/>
      </c>
      <c r="S119" s="104" t="str">
        <f>IF(AND(ISTEXT($D119),ISNUMBER(R119)),IF(HLOOKUP(INT($I119),'1. Eingabemaske'!$I$12:$V$21,3,FALSE)&lt;&gt;0,HLOOKUP(INT($I119),'1. Eingabemaske'!$I$12:$V$21,3,FALSE),""),"")</f>
        <v/>
      </c>
      <c r="T119" s="106" t="str">
        <f>IF(ISTEXT($D119),IF($S119="","",IF($R119="","",IF('1. Eingabemaske'!$F$14="",0,(IF('1. Eingabemaske'!$F$14=0,(R119/'1. Eingabemaske'!$G$14),(R119-1)/('1. Eingabemaske'!$G$14-1))*$S119)))),"")</f>
        <v/>
      </c>
      <c r="U119" s="103"/>
      <c r="V119" s="103"/>
      <c r="W119" s="104" t="str">
        <f t="shared" si="11"/>
        <v/>
      </c>
      <c r="X119" s="104" t="str">
        <f>IF(AND(ISTEXT($D119),ISNUMBER(W119)),IF(HLOOKUP(INT($I119),'1. Eingabemaske'!$I$12:$V$21,4,FALSE)&lt;&gt;0,HLOOKUP(INT($I119),'1. Eingabemaske'!$I$12:$V$21,4,FALSE),""),"")</f>
        <v/>
      </c>
      <c r="Y119" s="108" t="str">
        <f>IF(ISTEXT($D119),IF($W119="","",IF($X119="","",IF('1. Eingabemaske'!$F$15="","",(IF('1. Eingabemaske'!$F$15=0,($W119/'1. Eingabemaske'!$G$15),($W119-1)/('1. Eingabemaske'!$G$15-1))*$X119)))),"")</f>
        <v/>
      </c>
      <c r="Z119" s="103"/>
      <c r="AA119" s="103"/>
      <c r="AB119" s="104" t="str">
        <f t="shared" si="12"/>
        <v/>
      </c>
      <c r="AC119" s="104" t="str">
        <f>IF(AND(ISTEXT($D119),ISNUMBER($AB119)),IF(HLOOKUP(INT($I119),'1. Eingabemaske'!$I$12:$V$21,5,FALSE)&lt;&gt;0,HLOOKUP(INT($I119),'1. Eingabemaske'!$I$12:$V$21,5,FALSE),""),"")</f>
        <v/>
      </c>
      <c r="AD119" s="91" t="str">
        <f>IF(ISTEXT($D119),IF($AC119="","",IF('1. Eingabemaske'!$F$16="","",(IF('1. Eingabemaske'!$F$16=0,($AB119/'1. Eingabemaske'!$G$16),($AB119-1)/('1. Eingabemaske'!$G$16-1))*$AC119))),"")</f>
        <v/>
      </c>
      <c r="AE119" s="92" t="str">
        <f>IF(ISTEXT($D119),IF(F119="M",IF(L119="","",IF($K119="Frühentwickler",VLOOKUP(INT($I119),'1. Eingabemaske'!$Z$12:$AF$28,5,FALSE),IF($K119="Normalentwickler",VLOOKUP(INT($I119),'1. Eingabemaske'!$Z$12:$AF$23,6,FALSE),IF($K119="Spätentwickler",VLOOKUP(INT($I119),'1. Eingabemaske'!$Z$12:$AF$23,7,FALSE),0)))+((VLOOKUP(INT($I119),'1. Eingabemaske'!$Z$12:$AF$23,2,FALSE))*(($G119-DATE(YEAR($G119),1,1)+1)/365))),IF(F119="W",(IF($K119="Frühentwickler",VLOOKUP(INT($I119),'1. Eingabemaske'!$AH$12:$AN$28,5,FALSE),IF($K119="Normalentwickler",VLOOKUP(INT($I119),'1. Eingabemaske'!$AH$12:$AN$23,6,FALSE),IF($K119="Spätentwickler",VLOOKUP(INT($I119),'1. Eingabemaske'!$AH$12:$AN$23,7,FALSE),0)))+((VLOOKUP(INT($I119),'1. Eingabemaske'!$AH$12:$AN$23,2,FALSE))*(($G119-DATE(YEAR($G119),1,1)+1)/365))),"Geschlecht fehlt!")),"")</f>
        <v/>
      </c>
      <c r="AF119" s="93" t="str">
        <f t="shared" si="13"/>
        <v/>
      </c>
      <c r="AG119" s="103"/>
      <c r="AH119" s="94" t="str">
        <f>IF(AND(ISTEXT($D119),ISNUMBER($AG119)),IF(HLOOKUP(INT($I119),'1. Eingabemaske'!$I$12:$V$21,6,FALSE)&lt;&gt;0,HLOOKUP(INT($I119),'1. Eingabemaske'!$I$12:$V$21,6,FALSE),""),"")</f>
        <v/>
      </c>
      <c r="AI119" s="91" t="str">
        <f>IF(ISTEXT($D119),IF($AH119="","",IF('1. Eingabemaske'!$F$17="","",(IF('1. Eingabemaske'!$F$17=0,($AG119/'1. Eingabemaske'!$G$17),($AG119-1)/('1. Eingabemaske'!$G$17-1))*$AH119))),"")</f>
        <v/>
      </c>
      <c r="AJ119" s="103"/>
      <c r="AK119" s="94" t="str">
        <f>IF(AND(ISTEXT($D119),ISNUMBER($AJ119)),IF(HLOOKUP(INT($I119),'1. Eingabemaske'!$I$12:$V$21,7,FALSE)&lt;&gt;0,HLOOKUP(INT($I119),'1. Eingabemaske'!$I$12:$V$21,7,FALSE),""),"")</f>
        <v/>
      </c>
      <c r="AL119" s="91" t="str">
        <f>IF(ISTEXT($D119),IF(AJ119=0,0,IF($AK119="","",IF('1. Eingabemaske'!$F$18="","",(IF('1. Eingabemaske'!$F$18=0,($AJ119/'1. Eingabemaske'!$G$18),($AJ119-1)/('1. Eingabemaske'!$G$18-1))*$AK119)))),"")</f>
        <v/>
      </c>
      <c r="AM119" s="103"/>
      <c r="AN119" s="94" t="str">
        <f>IF(AND(ISTEXT($D119),ISNUMBER($AM119)),IF(HLOOKUP(INT($I119),'1. Eingabemaske'!$I$12:$V$21,8,FALSE)&lt;&gt;0,HLOOKUP(INT($I119),'1. Eingabemaske'!$I$12:$V$21,8,FALSE),""),"")</f>
        <v/>
      </c>
      <c r="AO119" s="89" t="str">
        <f>IF(ISTEXT($D119),IF($AN119="","",IF('1. Eingabemaske'!#REF!="","",(IF('1. Eingabemaske'!#REF!=0,($AM119/'1. Eingabemaske'!#REF!),($AM119-1)/('1. Eingabemaske'!#REF!-1))*$AN119))),"")</f>
        <v/>
      </c>
      <c r="AP119" s="110"/>
      <c r="AQ119" s="94" t="str">
        <f>IF(AND(ISTEXT($D119),ISNUMBER($AP119)),IF(HLOOKUP(INT($I119),'1. Eingabemaske'!$I$12:$V$21,9,FALSE)&lt;&gt;0,HLOOKUP(INT($I119),'1. Eingabemaske'!$I$12:$V$21,9,FALSE),""),"")</f>
        <v/>
      </c>
      <c r="AR119" s="103"/>
      <c r="AS119" s="94" t="str">
        <f>IF(AND(ISTEXT($D119),ISNUMBER($AR119)),IF(HLOOKUP(INT($I119),'1. Eingabemaske'!$I$12:$V$21,10,FALSE)&lt;&gt;0,HLOOKUP(INT($I119),'1. Eingabemaske'!$I$12:$V$21,10,FALSE),""),"")</f>
        <v/>
      </c>
      <c r="AT119" s="95" t="str">
        <f>IF(ISTEXT($D119),(IF($AQ119="",0,IF('1. Eingabemaske'!$F$19="","",(IF('1. Eingabemaske'!$F$19=0,($AP119/'1. Eingabemaske'!$G$19),($AP119-1)/('1. Eingabemaske'!$G$19-1))*$AQ119)))+IF($AS119="",0,IF('1. Eingabemaske'!$F$20="","",(IF('1. Eingabemaske'!$F$20=0,($AR119/'1. Eingabemaske'!$G$20),($AR119-1)/('1. Eingabemaske'!$G$20-1))*$AS119)))),"")</f>
        <v/>
      </c>
      <c r="AU119" s="103"/>
      <c r="AV119" s="94" t="str">
        <f>IF(AND(ISTEXT($D119),ISNUMBER($AU119)),IF(HLOOKUP(INT($I119),'1. Eingabemaske'!$I$12:$V$21,11,FALSE)&lt;&gt;0,HLOOKUP(INT($I119),'1. Eingabemaske'!$I$12:$V$21,11,FALSE),""),"")</f>
        <v/>
      </c>
      <c r="AW119" s="103"/>
      <c r="AX119" s="94" t="str">
        <f>IF(AND(ISTEXT($D119),ISNUMBER($AW119)),IF(HLOOKUP(INT($I119),'1. Eingabemaske'!$I$12:$V$21,12,FALSE)&lt;&gt;0,HLOOKUP(INT($I119),'1. Eingabemaske'!$I$12:$V$21,12,FALSE),""),"")</f>
        <v/>
      </c>
      <c r="AY119" s="95" t="str">
        <f>IF(ISTEXT($D119),SUM(IF($AV119="",0,IF('1. Eingabemaske'!$F$21="","",(IF('1. Eingabemaske'!$F$21=0,($AU119/'1. Eingabemaske'!$G$21),($AU119-1)/('1. Eingabemaske'!$G$21-1)))*$AV119)),IF($AX119="",0,IF('1. Eingabemaske'!#REF!="","",(IF('1. Eingabemaske'!#REF!=0,($AW119/'1. Eingabemaske'!#REF!),($AW119-1)/('1. Eingabemaske'!#REF!-1)))*$AX119))),"")</f>
        <v/>
      </c>
      <c r="AZ119" s="84" t="str">
        <f t="shared" si="14"/>
        <v>Bitte BES einfügen</v>
      </c>
      <c r="BA119" s="96" t="str">
        <f t="shared" si="15"/>
        <v/>
      </c>
      <c r="BB119" s="100"/>
      <c r="BC119" s="100"/>
      <c r="BD119" s="100"/>
    </row>
    <row r="120" spans="2:56" ht="13.5" thickBot="1" x14ac:dyDescent="0.45">
      <c r="B120" s="99" t="str">
        <f t="shared" si="8"/>
        <v xml:space="preserve"> </v>
      </c>
      <c r="C120" s="100"/>
      <c r="D120" s="100"/>
      <c r="E120" s="100"/>
      <c r="F120" s="100"/>
      <c r="G120" s="101"/>
      <c r="H120" s="101"/>
      <c r="I120" s="84" t="str">
        <f>IF(ISBLANK(Tableau1[[#This Row],[Name]]),"",((Tableau1[[#This Row],[Testdatum]]-Tableau1[[#This Row],[Geburtsdatum]])/365))</f>
        <v/>
      </c>
      <c r="J120" s="102" t="str">
        <f t="shared" si="9"/>
        <v xml:space="preserve"> </v>
      </c>
      <c r="K120" s="103"/>
      <c r="L120" s="103"/>
      <c r="M120" s="104" t="str">
        <f>IF(ISTEXT(D120),IF(L120="","",IF(HLOOKUP(INT($I120),'1. Eingabemaske'!$I$12:$V$21,2,FALSE)&lt;&gt;0,HLOOKUP(INT($I120),'1. Eingabemaske'!$I$12:$V$21,2,FALSE),"")),"")</f>
        <v/>
      </c>
      <c r="N120" s="105" t="str">
        <f>IF(ISTEXT($D120),IF(F120="M",IF(L120="","",IF($K120="Frühentwickler",VLOOKUP(INT($I120),'1. Eingabemaske'!$Z$12:$AF$28,5,FALSE),IF($K120="Normalentwickler",VLOOKUP(INT($I120),'1. Eingabemaske'!$Z$12:$AF$23,6,FALSE),IF($K120="Spätentwickler",VLOOKUP(INT($I120),'1. Eingabemaske'!$Z$12:$AF$23,7,FALSE),0)))+((VLOOKUP(INT($I120),'1. Eingabemaske'!$Z$12:$AF$23,2,FALSE))*(($G120-DATE(YEAR($G120),1,1)+1)/365))),IF(F120="W",(IF($K120="Frühentwickler",VLOOKUP(INT($I120),'1. Eingabemaske'!$AH$12:$AN$28,5,FALSE),IF($K120="Normalentwickler",VLOOKUP(INT($I120),'1. Eingabemaske'!$AH$12:$AN$23,6,FALSE),IF($K120="Spätentwickler",VLOOKUP(INT($I120),'1. Eingabemaske'!$AH$12:$AN$23,7,FALSE),0)))+((VLOOKUP(INT($I120),'1. Eingabemaske'!$AH$12:$AN$23,2,FALSE))*(($G120-DATE(YEAR($G120),1,1)+1)/365))),"Geschlecht fehlt!")),"")</f>
        <v/>
      </c>
      <c r="O120" s="106" t="str">
        <f>IF(ISTEXT(D120),IF(M120="","",IF('1. Eingabemaske'!$F$13="",0,(IF('1. Eingabemaske'!$F$13=0,(L120/'1. Eingabemaske'!$G$13),(L120-1)/('1. Eingabemaske'!$G$13-1))*M120*N120))),"")</f>
        <v/>
      </c>
      <c r="P120" s="103"/>
      <c r="Q120" s="103"/>
      <c r="R120" s="104" t="str">
        <f t="shared" si="10"/>
        <v/>
      </c>
      <c r="S120" s="104" t="str">
        <f>IF(AND(ISTEXT($D120),ISNUMBER(R120)),IF(HLOOKUP(INT($I120),'1. Eingabemaske'!$I$12:$V$21,3,FALSE)&lt;&gt;0,HLOOKUP(INT($I120),'1. Eingabemaske'!$I$12:$V$21,3,FALSE),""),"")</f>
        <v/>
      </c>
      <c r="T120" s="106" t="str">
        <f>IF(ISTEXT($D120),IF($S120="","",IF($R120="","",IF('1. Eingabemaske'!$F$14="",0,(IF('1. Eingabemaske'!$F$14=0,(R120/'1. Eingabemaske'!$G$14),(R120-1)/('1. Eingabemaske'!$G$14-1))*$S120)))),"")</f>
        <v/>
      </c>
      <c r="U120" s="103"/>
      <c r="V120" s="103"/>
      <c r="W120" s="104" t="str">
        <f t="shared" si="11"/>
        <v/>
      </c>
      <c r="X120" s="104" t="str">
        <f>IF(AND(ISTEXT($D120),ISNUMBER(W120)),IF(HLOOKUP(INT($I120),'1. Eingabemaske'!$I$12:$V$21,4,FALSE)&lt;&gt;0,HLOOKUP(INT($I120),'1. Eingabemaske'!$I$12:$V$21,4,FALSE),""),"")</f>
        <v/>
      </c>
      <c r="Y120" s="108" t="str">
        <f>IF(ISTEXT($D120),IF($W120="","",IF($X120="","",IF('1. Eingabemaske'!$F$15="","",(IF('1. Eingabemaske'!$F$15=0,($W120/'1. Eingabemaske'!$G$15),($W120-1)/('1. Eingabemaske'!$G$15-1))*$X120)))),"")</f>
        <v/>
      </c>
      <c r="Z120" s="103"/>
      <c r="AA120" s="103"/>
      <c r="AB120" s="104" t="str">
        <f t="shared" si="12"/>
        <v/>
      </c>
      <c r="AC120" s="104" t="str">
        <f>IF(AND(ISTEXT($D120),ISNUMBER($AB120)),IF(HLOOKUP(INT($I120),'1. Eingabemaske'!$I$12:$V$21,5,FALSE)&lt;&gt;0,HLOOKUP(INT($I120),'1. Eingabemaske'!$I$12:$V$21,5,FALSE),""),"")</f>
        <v/>
      </c>
      <c r="AD120" s="91" t="str">
        <f>IF(ISTEXT($D120),IF($AC120="","",IF('1. Eingabemaske'!$F$16="","",(IF('1. Eingabemaske'!$F$16=0,($AB120/'1. Eingabemaske'!$G$16),($AB120-1)/('1. Eingabemaske'!$G$16-1))*$AC120))),"")</f>
        <v/>
      </c>
      <c r="AE120" s="92" t="str">
        <f>IF(ISTEXT($D120),IF(F120="M",IF(L120="","",IF($K120="Frühentwickler",VLOOKUP(INT($I120),'1. Eingabemaske'!$Z$12:$AF$28,5,FALSE),IF($K120="Normalentwickler",VLOOKUP(INT($I120),'1. Eingabemaske'!$Z$12:$AF$23,6,FALSE),IF($K120="Spätentwickler",VLOOKUP(INT($I120),'1. Eingabemaske'!$Z$12:$AF$23,7,FALSE),0)))+((VLOOKUP(INT($I120),'1. Eingabemaske'!$Z$12:$AF$23,2,FALSE))*(($G120-DATE(YEAR($G120),1,1)+1)/365))),IF(F120="W",(IF($K120="Frühentwickler",VLOOKUP(INT($I120),'1. Eingabemaske'!$AH$12:$AN$28,5,FALSE),IF($K120="Normalentwickler",VLOOKUP(INT($I120),'1. Eingabemaske'!$AH$12:$AN$23,6,FALSE),IF($K120="Spätentwickler",VLOOKUP(INT($I120),'1. Eingabemaske'!$AH$12:$AN$23,7,FALSE),0)))+((VLOOKUP(INT($I120),'1. Eingabemaske'!$AH$12:$AN$23,2,FALSE))*(($G120-DATE(YEAR($G120),1,1)+1)/365))),"Geschlecht fehlt!")),"")</f>
        <v/>
      </c>
      <c r="AF120" s="93" t="str">
        <f t="shared" si="13"/>
        <v/>
      </c>
      <c r="AG120" s="103"/>
      <c r="AH120" s="94" t="str">
        <f>IF(AND(ISTEXT($D120),ISNUMBER($AG120)),IF(HLOOKUP(INT($I120),'1. Eingabemaske'!$I$12:$V$21,6,FALSE)&lt;&gt;0,HLOOKUP(INT($I120),'1. Eingabemaske'!$I$12:$V$21,6,FALSE),""),"")</f>
        <v/>
      </c>
      <c r="AI120" s="91" t="str">
        <f>IF(ISTEXT($D120),IF($AH120="","",IF('1. Eingabemaske'!$F$17="","",(IF('1. Eingabemaske'!$F$17=0,($AG120/'1. Eingabemaske'!$G$17),($AG120-1)/('1. Eingabemaske'!$G$17-1))*$AH120))),"")</f>
        <v/>
      </c>
      <c r="AJ120" s="103"/>
      <c r="AK120" s="94" t="str">
        <f>IF(AND(ISTEXT($D120),ISNUMBER($AJ120)),IF(HLOOKUP(INT($I120),'1. Eingabemaske'!$I$12:$V$21,7,FALSE)&lt;&gt;0,HLOOKUP(INT($I120),'1. Eingabemaske'!$I$12:$V$21,7,FALSE),""),"")</f>
        <v/>
      </c>
      <c r="AL120" s="91" t="str">
        <f>IF(ISTEXT($D120),IF(AJ120=0,0,IF($AK120="","",IF('1. Eingabemaske'!$F$18="","",(IF('1. Eingabemaske'!$F$18=0,($AJ120/'1. Eingabemaske'!$G$18),($AJ120-1)/('1. Eingabemaske'!$G$18-1))*$AK120)))),"")</f>
        <v/>
      </c>
      <c r="AM120" s="103"/>
      <c r="AN120" s="94" t="str">
        <f>IF(AND(ISTEXT($D120),ISNUMBER($AM120)),IF(HLOOKUP(INT($I120),'1. Eingabemaske'!$I$12:$V$21,8,FALSE)&lt;&gt;0,HLOOKUP(INT($I120),'1. Eingabemaske'!$I$12:$V$21,8,FALSE),""),"")</f>
        <v/>
      </c>
      <c r="AO120" s="89" t="str">
        <f>IF(ISTEXT($D120),IF($AN120="","",IF('1. Eingabemaske'!#REF!="","",(IF('1. Eingabemaske'!#REF!=0,($AM120/'1. Eingabemaske'!#REF!),($AM120-1)/('1. Eingabemaske'!#REF!-1))*$AN120))),"")</f>
        <v/>
      </c>
      <c r="AP120" s="110"/>
      <c r="AQ120" s="94" t="str">
        <f>IF(AND(ISTEXT($D120),ISNUMBER($AP120)),IF(HLOOKUP(INT($I120),'1. Eingabemaske'!$I$12:$V$21,9,FALSE)&lt;&gt;0,HLOOKUP(INT($I120),'1. Eingabemaske'!$I$12:$V$21,9,FALSE),""),"")</f>
        <v/>
      </c>
      <c r="AR120" s="103"/>
      <c r="AS120" s="94" t="str">
        <f>IF(AND(ISTEXT($D120),ISNUMBER($AR120)),IF(HLOOKUP(INT($I120),'1. Eingabemaske'!$I$12:$V$21,10,FALSE)&lt;&gt;0,HLOOKUP(INT($I120),'1. Eingabemaske'!$I$12:$V$21,10,FALSE),""),"")</f>
        <v/>
      </c>
      <c r="AT120" s="95" t="str">
        <f>IF(ISTEXT($D120),(IF($AQ120="",0,IF('1. Eingabemaske'!$F$19="","",(IF('1. Eingabemaske'!$F$19=0,($AP120/'1. Eingabemaske'!$G$19),($AP120-1)/('1. Eingabemaske'!$G$19-1))*$AQ120)))+IF($AS120="",0,IF('1. Eingabemaske'!$F$20="","",(IF('1. Eingabemaske'!$F$20=0,($AR120/'1. Eingabemaske'!$G$20),($AR120-1)/('1. Eingabemaske'!$G$20-1))*$AS120)))),"")</f>
        <v/>
      </c>
      <c r="AU120" s="103"/>
      <c r="AV120" s="94" t="str">
        <f>IF(AND(ISTEXT($D120),ISNUMBER($AU120)),IF(HLOOKUP(INT($I120),'1. Eingabemaske'!$I$12:$V$21,11,FALSE)&lt;&gt;0,HLOOKUP(INT($I120),'1. Eingabemaske'!$I$12:$V$21,11,FALSE),""),"")</f>
        <v/>
      </c>
      <c r="AW120" s="103"/>
      <c r="AX120" s="94" t="str">
        <f>IF(AND(ISTEXT($D120),ISNUMBER($AW120)),IF(HLOOKUP(INT($I120),'1. Eingabemaske'!$I$12:$V$21,12,FALSE)&lt;&gt;0,HLOOKUP(INT($I120),'1. Eingabemaske'!$I$12:$V$21,12,FALSE),""),"")</f>
        <v/>
      </c>
      <c r="AY120" s="95" t="str">
        <f>IF(ISTEXT($D120),SUM(IF($AV120="",0,IF('1. Eingabemaske'!$F$21="","",(IF('1. Eingabemaske'!$F$21=0,($AU120/'1. Eingabemaske'!$G$21),($AU120-1)/('1. Eingabemaske'!$G$21-1)))*$AV120)),IF($AX120="",0,IF('1. Eingabemaske'!#REF!="","",(IF('1. Eingabemaske'!#REF!=0,($AW120/'1. Eingabemaske'!#REF!),($AW120-1)/('1. Eingabemaske'!#REF!-1)))*$AX120))),"")</f>
        <v/>
      </c>
      <c r="AZ120" s="84" t="str">
        <f t="shared" si="14"/>
        <v>Bitte BES einfügen</v>
      </c>
      <c r="BA120" s="96" t="str">
        <f t="shared" si="15"/>
        <v/>
      </c>
      <c r="BB120" s="100"/>
      <c r="BC120" s="100"/>
      <c r="BD120" s="100"/>
    </row>
    <row r="121" spans="2:56" ht="13.5" thickBot="1" x14ac:dyDescent="0.45">
      <c r="B121" s="99" t="str">
        <f t="shared" si="8"/>
        <v xml:space="preserve"> </v>
      </c>
      <c r="C121" s="100"/>
      <c r="D121" s="100"/>
      <c r="E121" s="100"/>
      <c r="F121" s="100"/>
      <c r="G121" s="101"/>
      <c r="H121" s="101"/>
      <c r="I121" s="84" t="str">
        <f>IF(ISBLANK(Tableau1[[#This Row],[Name]]),"",((Tableau1[[#This Row],[Testdatum]]-Tableau1[[#This Row],[Geburtsdatum]])/365))</f>
        <v/>
      </c>
      <c r="J121" s="102" t="str">
        <f t="shared" si="9"/>
        <v xml:space="preserve"> </v>
      </c>
      <c r="K121" s="103"/>
      <c r="L121" s="103"/>
      <c r="M121" s="104" t="str">
        <f>IF(ISTEXT(D121),IF(L121="","",IF(HLOOKUP(INT($I121),'1. Eingabemaske'!$I$12:$V$21,2,FALSE)&lt;&gt;0,HLOOKUP(INT($I121),'1. Eingabemaske'!$I$12:$V$21,2,FALSE),"")),"")</f>
        <v/>
      </c>
      <c r="N121" s="105" t="str">
        <f>IF(ISTEXT($D121),IF(F121="M",IF(L121="","",IF($K121="Frühentwickler",VLOOKUP(INT($I121),'1. Eingabemaske'!$Z$12:$AF$28,5,FALSE),IF($K121="Normalentwickler",VLOOKUP(INT($I121),'1. Eingabemaske'!$Z$12:$AF$23,6,FALSE),IF($K121="Spätentwickler",VLOOKUP(INT($I121),'1. Eingabemaske'!$Z$12:$AF$23,7,FALSE),0)))+((VLOOKUP(INT($I121),'1. Eingabemaske'!$Z$12:$AF$23,2,FALSE))*(($G121-DATE(YEAR($G121),1,1)+1)/365))),IF(F121="W",(IF($K121="Frühentwickler",VLOOKUP(INT($I121),'1. Eingabemaske'!$AH$12:$AN$28,5,FALSE),IF($K121="Normalentwickler",VLOOKUP(INT($I121),'1. Eingabemaske'!$AH$12:$AN$23,6,FALSE),IF($K121="Spätentwickler",VLOOKUP(INT($I121),'1. Eingabemaske'!$AH$12:$AN$23,7,FALSE),0)))+((VLOOKUP(INT($I121),'1. Eingabemaske'!$AH$12:$AN$23,2,FALSE))*(($G121-DATE(YEAR($G121),1,1)+1)/365))),"Geschlecht fehlt!")),"")</f>
        <v/>
      </c>
      <c r="O121" s="106" t="str">
        <f>IF(ISTEXT(D121),IF(M121="","",IF('1. Eingabemaske'!$F$13="",0,(IF('1. Eingabemaske'!$F$13=0,(L121/'1. Eingabemaske'!$G$13),(L121-1)/('1. Eingabemaske'!$G$13-1))*M121*N121))),"")</f>
        <v/>
      </c>
      <c r="P121" s="103"/>
      <c r="Q121" s="103"/>
      <c r="R121" s="104" t="str">
        <f t="shared" si="10"/>
        <v/>
      </c>
      <c r="S121" s="104" t="str">
        <f>IF(AND(ISTEXT($D121),ISNUMBER(R121)),IF(HLOOKUP(INT($I121),'1. Eingabemaske'!$I$12:$V$21,3,FALSE)&lt;&gt;0,HLOOKUP(INT($I121),'1. Eingabemaske'!$I$12:$V$21,3,FALSE),""),"")</f>
        <v/>
      </c>
      <c r="T121" s="106" t="str">
        <f>IF(ISTEXT($D121),IF($S121="","",IF($R121="","",IF('1. Eingabemaske'!$F$14="",0,(IF('1. Eingabemaske'!$F$14=0,(R121/'1. Eingabemaske'!$G$14),(R121-1)/('1. Eingabemaske'!$G$14-1))*$S121)))),"")</f>
        <v/>
      </c>
      <c r="U121" s="103"/>
      <c r="V121" s="103"/>
      <c r="W121" s="104" t="str">
        <f t="shared" si="11"/>
        <v/>
      </c>
      <c r="X121" s="104" t="str">
        <f>IF(AND(ISTEXT($D121),ISNUMBER(W121)),IF(HLOOKUP(INT($I121),'1. Eingabemaske'!$I$12:$V$21,4,FALSE)&lt;&gt;0,HLOOKUP(INT($I121),'1. Eingabemaske'!$I$12:$V$21,4,FALSE),""),"")</f>
        <v/>
      </c>
      <c r="Y121" s="108" t="str">
        <f>IF(ISTEXT($D121),IF($W121="","",IF($X121="","",IF('1. Eingabemaske'!$F$15="","",(IF('1. Eingabemaske'!$F$15=0,($W121/'1. Eingabemaske'!$G$15),($W121-1)/('1. Eingabemaske'!$G$15-1))*$X121)))),"")</f>
        <v/>
      </c>
      <c r="Z121" s="103"/>
      <c r="AA121" s="103"/>
      <c r="AB121" s="104" t="str">
        <f t="shared" si="12"/>
        <v/>
      </c>
      <c r="AC121" s="104" t="str">
        <f>IF(AND(ISTEXT($D121),ISNUMBER($AB121)),IF(HLOOKUP(INT($I121),'1. Eingabemaske'!$I$12:$V$21,5,FALSE)&lt;&gt;0,HLOOKUP(INT($I121),'1. Eingabemaske'!$I$12:$V$21,5,FALSE),""),"")</f>
        <v/>
      </c>
      <c r="AD121" s="91" t="str">
        <f>IF(ISTEXT($D121),IF($AC121="","",IF('1. Eingabemaske'!$F$16="","",(IF('1. Eingabemaske'!$F$16=0,($AB121/'1. Eingabemaske'!$G$16),($AB121-1)/('1. Eingabemaske'!$G$16-1))*$AC121))),"")</f>
        <v/>
      </c>
      <c r="AE121" s="92" t="str">
        <f>IF(ISTEXT($D121),IF(F121="M",IF(L121="","",IF($K121="Frühentwickler",VLOOKUP(INT($I121),'1. Eingabemaske'!$Z$12:$AF$28,5,FALSE),IF($K121="Normalentwickler",VLOOKUP(INT($I121),'1. Eingabemaske'!$Z$12:$AF$23,6,FALSE),IF($K121="Spätentwickler",VLOOKUP(INT($I121),'1. Eingabemaske'!$Z$12:$AF$23,7,FALSE),0)))+((VLOOKUP(INT($I121),'1. Eingabemaske'!$Z$12:$AF$23,2,FALSE))*(($G121-DATE(YEAR($G121),1,1)+1)/365))),IF(F121="W",(IF($K121="Frühentwickler",VLOOKUP(INT($I121),'1. Eingabemaske'!$AH$12:$AN$28,5,FALSE),IF($K121="Normalentwickler",VLOOKUP(INT($I121),'1. Eingabemaske'!$AH$12:$AN$23,6,FALSE),IF($K121="Spätentwickler",VLOOKUP(INT($I121),'1. Eingabemaske'!$AH$12:$AN$23,7,FALSE),0)))+((VLOOKUP(INT($I121),'1. Eingabemaske'!$AH$12:$AN$23,2,FALSE))*(($G121-DATE(YEAR($G121),1,1)+1)/365))),"Geschlecht fehlt!")),"")</f>
        <v/>
      </c>
      <c r="AF121" s="93" t="str">
        <f t="shared" si="13"/>
        <v/>
      </c>
      <c r="AG121" s="103"/>
      <c r="AH121" s="94" t="str">
        <f>IF(AND(ISTEXT($D121),ISNUMBER($AG121)),IF(HLOOKUP(INT($I121),'1. Eingabemaske'!$I$12:$V$21,6,FALSE)&lt;&gt;0,HLOOKUP(INT($I121),'1. Eingabemaske'!$I$12:$V$21,6,FALSE),""),"")</f>
        <v/>
      </c>
      <c r="AI121" s="91" t="str">
        <f>IF(ISTEXT($D121),IF($AH121="","",IF('1. Eingabemaske'!$F$17="","",(IF('1. Eingabemaske'!$F$17=0,($AG121/'1. Eingabemaske'!$G$17),($AG121-1)/('1. Eingabemaske'!$G$17-1))*$AH121))),"")</f>
        <v/>
      </c>
      <c r="AJ121" s="103"/>
      <c r="AK121" s="94" t="str">
        <f>IF(AND(ISTEXT($D121),ISNUMBER($AJ121)),IF(HLOOKUP(INT($I121),'1. Eingabemaske'!$I$12:$V$21,7,FALSE)&lt;&gt;0,HLOOKUP(INT($I121),'1. Eingabemaske'!$I$12:$V$21,7,FALSE),""),"")</f>
        <v/>
      </c>
      <c r="AL121" s="91" t="str">
        <f>IF(ISTEXT($D121),IF(AJ121=0,0,IF($AK121="","",IF('1. Eingabemaske'!$F$18="","",(IF('1. Eingabemaske'!$F$18=0,($AJ121/'1. Eingabemaske'!$G$18),($AJ121-1)/('1. Eingabemaske'!$G$18-1))*$AK121)))),"")</f>
        <v/>
      </c>
      <c r="AM121" s="103"/>
      <c r="AN121" s="94" t="str">
        <f>IF(AND(ISTEXT($D121),ISNUMBER($AM121)),IF(HLOOKUP(INT($I121),'1. Eingabemaske'!$I$12:$V$21,8,FALSE)&lt;&gt;0,HLOOKUP(INT($I121),'1. Eingabemaske'!$I$12:$V$21,8,FALSE),""),"")</f>
        <v/>
      </c>
      <c r="AO121" s="89" t="str">
        <f>IF(ISTEXT($D121),IF($AN121="","",IF('1. Eingabemaske'!#REF!="","",(IF('1. Eingabemaske'!#REF!=0,($AM121/'1. Eingabemaske'!#REF!),($AM121-1)/('1. Eingabemaske'!#REF!-1))*$AN121))),"")</f>
        <v/>
      </c>
      <c r="AP121" s="110"/>
      <c r="AQ121" s="94" t="str">
        <f>IF(AND(ISTEXT($D121),ISNUMBER($AP121)),IF(HLOOKUP(INT($I121),'1. Eingabemaske'!$I$12:$V$21,9,FALSE)&lt;&gt;0,HLOOKUP(INT($I121),'1. Eingabemaske'!$I$12:$V$21,9,FALSE),""),"")</f>
        <v/>
      </c>
      <c r="AR121" s="103"/>
      <c r="AS121" s="94" t="str">
        <f>IF(AND(ISTEXT($D121),ISNUMBER($AR121)),IF(HLOOKUP(INT($I121),'1. Eingabemaske'!$I$12:$V$21,10,FALSE)&lt;&gt;0,HLOOKUP(INT($I121),'1. Eingabemaske'!$I$12:$V$21,10,FALSE),""),"")</f>
        <v/>
      </c>
      <c r="AT121" s="95" t="str">
        <f>IF(ISTEXT($D121),(IF($AQ121="",0,IF('1. Eingabemaske'!$F$19="","",(IF('1. Eingabemaske'!$F$19=0,($AP121/'1. Eingabemaske'!$G$19),($AP121-1)/('1. Eingabemaske'!$G$19-1))*$AQ121)))+IF($AS121="",0,IF('1. Eingabemaske'!$F$20="","",(IF('1. Eingabemaske'!$F$20=0,($AR121/'1. Eingabemaske'!$G$20),($AR121-1)/('1. Eingabemaske'!$G$20-1))*$AS121)))),"")</f>
        <v/>
      </c>
      <c r="AU121" s="103"/>
      <c r="AV121" s="94" t="str">
        <f>IF(AND(ISTEXT($D121),ISNUMBER($AU121)),IF(HLOOKUP(INT($I121),'1. Eingabemaske'!$I$12:$V$21,11,FALSE)&lt;&gt;0,HLOOKUP(INT($I121),'1. Eingabemaske'!$I$12:$V$21,11,FALSE),""),"")</f>
        <v/>
      </c>
      <c r="AW121" s="103"/>
      <c r="AX121" s="94" t="str">
        <f>IF(AND(ISTEXT($D121),ISNUMBER($AW121)),IF(HLOOKUP(INT($I121),'1. Eingabemaske'!$I$12:$V$21,12,FALSE)&lt;&gt;0,HLOOKUP(INT($I121),'1. Eingabemaske'!$I$12:$V$21,12,FALSE),""),"")</f>
        <v/>
      </c>
      <c r="AY121" s="95" t="str">
        <f>IF(ISTEXT($D121),SUM(IF($AV121="",0,IF('1. Eingabemaske'!$F$21="","",(IF('1. Eingabemaske'!$F$21=0,($AU121/'1. Eingabemaske'!$G$21),($AU121-1)/('1. Eingabemaske'!$G$21-1)))*$AV121)),IF($AX121="",0,IF('1. Eingabemaske'!#REF!="","",(IF('1. Eingabemaske'!#REF!=0,($AW121/'1. Eingabemaske'!#REF!),($AW121-1)/('1. Eingabemaske'!#REF!-1)))*$AX121))),"")</f>
        <v/>
      </c>
      <c r="AZ121" s="84" t="str">
        <f t="shared" si="14"/>
        <v>Bitte BES einfügen</v>
      </c>
      <c r="BA121" s="96" t="str">
        <f t="shared" si="15"/>
        <v/>
      </c>
      <c r="BB121" s="100"/>
      <c r="BC121" s="100"/>
      <c r="BD121" s="100"/>
    </row>
    <row r="122" spans="2:56" ht="13.5" thickBot="1" x14ac:dyDescent="0.45">
      <c r="B122" s="99" t="str">
        <f t="shared" si="8"/>
        <v xml:space="preserve"> </v>
      </c>
      <c r="C122" s="100"/>
      <c r="D122" s="100"/>
      <c r="E122" s="100"/>
      <c r="F122" s="100"/>
      <c r="G122" s="101"/>
      <c r="H122" s="101"/>
      <c r="I122" s="84" t="str">
        <f>IF(ISBLANK(Tableau1[[#This Row],[Name]]),"",((Tableau1[[#This Row],[Testdatum]]-Tableau1[[#This Row],[Geburtsdatum]])/365))</f>
        <v/>
      </c>
      <c r="J122" s="102" t="str">
        <f t="shared" si="9"/>
        <v xml:space="preserve"> </v>
      </c>
      <c r="K122" s="103"/>
      <c r="L122" s="103"/>
      <c r="M122" s="104" t="str">
        <f>IF(ISTEXT(D122),IF(L122="","",IF(HLOOKUP(INT($I122),'1. Eingabemaske'!$I$12:$V$21,2,FALSE)&lt;&gt;0,HLOOKUP(INT($I122),'1. Eingabemaske'!$I$12:$V$21,2,FALSE),"")),"")</f>
        <v/>
      </c>
      <c r="N122" s="105" t="str">
        <f>IF(ISTEXT($D122),IF(F122="M",IF(L122="","",IF($K122="Frühentwickler",VLOOKUP(INT($I122),'1. Eingabemaske'!$Z$12:$AF$28,5,FALSE),IF($K122="Normalentwickler",VLOOKUP(INT($I122),'1. Eingabemaske'!$Z$12:$AF$23,6,FALSE),IF($K122="Spätentwickler",VLOOKUP(INT($I122),'1. Eingabemaske'!$Z$12:$AF$23,7,FALSE),0)))+((VLOOKUP(INT($I122),'1. Eingabemaske'!$Z$12:$AF$23,2,FALSE))*(($G122-DATE(YEAR($G122),1,1)+1)/365))),IF(F122="W",(IF($K122="Frühentwickler",VLOOKUP(INT($I122),'1. Eingabemaske'!$AH$12:$AN$28,5,FALSE),IF($K122="Normalentwickler",VLOOKUP(INT($I122),'1. Eingabemaske'!$AH$12:$AN$23,6,FALSE),IF($K122="Spätentwickler",VLOOKUP(INT($I122),'1. Eingabemaske'!$AH$12:$AN$23,7,FALSE),0)))+((VLOOKUP(INT($I122),'1. Eingabemaske'!$AH$12:$AN$23,2,FALSE))*(($G122-DATE(YEAR($G122),1,1)+1)/365))),"Geschlecht fehlt!")),"")</f>
        <v/>
      </c>
      <c r="O122" s="106" t="str">
        <f>IF(ISTEXT(D122),IF(M122="","",IF('1. Eingabemaske'!$F$13="",0,(IF('1. Eingabemaske'!$F$13=0,(L122/'1. Eingabemaske'!$G$13),(L122-1)/('1. Eingabemaske'!$G$13-1))*M122*N122))),"")</f>
        <v/>
      </c>
      <c r="P122" s="103"/>
      <c r="Q122" s="103"/>
      <c r="R122" s="104" t="str">
        <f t="shared" si="10"/>
        <v/>
      </c>
      <c r="S122" s="104" t="str">
        <f>IF(AND(ISTEXT($D122),ISNUMBER(R122)),IF(HLOOKUP(INT($I122),'1. Eingabemaske'!$I$12:$V$21,3,FALSE)&lt;&gt;0,HLOOKUP(INT($I122),'1. Eingabemaske'!$I$12:$V$21,3,FALSE),""),"")</f>
        <v/>
      </c>
      <c r="T122" s="106" t="str">
        <f>IF(ISTEXT($D122),IF($S122="","",IF($R122="","",IF('1. Eingabemaske'!$F$14="",0,(IF('1. Eingabemaske'!$F$14=0,(R122/'1. Eingabemaske'!$G$14),(R122-1)/('1. Eingabemaske'!$G$14-1))*$S122)))),"")</f>
        <v/>
      </c>
      <c r="U122" s="103"/>
      <c r="V122" s="103"/>
      <c r="W122" s="104" t="str">
        <f t="shared" si="11"/>
        <v/>
      </c>
      <c r="X122" s="104" t="str">
        <f>IF(AND(ISTEXT($D122),ISNUMBER(W122)),IF(HLOOKUP(INT($I122),'1. Eingabemaske'!$I$12:$V$21,4,FALSE)&lt;&gt;0,HLOOKUP(INT($I122),'1. Eingabemaske'!$I$12:$V$21,4,FALSE),""),"")</f>
        <v/>
      </c>
      <c r="Y122" s="108" t="str">
        <f>IF(ISTEXT($D122),IF($W122="","",IF($X122="","",IF('1. Eingabemaske'!$F$15="","",(IF('1. Eingabemaske'!$F$15=0,($W122/'1. Eingabemaske'!$G$15),($W122-1)/('1. Eingabemaske'!$G$15-1))*$X122)))),"")</f>
        <v/>
      </c>
      <c r="Z122" s="103"/>
      <c r="AA122" s="103"/>
      <c r="AB122" s="104" t="str">
        <f t="shared" si="12"/>
        <v/>
      </c>
      <c r="AC122" s="104" t="str">
        <f>IF(AND(ISTEXT($D122),ISNUMBER($AB122)),IF(HLOOKUP(INT($I122),'1. Eingabemaske'!$I$12:$V$21,5,FALSE)&lt;&gt;0,HLOOKUP(INT($I122),'1. Eingabemaske'!$I$12:$V$21,5,FALSE),""),"")</f>
        <v/>
      </c>
      <c r="AD122" s="91" t="str">
        <f>IF(ISTEXT($D122),IF($AC122="","",IF('1. Eingabemaske'!$F$16="","",(IF('1. Eingabemaske'!$F$16=0,($AB122/'1. Eingabemaske'!$G$16),($AB122-1)/('1. Eingabemaske'!$G$16-1))*$AC122))),"")</f>
        <v/>
      </c>
      <c r="AE122" s="92" t="str">
        <f>IF(ISTEXT($D122),IF(F122="M",IF(L122="","",IF($K122="Frühentwickler",VLOOKUP(INT($I122),'1. Eingabemaske'!$Z$12:$AF$28,5,FALSE),IF($K122="Normalentwickler",VLOOKUP(INT($I122),'1. Eingabemaske'!$Z$12:$AF$23,6,FALSE),IF($K122="Spätentwickler",VLOOKUP(INT($I122),'1. Eingabemaske'!$Z$12:$AF$23,7,FALSE),0)))+((VLOOKUP(INT($I122),'1. Eingabemaske'!$Z$12:$AF$23,2,FALSE))*(($G122-DATE(YEAR($G122),1,1)+1)/365))),IF(F122="W",(IF($K122="Frühentwickler",VLOOKUP(INT($I122),'1. Eingabemaske'!$AH$12:$AN$28,5,FALSE),IF($K122="Normalentwickler",VLOOKUP(INT($I122),'1. Eingabemaske'!$AH$12:$AN$23,6,FALSE),IF($K122="Spätentwickler",VLOOKUP(INT($I122),'1. Eingabemaske'!$AH$12:$AN$23,7,FALSE),0)))+((VLOOKUP(INT($I122),'1. Eingabemaske'!$AH$12:$AN$23,2,FALSE))*(($G122-DATE(YEAR($G122),1,1)+1)/365))),"Geschlecht fehlt!")),"")</f>
        <v/>
      </c>
      <c r="AF122" s="93" t="str">
        <f t="shared" si="13"/>
        <v/>
      </c>
      <c r="AG122" s="103"/>
      <c r="AH122" s="94" t="str">
        <f>IF(AND(ISTEXT($D122),ISNUMBER($AG122)),IF(HLOOKUP(INT($I122),'1. Eingabemaske'!$I$12:$V$21,6,FALSE)&lt;&gt;0,HLOOKUP(INT($I122),'1. Eingabemaske'!$I$12:$V$21,6,FALSE),""),"")</f>
        <v/>
      </c>
      <c r="AI122" s="91" t="str">
        <f>IF(ISTEXT($D122),IF($AH122="","",IF('1. Eingabemaske'!$F$17="","",(IF('1. Eingabemaske'!$F$17=0,($AG122/'1. Eingabemaske'!$G$17),($AG122-1)/('1. Eingabemaske'!$G$17-1))*$AH122))),"")</f>
        <v/>
      </c>
      <c r="AJ122" s="103"/>
      <c r="AK122" s="94" t="str">
        <f>IF(AND(ISTEXT($D122),ISNUMBER($AJ122)),IF(HLOOKUP(INT($I122),'1. Eingabemaske'!$I$12:$V$21,7,FALSE)&lt;&gt;0,HLOOKUP(INT($I122),'1. Eingabemaske'!$I$12:$V$21,7,FALSE),""),"")</f>
        <v/>
      </c>
      <c r="AL122" s="91" t="str">
        <f>IF(ISTEXT($D122),IF(AJ122=0,0,IF($AK122="","",IF('1. Eingabemaske'!$F$18="","",(IF('1. Eingabemaske'!$F$18=0,($AJ122/'1. Eingabemaske'!$G$18),($AJ122-1)/('1. Eingabemaske'!$G$18-1))*$AK122)))),"")</f>
        <v/>
      </c>
      <c r="AM122" s="103"/>
      <c r="AN122" s="94" t="str">
        <f>IF(AND(ISTEXT($D122),ISNUMBER($AM122)),IF(HLOOKUP(INT($I122),'1. Eingabemaske'!$I$12:$V$21,8,FALSE)&lt;&gt;0,HLOOKUP(INT($I122),'1. Eingabemaske'!$I$12:$V$21,8,FALSE),""),"")</f>
        <v/>
      </c>
      <c r="AO122" s="89" t="str">
        <f>IF(ISTEXT($D122),IF($AN122="","",IF('1. Eingabemaske'!#REF!="","",(IF('1. Eingabemaske'!#REF!=0,($AM122/'1. Eingabemaske'!#REF!),($AM122-1)/('1. Eingabemaske'!#REF!-1))*$AN122))),"")</f>
        <v/>
      </c>
      <c r="AP122" s="110"/>
      <c r="AQ122" s="94" t="str">
        <f>IF(AND(ISTEXT($D122),ISNUMBER($AP122)),IF(HLOOKUP(INT($I122),'1. Eingabemaske'!$I$12:$V$21,9,FALSE)&lt;&gt;0,HLOOKUP(INT($I122),'1. Eingabemaske'!$I$12:$V$21,9,FALSE),""),"")</f>
        <v/>
      </c>
      <c r="AR122" s="103"/>
      <c r="AS122" s="94" t="str">
        <f>IF(AND(ISTEXT($D122),ISNUMBER($AR122)),IF(HLOOKUP(INT($I122),'1. Eingabemaske'!$I$12:$V$21,10,FALSE)&lt;&gt;0,HLOOKUP(INT($I122),'1. Eingabemaske'!$I$12:$V$21,10,FALSE),""),"")</f>
        <v/>
      </c>
      <c r="AT122" s="95" t="str">
        <f>IF(ISTEXT($D122),(IF($AQ122="",0,IF('1. Eingabemaske'!$F$19="","",(IF('1. Eingabemaske'!$F$19=0,($AP122/'1. Eingabemaske'!$G$19),($AP122-1)/('1. Eingabemaske'!$G$19-1))*$AQ122)))+IF($AS122="",0,IF('1. Eingabemaske'!$F$20="","",(IF('1. Eingabemaske'!$F$20=0,($AR122/'1. Eingabemaske'!$G$20),($AR122-1)/('1. Eingabemaske'!$G$20-1))*$AS122)))),"")</f>
        <v/>
      </c>
      <c r="AU122" s="103"/>
      <c r="AV122" s="94" t="str">
        <f>IF(AND(ISTEXT($D122),ISNUMBER($AU122)),IF(HLOOKUP(INT($I122),'1. Eingabemaske'!$I$12:$V$21,11,FALSE)&lt;&gt;0,HLOOKUP(INT($I122),'1. Eingabemaske'!$I$12:$V$21,11,FALSE),""),"")</f>
        <v/>
      </c>
      <c r="AW122" s="103"/>
      <c r="AX122" s="94" t="str">
        <f>IF(AND(ISTEXT($D122),ISNUMBER($AW122)),IF(HLOOKUP(INT($I122),'1. Eingabemaske'!$I$12:$V$21,12,FALSE)&lt;&gt;0,HLOOKUP(INT($I122),'1. Eingabemaske'!$I$12:$V$21,12,FALSE),""),"")</f>
        <v/>
      </c>
      <c r="AY122" s="95" t="str">
        <f>IF(ISTEXT($D122),SUM(IF($AV122="",0,IF('1. Eingabemaske'!$F$21="","",(IF('1. Eingabemaske'!$F$21=0,($AU122/'1. Eingabemaske'!$G$21),($AU122-1)/('1. Eingabemaske'!$G$21-1)))*$AV122)),IF($AX122="",0,IF('1. Eingabemaske'!#REF!="","",(IF('1. Eingabemaske'!#REF!=0,($AW122/'1. Eingabemaske'!#REF!),($AW122-1)/('1. Eingabemaske'!#REF!-1)))*$AX122))),"")</f>
        <v/>
      </c>
      <c r="AZ122" s="84" t="str">
        <f t="shared" si="14"/>
        <v>Bitte BES einfügen</v>
      </c>
      <c r="BA122" s="96" t="str">
        <f t="shared" si="15"/>
        <v/>
      </c>
      <c r="BB122" s="100"/>
      <c r="BC122" s="100"/>
      <c r="BD122" s="100"/>
    </row>
    <row r="123" spans="2:56" ht="13.5" thickBot="1" x14ac:dyDescent="0.45">
      <c r="B123" s="99" t="str">
        <f t="shared" si="8"/>
        <v xml:space="preserve"> </v>
      </c>
      <c r="C123" s="100"/>
      <c r="D123" s="100"/>
      <c r="E123" s="100"/>
      <c r="F123" s="100"/>
      <c r="G123" s="101"/>
      <c r="H123" s="101"/>
      <c r="I123" s="84" t="str">
        <f>IF(ISBLANK(Tableau1[[#This Row],[Name]]),"",((Tableau1[[#This Row],[Testdatum]]-Tableau1[[#This Row],[Geburtsdatum]])/365))</f>
        <v/>
      </c>
      <c r="J123" s="102" t="str">
        <f t="shared" si="9"/>
        <v xml:space="preserve"> </v>
      </c>
      <c r="K123" s="103"/>
      <c r="L123" s="103"/>
      <c r="M123" s="104" t="str">
        <f>IF(ISTEXT(D123),IF(L123="","",IF(HLOOKUP(INT($I123),'1. Eingabemaske'!$I$12:$V$21,2,FALSE)&lt;&gt;0,HLOOKUP(INT($I123),'1. Eingabemaske'!$I$12:$V$21,2,FALSE),"")),"")</f>
        <v/>
      </c>
      <c r="N123" s="105" t="str">
        <f>IF(ISTEXT($D123),IF(F123="M",IF(L123="","",IF($K123="Frühentwickler",VLOOKUP(INT($I123),'1. Eingabemaske'!$Z$12:$AF$28,5,FALSE),IF($K123="Normalentwickler",VLOOKUP(INT($I123),'1. Eingabemaske'!$Z$12:$AF$23,6,FALSE),IF($K123="Spätentwickler",VLOOKUP(INT($I123),'1. Eingabemaske'!$Z$12:$AF$23,7,FALSE),0)))+((VLOOKUP(INT($I123),'1. Eingabemaske'!$Z$12:$AF$23,2,FALSE))*(($G123-DATE(YEAR($G123),1,1)+1)/365))),IF(F123="W",(IF($K123="Frühentwickler",VLOOKUP(INT($I123),'1. Eingabemaske'!$AH$12:$AN$28,5,FALSE),IF($K123="Normalentwickler",VLOOKUP(INT($I123),'1. Eingabemaske'!$AH$12:$AN$23,6,FALSE),IF($K123="Spätentwickler",VLOOKUP(INT($I123),'1. Eingabemaske'!$AH$12:$AN$23,7,FALSE),0)))+((VLOOKUP(INT($I123),'1. Eingabemaske'!$AH$12:$AN$23,2,FALSE))*(($G123-DATE(YEAR($G123),1,1)+1)/365))),"Geschlecht fehlt!")),"")</f>
        <v/>
      </c>
      <c r="O123" s="106" t="str">
        <f>IF(ISTEXT(D123),IF(M123="","",IF('1. Eingabemaske'!$F$13="",0,(IF('1. Eingabemaske'!$F$13=0,(L123/'1. Eingabemaske'!$G$13),(L123-1)/('1. Eingabemaske'!$G$13-1))*M123*N123))),"")</f>
        <v/>
      </c>
      <c r="P123" s="103"/>
      <c r="Q123" s="103"/>
      <c r="R123" s="104" t="str">
        <f t="shared" si="10"/>
        <v/>
      </c>
      <c r="S123" s="104" t="str">
        <f>IF(AND(ISTEXT($D123),ISNUMBER(R123)),IF(HLOOKUP(INT($I123),'1. Eingabemaske'!$I$12:$V$21,3,FALSE)&lt;&gt;0,HLOOKUP(INT($I123),'1. Eingabemaske'!$I$12:$V$21,3,FALSE),""),"")</f>
        <v/>
      </c>
      <c r="T123" s="106" t="str">
        <f>IF(ISTEXT($D123),IF($S123="","",IF($R123="","",IF('1. Eingabemaske'!$F$14="",0,(IF('1. Eingabemaske'!$F$14=0,(R123/'1. Eingabemaske'!$G$14),(R123-1)/('1. Eingabemaske'!$G$14-1))*$S123)))),"")</f>
        <v/>
      </c>
      <c r="U123" s="103"/>
      <c r="V123" s="103"/>
      <c r="W123" s="104" t="str">
        <f t="shared" si="11"/>
        <v/>
      </c>
      <c r="X123" s="104" t="str">
        <f>IF(AND(ISTEXT($D123),ISNUMBER(W123)),IF(HLOOKUP(INT($I123),'1. Eingabemaske'!$I$12:$V$21,4,FALSE)&lt;&gt;0,HLOOKUP(INT($I123),'1. Eingabemaske'!$I$12:$V$21,4,FALSE),""),"")</f>
        <v/>
      </c>
      <c r="Y123" s="108" t="str">
        <f>IF(ISTEXT($D123),IF($W123="","",IF($X123="","",IF('1. Eingabemaske'!$F$15="","",(IF('1. Eingabemaske'!$F$15=0,($W123/'1. Eingabemaske'!$G$15),($W123-1)/('1. Eingabemaske'!$G$15-1))*$X123)))),"")</f>
        <v/>
      </c>
      <c r="Z123" s="103"/>
      <c r="AA123" s="103"/>
      <c r="AB123" s="104" t="str">
        <f t="shared" si="12"/>
        <v/>
      </c>
      <c r="AC123" s="104" t="str">
        <f>IF(AND(ISTEXT($D123),ISNUMBER($AB123)),IF(HLOOKUP(INT($I123),'1. Eingabemaske'!$I$12:$V$21,5,FALSE)&lt;&gt;0,HLOOKUP(INT($I123),'1. Eingabemaske'!$I$12:$V$21,5,FALSE),""),"")</f>
        <v/>
      </c>
      <c r="AD123" s="91" t="str">
        <f>IF(ISTEXT($D123),IF($AC123="","",IF('1. Eingabemaske'!$F$16="","",(IF('1. Eingabemaske'!$F$16=0,($AB123/'1. Eingabemaske'!$G$16),($AB123-1)/('1. Eingabemaske'!$G$16-1))*$AC123))),"")</f>
        <v/>
      </c>
      <c r="AE123" s="92" t="str">
        <f>IF(ISTEXT($D123),IF(F123="M",IF(L123="","",IF($K123="Frühentwickler",VLOOKUP(INT($I123),'1. Eingabemaske'!$Z$12:$AF$28,5,FALSE),IF($K123="Normalentwickler",VLOOKUP(INT($I123),'1. Eingabemaske'!$Z$12:$AF$23,6,FALSE),IF($K123="Spätentwickler",VLOOKUP(INT($I123),'1. Eingabemaske'!$Z$12:$AF$23,7,FALSE),0)))+((VLOOKUP(INT($I123),'1. Eingabemaske'!$Z$12:$AF$23,2,FALSE))*(($G123-DATE(YEAR($G123),1,1)+1)/365))),IF(F123="W",(IF($K123="Frühentwickler",VLOOKUP(INT($I123),'1. Eingabemaske'!$AH$12:$AN$28,5,FALSE),IF($K123="Normalentwickler",VLOOKUP(INT($I123),'1. Eingabemaske'!$AH$12:$AN$23,6,FALSE),IF($K123="Spätentwickler",VLOOKUP(INT($I123),'1. Eingabemaske'!$AH$12:$AN$23,7,FALSE),0)))+((VLOOKUP(INT($I123),'1. Eingabemaske'!$AH$12:$AN$23,2,FALSE))*(($G123-DATE(YEAR($G123),1,1)+1)/365))),"Geschlecht fehlt!")),"")</f>
        <v/>
      </c>
      <c r="AF123" s="93" t="str">
        <f t="shared" si="13"/>
        <v/>
      </c>
      <c r="AG123" s="103"/>
      <c r="AH123" s="94" t="str">
        <f>IF(AND(ISTEXT($D123),ISNUMBER($AG123)),IF(HLOOKUP(INT($I123),'1. Eingabemaske'!$I$12:$V$21,6,FALSE)&lt;&gt;0,HLOOKUP(INT($I123),'1. Eingabemaske'!$I$12:$V$21,6,FALSE),""),"")</f>
        <v/>
      </c>
      <c r="AI123" s="91" t="str">
        <f>IF(ISTEXT($D123),IF($AH123="","",IF('1. Eingabemaske'!$F$17="","",(IF('1. Eingabemaske'!$F$17=0,($AG123/'1. Eingabemaske'!$G$17),($AG123-1)/('1. Eingabemaske'!$G$17-1))*$AH123))),"")</f>
        <v/>
      </c>
      <c r="AJ123" s="103"/>
      <c r="AK123" s="94" t="str">
        <f>IF(AND(ISTEXT($D123),ISNUMBER($AJ123)),IF(HLOOKUP(INT($I123),'1. Eingabemaske'!$I$12:$V$21,7,FALSE)&lt;&gt;0,HLOOKUP(INT($I123),'1. Eingabemaske'!$I$12:$V$21,7,FALSE),""),"")</f>
        <v/>
      </c>
      <c r="AL123" s="91" t="str">
        <f>IF(ISTEXT($D123),IF(AJ123=0,0,IF($AK123="","",IF('1. Eingabemaske'!$F$18="","",(IF('1. Eingabemaske'!$F$18=0,($AJ123/'1. Eingabemaske'!$G$18),($AJ123-1)/('1. Eingabemaske'!$G$18-1))*$AK123)))),"")</f>
        <v/>
      </c>
      <c r="AM123" s="103"/>
      <c r="AN123" s="94" t="str">
        <f>IF(AND(ISTEXT($D123),ISNUMBER($AM123)),IF(HLOOKUP(INT($I123),'1. Eingabemaske'!$I$12:$V$21,8,FALSE)&lt;&gt;0,HLOOKUP(INT($I123),'1. Eingabemaske'!$I$12:$V$21,8,FALSE),""),"")</f>
        <v/>
      </c>
      <c r="AO123" s="89" t="str">
        <f>IF(ISTEXT($D123),IF($AN123="","",IF('1. Eingabemaske'!#REF!="","",(IF('1. Eingabemaske'!#REF!=0,($AM123/'1. Eingabemaske'!#REF!),($AM123-1)/('1. Eingabemaske'!#REF!-1))*$AN123))),"")</f>
        <v/>
      </c>
      <c r="AP123" s="110"/>
      <c r="AQ123" s="94" t="str">
        <f>IF(AND(ISTEXT($D123),ISNUMBER($AP123)),IF(HLOOKUP(INT($I123),'1. Eingabemaske'!$I$12:$V$21,9,FALSE)&lt;&gt;0,HLOOKUP(INT($I123),'1. Eingabemaske'!$I$12:$V$21,9,FALSE),""),"")</f>
        <v/>
      </c>
      <c r="AR123" s="103"/>
      <c r="AS123" s="94" t="str">
        <f>IF(AND(ISTEXT($D123),ISNUMBER($AR123)),IF(HLOOKUP(INT($I123),'1. Eingabemaske'!$I$12:$V$21,10,FALSE)&lt;&gt;0,HLOOKUP(INT($I123),'1. Eingabemaske'!$I$12:$V$21,10,FALSE),""),"")</f>
        <v/>
      </c>
      <c r="AT123" s="95" t="str">
        <f>IF(ISTEXT($D123),(IF($AQ123="",0,IF('1. Eingabemaske'!$F$19="","",(IF('1. Eingabemaske'!$F$19=0,($AP123/'1. Eingabemaske'!$G$19),($AP123-1)/('1. Eingabemaske'!$G$19-1))*$AQ123)))+IF($AS123="",0,IF('1. Eingabemaske'!$F$20="","",(IF('1. Eingabemaske'!$F$20=0,($AR123/'1. Eingabemaske'!$G$20),($AR123-1)/('1. Eingabemaske'!$G$20-1))*$AS123)))),"")</f>
        <v/>
      </c>
      <c r="AU123" s="103"/>
      <c r="AV123" s="94" t="str">
        <f>IF(AND(ISTEXT($D123),ISNUMBER($AU123)),IF(HLOOKUP(INT($I123),'1. Eingabemaske'!$I$12:$V$21,11,FALSE)&lt;&gt;0,HLOOKUP(INT($I123),'1. Eingabemaske'!$I$12:$V$21,11,FALSE),""),"")</f>
        <v/>
      </c>
      <c r="AW123" s="103"/>
      <c r="AX123" s="94" t="str">
        <f>IF(AND(ISTEXT($D123),ISNUMBER($AW123)),IF(HLOOKUP(INT($I123),'1. Eingabemaske'!$I$12:$V$21,12,FALSE)&lt;&gt;0,HLOOKUP(INT($I123),'1. Eingabemaske'!$I$12:$V$21,12,FALSE),""),"")</f>
        <v/>
      </c>
      <c r="AY123" s="95" t="str">
        <f>IF(ISTEXT($D123),SUM(IF($AV123="",0,IF('1. Eingabemaske'!$F$21="","",(IF('1. Eingabemaske'!$F$21=0,($AU123/'1. Eingabemaske'!$G$21),($AU123-1)/('1. Eingabemaske'!$G$21-1)))*$AV123)),IF($AX123="",0,IF('1. Eingabemaske'!#REF!="","",(IF('1. Eingabemaske'!#REF!=0,($AW123/'1. Eingabemaske'!#REF!),($AW123-1)/('1. Eingabemaske'!#REF!-1)))*$AX123))),"")</f>
        <v/>
      </c>
      <c r="AZ123" s="84" t="str">
        <f t="shared" si="14"/>
        <v>Bitte BES einfügen</v>
      </c>
      <c r="BA123" s="96" t="str">
        <f t="shared" si="15"/>
        <v/>
      </c>
      <c r="BB123" s="100"/>
      <c r="BC123" s="100"/>
      <c r="BD123" s="100"/>
    </row>
    <row r="124" spans="2:56" ht="13.5" thickBot="1" x14ac:dyDescent="0.45">
      <c r="B124" s="99" t="str">
        <f t="shared" si="8"/>
        <v xml:space="preserve"> </v>
      </c>
      <c r="C124" s="100"/>
      <c r="D124" s="100"/>
      <c r="E124" s="100"/>
      <c r="F124" s="100"/>
      <c r="G124" s="101"/>
      <c r="H124" s="101"/>
      <c r="I124" s="84" t="str">
        <f>IF(ISBLANK(Tableau1[[#This Row],[Name]]),"",((Tableau1[[#This Row],[Testdatum]]-Tableau1[[#This Row],[Geburtsdatum]])/365))</f>
        <v/>
      </c>
      <c r="J124" s="102" t="str">
        <f t="shared" si="9"/>
        <v xml:space="preserve"> </v>
      </c>
      <c r="K124" s="103"/>
      <c r="L124" s="103"/>
      <c r="M124" s="104" t="str">
        <f>IF(ISTEXT(D124),IF(L124="","",IF(HLOOKUP(INT($I124),'1. Eingabemaske'!$I$12:$V$21,2,FALSE)&lt;&gt;0,HLOOKUP(INT($I124),'1. Eingabemaske'!$I$12:$V$21,2,FALSE),"")),"")</f>
        <v/>
      </c>
      <c r="N124" s="105" t="str">
        <f>IF(ISTEXT($D124),IF(F124="M",IF(L124="","",IF($K124="Frühentwickler",VLOOKUP(INT($I124),'1. Eingabemaske'!$Z$12:$AF$28,5,FALSE),IF($K124="Normalentwickler",VLOOKUP(INT($I124),'1. Eingabemaske'!$Z$12:$AF$23,6,FALSE),IF($K124="Spätentwickler",VLOOKUP(INT($I124),'1. Eingabemaske'!$Z$12:$AF$23,7,FALSE),0)))+((VLOOKUP(INT($I124),'1. Eingabemaske'!$Z$12:$AF$23,2,FALSE))*(($G124-DATE(YEAR($G124),1,1)+1)/365))),IF(F124="W",(IF($K124="Frühentwickler",VLOOKUP(INT($I124),'1. Eingabemaske'!$AH$12:$AN$28,5,FALSE),IF($K124="Normalentwickler",VLOOKUP(INT($I124),'1. Eingabemaske'!$AH$12:$AN$23,6,FALSE),IF($K124="Spätentwickler",VLOOKUP(INT($I124),'1. Eingabemaske'!$AH$12:$AN$23,7,FALSE),0)))+((VLOOKUP(INT($I124),'1. Eingabemaske'!$AH$12:$AN$23,2,FALSE))*(($G124-DATE(YEAR($G124),1,1)+1)/365))),"Geschlecht fehlt!")),"")</f>
        <v/>
      </c>
      <c r="O124" s="106" t="str">
        <f>IF(ISTEXT(D124),IF(M124="","",IF('1. Eingabemaske'!$F$13="",0,(IF('1. Eingabemaske'!$F$13=0,(L124/'1. Eingabemaske'!$G$13),(L124-1)/('1. Eingabemaske'!$G$13-1))*M124*N124))),"")</f>
        <v/>
      </c>
      <c r="P124" s="103"/>
      <c r="Q124" s="103"/>
      <c r="R124" s="104" t="str">
        <f t="shared" si="10"/>
        <v/>
      </c>
      <c r="S124" s="104" t="str">
        <f>IF(AND(ISTEXT($D124),ISNUMBER(R124)),IF(HLOOKUP(INT($I124),'1. Eingabemaske'!$I$12:$V$21,3,FALSE)&lt;&gt;0,HLOOKUP(INT($I124),'1. Eingabemaske'!$I$12:$V$21,3,FALSE),""),"")</f>
        <v/>
      </c>
      <c r="T124" s="106" t="str">
        <f>IF(ISTEXT($D124),IF($S124="","",IF($R124="","",IF('1. Eingabemaske'!$F$14="",0,(IF('1. Eingabemaske'!$F$14=0,(R124/'1. Eingabemaske'!$G$14),(R124-1)/('1. Eingabemaske'!$G$14-1))*$S124)))),"")</f>
        <v/>
      </c>
      <c r="U124" s="103"/>
      <c r="V124" s="103"/>
      <c r="W124" s="104" t="str">
        <f t="shared" si="11"/>
        <v/>
      </c>
      <c r="X124" s="104" t="str">
        <f>IF(AND(ISTEXT($D124),ISNUMBER(W124)),IF(HLOOKUP(INT($I124),'1. Eingabemaske'!$I$12:$V$21,4,FALSE)&lt;&gt;0,HLOOKUP(INT($I124),'1. Eingabemaske'!$I$12:$V$21,4,FALSE),""),"")</f>
        <v/>
      </c>
      <c r="Y124" s="108" t="str">
        <f>IF(ISTEXT($D124),IF($W124="","",IF($X124="","",IF('1. Eingabemaske'!$F$15="","",(IF('1. Eingabemaske'!$F$15=0,($W124/'1. Eingabemaske'!$G$15),($W124-1)/('1. Eingabemaske'!$G$15-1))*$X124)))),"")</f>
        <v/>
      </c>
      <c r="Z124" s="103"/>
      <c r="AA124" s="103"/>
      <c r="AB124" s="104" t="str">
        <f t="shared" si="12"/>
        <v/>
      </c>
      <c r="AC124" s="104" t="str">
        <f>IF(AND(ISTEXT($D124),ISNUMBER($AB124)),IF(HLOOKUP(INT($I124),'1. Eingabemaske'!$I$12:$V$21,5,FALSE)&lt;&gt;0,HLOOKUP(INT($I124),'1. Eingabemaske'!$I$12:$V$21,5,FALSE),""),"")</f>
        <v/>
      </c>
      <c r="AD124" s="91" t="str">
        <f>IF(ISTEXT($D124),IF($AC124="","",IF('1. Eingabemaske'!$F$16="","",(IF('1. Eingabemaske'!$F$16=0,($AB124/'1. Eingabemaske'!$G$16),($AB124-1)/('1. Eingabemaske'!$G$16-1))*$AC124))),"")</f>
        <v/>
      </c>
      <c r="AE124" s="92" t="str">
        <f>IF(ISTEXT($D124),IF(F124="M",IF(L124="","",IF($K124="Frühentwickler",VLOOKUP(INT($I124),'1. Eingabemaske'!$Z$12:$AF$28,5,FALSE),IF($K124="Normalentwickler",VLOOKUP(INT($I124),'1. Eingabemaske'!$Z$12:$AF$23,6,FALSE),IF($K124="Spätentwickler",VLOOKUP(INT($I124),'1. Eingabemaske'!$Z$12:$AF$23,7,FALSE),0)))+((VLOOKUP(INT($I124),'1. Eingabemaske'!$Z$12:$AF$23,2,FALSE))*(($G124-DATE(YEAR($G124),1,1)+1)/365))),IF(F124="W",(IF($K124="Frühentwickler",VLOOKUP(INT($I124),'1. Eingabemaske'!$AH$12:$AN$28,5,FALSE),IF($K124="Normalentwickler",VLOOKUP(INT($I124),'1. Eingabemaske'!$AH$12:$AN$23,6,FALSE),IF($K124="Spätentwickler",VLOOKUP(INT($I124),'1. Eingabemaske'!$AH$12:$AN$23,7,FALSE),0)))+((VLOOKUP(INT($I124),'1. Eingabemaske'!$AH$12:$AN$23,2,FALSE))*(($G124-DATE(YEAR($G124),1,1)+1)/365))),"Geschlecht fehlt!")),"")</f>
        <v/>
      </c>
      <c r="AF124" s="93" t="str">
        <f t="shared" si="13"/>
        <v/>
      </c>
      <c r="AG124" s="103"/>
      <c r="AH124" s="94" t="str">
        <f>IF(AND(ISTEXT($D124),ISNUMBER($AG124)),IF(HLOOKUP(INT($I124),'1. Eingabemaske'!$I$12:$V$21,6,FALSE)&lt;&gt;0,HLOOKUP(INT($I124),'1. Eingabemaske'!$I$12:$V$21,6,FALSE),""),"")</f>
        <v/>
      </c>
      <c r="AI124" s="91" t="str">
        <f>IF(ISTEXT($D124),IF($AH124="","",IF('1. Eingabemaske'!$F$17="","",(IF('1. Eingabemaske'!$F$17=0,($AG124/'1. Eingabemaske'!$G$17),($AG124-1)/('1. Eingabemaske'!$G$17-1))*$AH124))),"")</f>
        <v/>
      </c>
      <c r="AJ124" s="103"/>
      <c r="AK124" s="94" t="str">
        <f>IF(AND(ISTEXT($D124),ISNUMBER($AJ124)),IF(HLOOKUP(INT($I124),'1. Eingabemaske'!$I$12:$V$21,7,FALSE)&lt;&gt;0,HLOOKUP(INT($I124),'1. Eingabemaske'!$I$12:$V$21,7,FALSE),""),"")</f>
        <v/>
      </c>
      <c r="AL124" s="91" t="str">
        <f>IF(ISTEXT($D124),IF(AJ124=0,0,IF($AK124="","",IF('1. Eingabemaske'!$F$18="","",(IF('1. Eingabemaske'!$F$18=0,($AJ124/'1. Eingabemaske'!$G$18),($AJ124-1)/('1. Eingabemaske'!$G$18-1))*$AK124)))),"")</f>
        <v/>
      </c>
      <c r="AM124" s="103"/>
      <c r="AN124" s="94" t="str">
        <f>IF(AND(ISTEXT($D124),ISNUMBER($AM124)),IF(HLOOKUP(INT($I124),'1. Eingabemaske'!$I$12:$V$21,8,FALSE)&lt;&gt;0,HLOOKUP(INT($I124),'1. Eingabemaske'!$I$12:$V$21,8,FALSE),""),"")</f>
        <v/>
      </c>
      <c r="AO124" s="89" t="str">
        <f>IF(ISTEXT($D124),IF($AN124="","",IF('1. Eingabemaske'!#REF!="","",(IF('1. Eingabemaske'!#REF!=0,($AM124/'1. Eingabemaske'!#REF!),($AM124-1)/('1. Eingabemaske'!#REF!-1))*$AN124))),"")</f>
        <v/>
      </c>
      <c r="AP124" s="110"/>
      <c r="AQ124" s="94" t="str">
        <f>IF(AND(ISTEXT($D124),ISNUMBER($AP124)),IF(HLOOKUP(INT($I124),'1. Eingabemaske'!$I$12:$V$21,9,FALSE)&lt;&gt;0,HLOOKUP(INT($I124),'1. Eingabemaske'!$I$12:$V$21,9,FALSE),""),"")</f>
        <v/>
      </c>
      <c r="AR124" s="103"/>
      <c r="AS124" s="94" t="str">
        <f>IF(AND(ISTEXT($D124),ISNUMBER($AR124)),IF(HLOOKUP(INT($I124),'1. Eingabemaske'!$I$12:$V$21,10,FALSE)&lt;&gt;0,HLOOKUP(INT($I124),'1. Eingabemaske'!$I$12:$V$21,10,FALSE),""),"")</f>
        <v/>
      </c>
      <c r="AT124" s="95" t="str">
        <f>IF(ISTEXT($D124),(IF($AQ124="",0,IF('1. Eingabemaske'!$F$19="","",(IF('1. Eingabemaske'!$F$19=0,($AP124/'1. Eingabemaske'!$G$19),($AP124-1)/('1. Eingabemaske'!$G$19-1))*$AQ124)))+IF($AS124="",0,IF('1. Eingabemaske'!$F$20="","",(IF('1. Eingabemaske'!$F$20=0,($AR124/'1. Eingabemaske'!$G$20),($AR124-1)/('1. Eingabemaske'!$G$20-1))*$AS124)))),"")</f>
        <v/>
      </c>
      <c r="AU124" s="103"/>
      <c r="AV124" s="94" t="str">
        <f>IF(AND(ISTEXT($D124),ISNUMBER($AU124)),IF(HLOOKUP(INT($I124),'1. Eingabemaske'!$I$12:$V$21,11,FALSE)&lt;&gt;0,HLOOKUP(INT($I124),'1. Eingabemaske'!$I$12:$V$21,11,FALSE),""),"")</f>
        <v/>
      </c>
      <c r="AW124" s="103"/>
      <c r="AX124" s="94" t="str">
        <f>IF(AND(ISTEXT($D124),ISNUMBER($AW124)),IF(HLOOKUP(INT($I124),'1. Eingabemaske'!$I$12:$V$21,12,FALSE)&lt;&gt;0,HLOOKUP(INT($I124),'1. Eingabemaske'!$I$12:$V$21,12,FALSE),""),"")</f>
        <v/>
      </c>
      <c r="AY124" s="95" t="str">
        <f>IF(ISTEXT($D124),SUM(IF($AV124="",0,IF('1. Eingabemaske'!$F$21="","",(IF('1. Eingabemaske'!$F$21=0,($AU124/'1. Eingabemaske'!$G$21),($AU124-1)/('1. Eingabemaske'!$G$21-1)))*$AV124)),IF($AX124="",0,IF('1. Eingabemaske'!#REF!="","",(IF('1. Eingabemaske'!#REF!=0,($AW124/'1. Eingabemaske'!#REF!),($AW124-1)/('1. Eingabemaske'!#REF!-1)))*$AX124))),"")</f>
        <v/>
      </c>
      <c r="AZ124" s="84" t="str">
        <f t="shared" si="14"/>
        <v>Bitte BES einfügen</v>
      </c>
      <c r="BA124" s="96" t="str">
        <f t="shared" si="15"/>
        <v/>
      </c>
      <c r="BB124" s="100"/>
      <c r="BC124" s="100"/>
      <c r="BD124" s="100"/>
    </row>
    <row r="125" spans="2:56" ht="13.5" thickBot="1" x14ac:dyDescent="0.45">
      <c r="B125" s="99" t="str">
        <f t="shared" si="8"/>
        <v xml:space="preserve"> </v>
      </c>
      <c r="C125" s="100"/>
      <c r="D125" s="100"/>
      <c r="E125" s="100"/>
      <c r="F125" s="100"/>
      <c r="G125" s="101"/>
      <c r="H125" s="101"/>
      <c r="I125" s="84" t="str">
        <f>IF(ISBLANK(Tableau1[[#This Row],[Name]]),"",((Tableau1[[#This Row],[Testdatum]]-Tableau1[[#This Row],[Geburtsdatum]])/365))</f>
        <v/>
      </c>
      <c r="J125" s="102" t="str">
        <f t="shared" si="9"/>
        <v xml:space="preserve"> </v>
      </c>
      <c r="K125" s="103"/>
      <c r="L125" s="103"/>
      <c r="M125" s="104" t="str">
        <f>IF(ISTEXT(D125),IF(L125="","",IF(HLOOKUP(INT($I125),'1. Eingabemaske'!$I$12:$V$21,2,FALSE)&lt;&gt;0,HLOOKUP(INT($I125),'1. Eingabemaske'!$I$12:$V$21,2,FALSE),"")),"")</f>
        <v/>
      </c>
      <c r="N125" s="105" t="str">
        <f>IF(ISTEXT($D125),IF(F125="M",IF(L125="","",IF($K125="Frühentwickler",VLOOKUP(INT($I125),'1. Eingabemaske'!$Z$12:$AF$28,5,FALSE),IF($K125="Normalentwickler",VLOOKUP(INT($I125),'1. Eingabemaske'!$Z$12:$AF$23,6,FALSE),IF($K125="Spätentwickler",VLOOKUP(INT($I125),'1. Eingabemaske'!$Z$12:$AF$23,7,FALSE),0)))+((VLOOKUP(INT($I125),'1. Eingabemaske'!$Z$12:$AF$23,2,FALSE))*(($G125-DATE(YEAR($G125),1,1)+1)/365))),IF(F125="W",(IF($K125="Frühentwickler",VLOOKUP(INT($I125),'1. Eingabemaske'!$AH$12:$AN$28,5,FALSE),IF($K125="Normalentwickler",VLOOKUP(INT($I125),'1. Eingabemaske'!$AH$12:$AN$23,6,FALSE),IF($K125="Spätentwickler",VLOOKUP(INT($I125),'1. Eingabemaske'!$AH$12:$AN$23,7,FALSE),0)))+((VLOOKUP(INT($I125),'1. Eingabemaske'!$AH$12:$AN$23,2,FALSE))*(($G125-DATE(YEAR($G125),1,1)+1)/365))),"Geschlecht fehlt!")),"")</f>
        <v/>
      </c>
      <c r="O125" s="106" t="str">
        <f>IF(ISTEXT(D125),IF(M125="","",IF('1. Eingabemaske'!$F$13="",0,(IF('1. Eingabemaske'!$F$13=0,(L125/'1. Eingabemaske'!$G$13),(L125-1)/('1. Eingabemaske'!$G$13-1))*M125*N125))),"")</f>
        <v/>
      </c>
      <c r="P125" s="103"/>
      <c r="Q125" s="103"/>
      <c r="R125" s="104" t="str">
        <f t="shared" si="10"/>
        <v/>
      </c>
      <c r="S125" s="104" t="str">
        <f>IF(AND(ISTEXT($D125),ISNUMBER(R125)),IF(HLOOKUP(INT($I125),'1. Eingabemaske'!$I$12:$V$21,3,FALSE)&lt;&gt;0,HLOOKUP(INT($I125),'1. Eingabemaske'!$I$12:$V$21,3,FALSE),""),"")</f>
        <v/>
      </c>
      <c r="T125" s="106" t="str">
        <f>IF(ISTEXT($D125),IF($S125="","",IF($R125="","",IF('1. Eingabemaske'!$F$14="",0,(IF('1. Eingabemaske'!$F$14=0,(R125/'1. Eingabemaske'!$G$14),(R125-1)/('1. Eingabemaske'!$G$14-1))*$S125)))),"")</f>
        <v/>
      </c>
      <c r="U125" s="103"/>
      <c r="V125" s="103"/>
      <c r="W125" s="104" t="str">
        <f t="shared" si="11"/>
        <v/>
      </c>
      <c r="X125" s="104" t="str">
        <f>IF(AND(ISTEXT($D125),ISNUMBER(W125)),IF(HLOOKUP(INT($I125),'1. Eingabemaske'!$I$12:$V$21,4,FALSE)&lt;&gt;0,HLOOKUP(INT($I125),'1. Eingabemaske'!$I$12:$V$21,4,FALSE),""),"")</f>
        <v/>
      </c>
      <c r="Y125" s="108" t="str">
        <f>IF(ISTEXT($D125),IF($W125="","",IF($X125="","",IF('1. Eingabemaske'!$F$15="","",(IF('1. Eingabemaske'!$F$15=0,($W125/'1. Eingabemaske'!$G$15),($W125-1)/('1. Eingabemaske'!$G$15-1))*$X125)))),"")</f>
        <v/>
      </c>
      <c r="Z125" s="103"/>
      <c r="AA125" s="103"/>
      <c r="AB125" s="104" t="str">
        <f t="shared" si="12"/>
        <v/>
      </c>
      <c r="AC125" s="104" t="str">
        <f>IF(AND(ISTEXT($D125),ISNUMBER($AB125)),IF(HLOOKUP(INT($I125),'1. Eingabemaske'!$I$12:$V$21,5,FALSE)&lt;&gt;0,HLOOKUP(INT($I125),'1. Eingabemaske'!$I$12:$V$21,5,FALSE),""),"")</f>
        <v/>
      </c>
      <c r="AD125" s="91" t="str">
        <f>IF(ISTEXT($D125),IF($AC125="","",IF('1. Eingabemaske'!$F$16="","",(IF('1. Eingabemaske'!$F$16=0,($AB125/'1. Eingabemaske'!$G$16),($AB125-1)/('1. Eingabemaske'!$G$16-1))*$AC125))),"")</f>
        <v/>
      </c>
      <c r="AE125" s="92" t="str">
        <f>IF(ISTEXT($D125),IF(F125="M",IF(L125="","",IF($K125="Frühentwickler",VLOOKUP(INT($I125),'1. Eingabemaske'!$Z$12:$AF$28,5,FALSE),IF($K125="Normalentwickler",VLOOKUP(INT($I125),'1. Eingabemaske'!$Z$12:$AF$23,6,FALSE),IF($K125="Spätentwickler",VLOOKUP(INT($I125),'1. Eingabemaske'!$Z$12:$AF$23,7,FALSE),0)))+((VLOOKUP(INT($I125),'1. Eingabemaske'!$Z$12:$AF$23,2,FALSE))*(($G125-DATE(YEAR($G125),1,1)+1)/365))),IF(F125="W",(IF($K125="Frühentwickler",VLOOKUP(INT($I125),'1. Eingabemaske'!$AH$12:$AN$28,5,FALSE),IF($K125="Normalentwickler",VLOOKUP(INT($I125),'1. Eingabemaske'!$AH$12:$AN$23,6,FALSE),IF($K125="Spätentwickler",VLOOKUP(INT($I125),'1. Eingabemaske'!$AH$12:$AN$23,7,FALSE),0)))+((VLOOKUP(INT($I125),'1. Eingabemaske'!$AH$12:$AN$23,2,FALSE))*(($G125-DATE(YEAR($G125),1,1)+1)/365))),"Geschlecht fehlt!")),"")</f>
        <v/>
      </c>
      <c r="AF125" s="93" t="str">
        <f t="shared" si="13"/>
        <v/>
      </c>
      <c r="AG125" s="103"/>
      <c r="AH125" s="94" t="str">
        <f>IF(AND(ISTEXT($D125),ISNUMBER($AG125)),IF(HLOOKUP(INT($I125),'1. Eingabemaske'!$I$12:$V$21,6,FALSE)&lt;&gt;0,HLOOKUP(INT($I125),'1. Eingabemaske'!$I$12:$V$21,6,FALSE),""),"")</f>
        <v/>
      </c>
      <c r="AI125" s="91" t="str">
        <f>IF(ISTEXT($D125),IF($AH125="","",IF('1. Eingabemaske'!$F$17="","",(IF('1. Eingabemaske'!$F$17=0,($AG125/'1. Eingabemaske'!$G$17),($AG125-1)/('1. Eingabemaske'!$G$17-1))*$AH125))),"")</f>
        <v/>
      </c>
      <c r="AJ125" s="103"/>
      <c r="AK125" s="94" t="str">
        <f>IF(AND(ISTEXT($D125),ISNUMBER($AJ125)),IF(HLOOKUP(INT($I125),'1. Eingabemaske'!$I$12:$V$21,7,FALSE)&lt;&gt;0,HLOOKUP(INT($I125),'1. Eingabemaske'!$I$12:$V$21,7,FALSE),""),"")</f>
        <v/>
      </c>
      <c r="AL125" s="91" t="str">
        <f>IF(ISTEXT($D125),IF(AJ125=0,0,IF($AK125="","",IF('1. Eingabemaske'!$F$18="","",(IF('1. Eingabemaske'!$F$18=0,($AJ125/'1. Eingabemaske'!$G$18),($AJ125-1)/('1. Eingabemaske'!$G$18-1))*$AK125)))),"")</f>
        <v/>
      </c>
      <c r="AM125" s="103"/>
      <c r="AN125" s="94" t="str">
        <f>IF(AND(ISTEXT($D125),ISNUMBER($AM125)),IF(HLOOKUP(INT($I125),'1. Eingabemaske'!$I$12:$V$21,8,FALSE)&lt;&gt;0,HLOOKUP(INT($I125),'1. Eingabemaske'!$I$12:$V$21,8,FALSE),""),"")</f>
        <v/>
      </c>
      <c r="AO125" s="89" t="str">
        <f>IF(ISTEXT($D125),IF($AN125="","",IF('1. Eingabemaske'!#REF!="","",(IF('1. Eingabemaske'!#REF!=0,($AM125/'1. Eingabemaske'!#REF!),($AM125-1)/('1. Eingabemaske'!#REF!-1))*$AN125))),"")</f>
        <v/>
      </c>
      <c r="AP125" s="110"/>
      <c r="AQ125" s="94" t="str">
        <f>IF(AND(ISTEXT($D125),ISNUMBER($AP125)),IF(HLOOKUP(INT($I125),'1. Eingabemaske'!$I$12:$V$21,9,FALSE)&lt;&gt;0,HLOOKUP(INT($I125),'1. Eingabemaske'!$I$12:$V$21,9,FALSE),""),"")</f>
        <v/>
      </c>
      <c r="AR125" s="103"/>
      <c r="AS125" s="94" t="str">
        <f>IF(AND(ISTEXT($D125),ISNUMBER($AR125)),IF(HLOOKUP(INT($I125),'1. Eingabemaske'!$I$12:$V$21,10,FALSE)&lt;&gt;0,HLOOKUP(INT($I125),'1. Eingabemaske'!$I$12:$V$21,10,FALSE),""),"")</f>
        <v/>
      </c>
      <c r="AT125" s="95" t="str">
        <f>IF(ISTEXT($D125),(IF($AQ125="",0,IF('1. Eingabemaske'!$F$19="","",(IF('1. Eingabemaske'!$F$19=0,($AP125/'1. Eingabemaske'!$G$19),($AP125-1)/('1. Eingabemaske'!$G$19-1))*$AQ125)))+IF($AS125="",0,IF('1. Eingabemaske'!$F$20="","",(IF('1. Eingabemaske'!$F$20=0,($AR125/'1. Eingabemaske'!$G$20),($AR125-1)/('1. Eingabemaske'!$G$20-1))*$AS125)))),"")</f>
        <v/>
      </c>
      <c r="AU125" s="103"/>
      <c r="AV125" s="94" t="str">
        <f>IF(AND(ISTEXT($D125),ISNUMBER($AU125)),IF(HLOOKUP(INT($I125),'1. Eingabemaske'!$I$12:$V$21,11,FALSE)&lt;&gt;0,HLOOKUP(INT($I125),'1. Eingabemaske'!$I$12:$V$21,11,FALSE),""),"")</f>
        <v/>
      </c>
      <c r="AW125" s="103"/>
      <c r="AX125" s="94" t="str">
        <f>IF(AND(ISTEXT($D125),ISNUMBER($AW125)),IF(HLOOKUP(INT($I125),'1. Eingabemaske'!$I$12:$V$21,12,FALSE)&lt;&gt;0,HLOOKUP(INT($I125),'1. Eingabemaske'!$I$12:$V$21,12,FALSE),""),"")</f>
        <v/>
      </c>
      <c r="AY125" s="95" t="str">
        <f>IF(ISTEXT($D125),SUM(IF($AV125="",0,IF('1. Eingabemaske'!$F$21="","",(IF('1. Eingabemaske'!$F$21=0,($AU125/'1. Eingabemaske'!$G$21),($AU125-1)/('1. Eingabemaske'!$G$21-1)))*$AV125)),IF($AX125="",0,IF('1. Eingabemaske'!#REF!="","",(IF('1. Eingabemaske'!#REF!=0,($AW125/'1. Eingabemaske'!#REF!),($AW125-1)/('1. Eingabemaske'!#REF!-1)))*$AX125))),"")</f>
        <v/>
      </c>
      <c r="AZ125" s="84" t="str">
        <f t="shared" si="14"/>
        <v>Bitte BES einfügen</v>
      </c>
      <c r="BA125" s="96" t="str">
        <f t="shared" si="15"/>
        <v/>
      </c>
      <c r="BB125" s="100"/>
      <c r="BC125" s="100"/>
      <c r="BD125" s="100"/>
    </row>
    <row r="126" spans="2:56" ht="13.5" thickBot="1" x14ac:dyDescent="0.45">
      <c r="B126" s="99" t="str">
        <f t="shared" si="8"/>
        <v xml:space="preserve"> </v>
      </c>
      <c r="C126" s="100"/>
      <c r="D126" s="100"/>
      <c r="E126" s="100"/>
      <c r="F126" s="100"/>
      <c r="G126" s="101"/>
      <c r="H126" s="101"/>
      <c r="I126" s="84" t="str">
        <f>IF(ISBLANK(Tableau1[[#This Row],[Name]]),"",((Tableau1[[#This Row],[Testdatum]]-Tableau1[[#This Row],[Geburtsdatum]])/365))</f>
        <v/>
      </c>
      <c r="J126" s="102" t="str">
        <f t="shared" si="9"/>
        <v xml:space="preserve"> </v>
      </c>
      <c r="K126" s="103"/>
      <c r="L126" s="103"/>
      <c r="M126" s="104" t="str">
        <f>IF(ISTEXT(D126),IF(L126="","",IF(HLOOKUP(INT($I126),'1. Eingabemaske'!$I$12:$V$21,2,FALSE)&lt;&gt;0,HLOOKUP(INT($I126),'1. Eingabemaske'!$I$12:$V$21,2,FALSE),"")),"")</f>
        <v/>
      </c>
      <c r="N126" s="105" t="str">
        <f>IF(ISTEXT($D126),IF(F126="M",IF(L126="","",IF($K126="Frühentwickler",VLOOKUP(INT($I126),'1. Eingabemaske'!$Z$12:$AF$28,5,FALSE),IF($K126="Normalentwickler",VLOOKUP(INT($I126),'1. Eingabemaske'!$Z$12:$AF$23,6,FALSE),IF($K126="Spätentwickler",VLOOKUP(INT($I126),'1. Eingabemaske'!$Z$12:$AF$23,7,FALSE),0)))+((VLOOKUP(INT($I126),'1. Eingabemaske'!$Z$12:$AF$23,2,FALSE))*(($G126-DATE(YEAR($G126),1,1)+1)/365))),IF(F126="W",(IF($K126="Frühentwickler",VLOOKUP(INT($I126),'1. Eingabemaske'!$AH$12:$AN$28,5,FALSE),IF($K126="Normalentwickler",VLOOKUP(INT($I126),'1. Eingabemaske'!$AH$12:$AN$23,6,FALSE),IF($K126="Spätentwickler",VLOOKUP(INT($I126),'1. Eingabemaske'!$AH$12:$AN$23,7,FALSE),0)))+((VLOOKUP(INT($I126),'1. Eingabemaske'!$AH$12:$AN$23,2,FALSE))*(($G126-DATE(YEAR($G126),1,1)+1)/365))),"Geschlecht fehlt!")),"")</f>
        <v/>
      </c>
      <c r="O126" s="106" t="str">
        <f>IF(ISTEXT(D126),IF(M126="","",IF('1. Eingabemaske'!$F$13="",0,(IF('1. Eingabemaske'!$F$13=0,(L126/'1. Eingabemaske'!$G$13),(L126-1)/('1. Eingabemaske'!$G$13-1))*M126*N126))),"")</f>
        <v/>
      </c>
      <c r="P126" s="103"/>
      <c r="Q126" s="103"/>
      <c r="R126" s="104" t="str">
        <f t="shared" si="10"/>
        <v/>
      </c>
      <c r="S126" s="104" t="str">
        <f>IF(AND(ISTEXT($D126),ISNUMBER(R126)),IF(HLOOKUP(INT($I126),'1. Eingabemaske'!$I$12:$V$21,3,FALSE)&lt;&gt;0,HLOOKUP(INT($I126),'1. Eingabemaske'!$I$12:$V$21,3,FALSE),""),"")</f>
        <v/>
      </c>
      <c r="T126" s="106" t="str">
        <f>IF(ISTEXT($D126),IF($S126="","",IF($R126="","",IF('1. Eingabemaske'!$F$14="",0,(IF('1. Eingabemaske'!$F$14=0,(R126/'1. Eingabemaske'!$G$14),(R126-1)/('1. Eingabemaske'!$G$14-1))*$S126)))),"")</f>
        <v/>
      </c>
      <c r="U126" s="103"/>
      <c r="V126" s="103"/>
      <c r="W126" s="104" t="str">
        <f t="shared" si="11"/>
        <v/>
      </c>
      <c r="X126" s="104" t="str">
        <f>IF(AND(ISTEXT($D126),ISNUMBER(W126)),IF(HLOOKUP(INT($I126),'1. Eingabemaske'!$I$12:$V$21,4,FALSE)&lt;&gt;0,HLOOKUP(INT($I126),'1. Eingabemaske'!$I$12:$V$21,4,FALSE),""),"")</f>
        <v/>
      </c>
      <c r="Y126" s="108" t="str">
        <f>IF(ISTEXT($D126),IF($W126="","",IF($X126="","",IF('1. Eingabemaske'!$F$15="","",(IF('1. Eingabemaske'!$F$15=0,($W126/'1. Eingabemaske'!$G$15),($W126-1)/('1. Eingabemaske'!$G$15-1))*$X126)))),"")</f>
        <v/>
      </c>
      <c r="Z126" s="103"/>
      <c r="AA126" s="103"/>
      <c r="AB126" s="104" t="str">
        <f t="shared" si="12"/>
        <v/>
      </c>
      <c r="AC126" s="104" t="str">
        <f>IF(AND(ISTEXT($D126),ISNUMBER($AB126)),IF(HLOOKUP(INT($I126),'1. Eingabemaske'!$I$12:$V$21,5,FALSE)&lt;&gt;0,HLOOKUP(INT($I126),'1. Eingabemaske'!$I$12:$V$21,5,FALSE),""),"")</f>
        <v/>
      </c>
      <c r="AD126" s="91" t="str">
        <f>IF(ISTEXT($D126),IF($AC126="","",IF('1. Eingabemaske'!$F$16="","",(IF('1. Eingabemaske'!$F$16=0,($AB126/'1. Eingabemaske'!$G$16),($AB126-1)/('1. Eingabemaske'!$G$16-1))*$AC126))),"")</f>
        <v/>
      </c>
      <c r="AE126" s="92" t="str">
        <f>IF(ISTEXT($D126),IF(F126="M",IF(L126="","",IF($K126="Frühentwickler",VLOOKUP(INT($I126),'1. Eingabemaske'!$Z$12:$AF$28,5,FALSE),IF($K126="Normalentwickler",VLOOKUP(INT($I126),'1. Eingabemaske'!$Z$12:$AF$23,6,FALSE),IF($K126="Spätentwickler",VLOOKUP(INT($I126),'1. Eingabemaske'!$Z$12:$AF$23,7,FALSE),0)))+((VLOOKUP(INT($I126),'1. Eingabemaske'!$Z$12:$AF$23,2,FALSE))*(($G126-DATE(YEAR($G126),1,1)+1)/365))),IF(F126="W",(IF($K126="Frühentwickler",VLOOKUP(INT($I126),'1. Eingabemaske'!$AH$12:$AN$28,5,FALSE),IF($K126="Normalentwickler",VLOOKUP(INT($I126),'1. Eingabemaske'!$AH$12:$AN$23,6,FALSE),IF($K126="Spätentwickler",VLOOKUP(INT($I126),'1. Eingabemaske'!$AH$12:$AN$23,7,FALSE),0)))+((VLOOKUP(INT($I126),'1. Eingabemaske'!$AH$12:$AN$23,2,FALSE))*(($G126-DATE(YEAR($G126),1,1)+1)/365))),"Geschlecht fehlt!")),"")</f>
        <v/>
      </c>
      <c r="AF126" s="93" t="str">
        <f t="shared" si="13"/>
        <v/>
      </c>
      <c r="AG126" s="103"/>
      <c r="AH126" s="94" t="str">
        <f>IF(AND(ISTEXT($D126),ISNUMBER($AG126)),IF(HLOOKUP(INT($I126),'1. Eingabemaske'!$I$12:$V$21,6,FALSE)&lt;&gt;0,HLOOKUP(INT($I126),'1. Eingabemaske'!$I$12:$V$21,6,FALSE),""),"")</f>
        <v/>
      </c>
      <c r="AI126" s="91" t="str">
        <f>IF(ISTEXT($D126),IF($AH126="","",IF('1. Eingabemaske'!$F$17="","",(IF('1. Eingabemaske'!$F$17=0,($AG126/'1. Eingabemaske'!$G$17),($AG126-1)/('1. Eingabemaske'!$G$17-1))*$AH126))),"")</f>
        <v/>
      </c>
      <c r="AJ126" s="103"/>
      <c r="AK126" s="94" t="str">
        <f>IF(AND(ISTEXT($D126),ISNUMBER($AJ126)),IF(HLOOKUP(INT($I126),'1. Eingabemaske'!$I$12:$V$21,7,FALSE)&lt;&gt;0,HLOOKUP(INT($I126),'1. Eingabemaske'!$I$12:$V$21,7,FALSE),""),"")</f>
        <v/>
      </c>
      <c r="AL126" s="91" t="str">
        <f>IF(ISTEXT($D126),IF(AJ126=0,0,IF($AK126="","",IF('1. Eingabemaske'!$F$18="","",(IF('1. Eingabemaske'!$F$18=0,($AJ126/'1. Eingabemaske'!$G$18),($AJ126-1)/('1. Eingabemaske'!$G$18-1))*$AK126)))),"")</f>
        <v/>
      </c>
      <c r="AM126" s="103"/>
      <c r="AN126" s="94" t="str">
        <f>IF(AND(ISTEXT($D126),ISNUMBER($AM126)),IF(HLOOKUP(INT($I126),'1. Eingabemaske'!$I$12:$V$21,8,FALSE)&lt;&gt;0,HLOOKUP(INT($I126),'1. Eingabemaske'!$I$12:$V$21,8,FALSE),""),"")</f>
        <v/>
      </c>
      <c r="AO126" s="89" t="str">
        <f>IF(ISTEXT($D126),IF($AN126="","",IF('1. Eingabemaske'!#REF!="","",(IF('1. Eingabemaske'!#REF!=0,($AM126/'1. Eingabemaske'!#REF!),($AM126-1)/('1. Eingabemaske'!#REF!-1))*$AN126))),"")</f>
        <v/>
      </c>
      <c r="AP126" s="110"/>
      <c r="AQ126" s="94" t="str">
        <f>IF(AND(ISTEXT($D126),ISNUMBER($AP126)),IF(HLOOKUP(INT($I126),'1. Eingabemaske'!$I$12:$V$21,9,FALSE)&lt;&gt;0,HLOOKUP(INT($I126),'1. Eingabemaske'!$I$12:$V$21,9,FALSE),""),"")</f>
        <v/>
      </c>
      <c r="AR126" s="103"/>
      <c r="AS126" s="94" t="str">
        <f>IF(AND(ISTEXT($D126),ISNUMBER($AR126)),IF(HLOOKUP(INT($I126),'1. Eingabemaske'!$I$12:$V$21,10,FALSE)&lt;&gt;0,HLOOKUP(INT($I126),'1. Eingabemaske'!$I$12:$V$21,10,FALSE),""),"")</f>
        <v/>
      </c>
      <c r="AT126" s="95" t="str">
        <f>IF(ISTEXT($D126),(IF($AQ126="",0,IF('1. Eingabemaske'!$F$19="","",(IF('1. Eingabemaske'!$F$19=0,($AP126/'1. Eingabemaske'!$G$19),($AP126-1)/('1. Eingabemaske'!$G$19-1))*$AQ126)))+IF($AS126="",0,IF('1. Eingabemaske'!$F$20="","",(IF('1. Eingabemaske'!$F$20=0,($AR126/'1. Eingabemaske'!$G$20),($AR126-1)/('1. Eingabemaske'!$G$20-1))*$AS126)))),"")</f>
        <v/>
      </c>
      <c r="AU126" s="103"/>
      <c r="AV126" s="94" t="str">
        <f>IF(AND(ISTEXT($D126),ISNUMBER($AU126)),IF(HLOOKUP(INT($I126),'1. Eingabemaske'!$I$12:$V$21,11,FALSE)&lt;&gt;0,HLOOKUP(INT($I126),'1. Eingabemaske'!$I$12:$V$21,11,FALSE),""),"")</f>
        <v/>
      </c>
      <c r="AW126" s="103"/>
      <c r="AX126" s="94" t="str">
        <f>IF(AND(ISTEXT($D126),ISNUMBER($AW126)),IF(HLOOKUP(INT($I126),'1. Eingabemaske'!$I$12:$V$21,12,FALSE)&lt;&gt;0,HLOOKUP(INT($I126),'1. Eingabemaske'!$I$12:$V$21,12,FALSE),""),"")</f>
        <v/>
      </c>
      <c r="AY126" s="95" t="str">
        <f>IF(ISTEXT($D126),SUM(IF($AV126="",0,IF('1. Eingabemaske'!$F$21="","",(IF('1. Eingabemaske'!$F$21=0,($AU126/'1. Eingabemaske'!$G$21),($AU126-1)/('1. Eingabemaske'!$G$21-1)))*$AV126)),IF($AX126="",0,IF('1. Eingabemaske'!#REF!="","",(IF('1. Eingabemaske'!#REF!=0,($AW126/'1. Eingabemaske'!#REF!),($AW126-1)/('1. Eingabemaske'!#REF!-1)))*$AX126))),"")</f>
        <v/>
      </c>
      <c r="AZ126" s="84" t="str">
        <f t="shared" si="14"/>
        <v>Bitte BES einfügen</v>
      </c>
      <c r="BA126" s="96" t="str">
        <f t="shared" si="15"/>
        <v/>
      </c>
      <c r="BB126" s="100"/>
      <c r="BC126" s="100"/>
      <c r="BD126" s="100"/>
    </row>
    <row r="127" spans="2:56" ht="13.5" thickBot="1" x14ac:dyDescent="0.45">
      <c r="B127" s="99" t="str">
        <f t="shared" si="8"/>
        <v xml:space="preserve"> </v>
      </c>
      <c r="C127" s="100"/>
      <c r="D127" s="100"/>
      <c r="E127" s="100"/>
      <c r="F127" s="100"/>
      <c r="G127" s="101"/>
      <c r="H127" s="101"/>
      <c r="I127" s="84" t="str">
        <f>IF(ISBLANK(Tableau1[[#This Row],[Name]]),"",((Tableau1[[#This Row],[Testdatum]]-Tableau1[[#This Row],[Geburtsdatum]])/365))</f>
        <v/>
      </c>
      <c r="J127" s="102" t="str">
        <f t="shared" si="9"/>
        <v xml:space="preserve"> </v>
      </c>
      <c r="K127" s="103"/>
      <c r="L127" s="103"/>
      <c r="M127" s="104" t="str">
        <f>IF(ISTEXT(D127),IF(L127="","",IF(HLOOKUP(INT($I127),'1. Eingabemaske'!$I$12:$V$21,2,FALSE)&lt;&gt;0,HLOOKUP(INT($I127),'1. Eingabemaske'!$I$12:$V$21,2,FALSE),"")),"")</f>
        <v/>
      </c>
      <c r="N127" s="105" t="str">
        <f>IF(ISTEXT($D127),IF(F127="M",IF(L127="","",IF($K127="Frühentwickler",VLOOKUP(INT($I127),'1. Eingabemaske'!$Z$12:$AF$28,5,FALSE),IF($K127="Normalentwickler",VLOOKUP(INT($I127),'1. Eingabemaske'!$Z$12:$AF$23,6,FALSE),IF($K127="Spätentwickler",VLOOKUP(INT($I127),'1. Eingabemaske'!$Z$12:$AF$23,7,FALSE),0)))+((VLOOKUP(INT($I127),'1. Eingabemaske'!$Z$12:$AF$23,2,FALSE))*(($G127-DATE(YEAR($G127),1,1)+1)/365))),IF(F127="W",(IF($K127="Frühentwickler",VLOOKUP(INT($I127),'1. Eingabemaske'!$AH$12:$AN$28,5,FALSE),IF($K127="Normalentwickler",VLOOKUP(INT($I127),'1. Eingabemaske'!$AH$12:$AN$23,6,FALSE),IF($K127="Spätentwickler",VLOOKUP(INT($I127),'1. Eingabemaske'!$AH$12:$AN$23,7,FALSE),0)))+((VLOOKUP(INT($I127),'1. Eingabemaske'!$AH$12:$AN$23,2,FALSE))*(($G127-DATE(YEAR($G127),1,1)+1)/365))),"Geschlecht fehlt!")),"")</f>
        <v/>
      </c>
      <c r="O127" s="106" t="str">
        <f>IF(ISTEXT(D127),IF(M127="","",IF('1. Eingabemaske'!$F$13="",0,(IF('1. Eingabemaske'!$F$13=0,(L127/'1. Eingabemaske'!$G$13),(L127-1)/('1. Eingabemaske'!$G$13-1))*M127*N127))),"")</f>
        <v/>
      </c>
      <c r="P127" s="103"/>
      <c r="Q127" s="103"/>
      <c r="R127" s="104" t="str">
        <f t="shared" si="10"/>
        <v/>
      </c>
      <c r="S127" s="104" t="str">
        <f>IF(AND(ISTEXT($D127),ISNUMBER(R127)),IF(HLOOKUP(INT($I127),'1. Eingabemaske'!$I$12:$V$21,3,FALSE)&lt;&gt;0,HLOOKUP(INT($I127),'1. Eingabemaske'!$I$12:$V$21,3,FALSE),""),"")</f>
        <v/>
      </c>
      <c r="T127" s="106" t="str">
        <f>IF(ISTEXT($D127),IF($S127="","",IF($R127="","",IF('1. Eingabemaske'!$F$14="",0,(IF('1. Eingabemaske'!$F$14=0,(R127/'1. Eingabemaske'!$G$14),(R127-1)/('1. Eingabemaske'!$G$14-1))*$S127)))),"")</f>
        <v/>
      </c>
      <c r="U127" s="103"/>
      <c r="V127" s="103"/>
      <c r="W127" s="104" t="str">
        <f t="shared" si="11"/>
        <v/>
      </c>
      <c r="X127" s="104" t="str">
        <f>IF(AND(ISTEXT($D127),ISNUMBER(W127)),IF(HLOOKUP(INT($I127),'1. Eingabemaske'!$I$12:$V$21,4,FALSE)&lt;&gt;0,HLOOKUP(INT($I127),'1. Eingabemaske'!$I$12:$V$21,4,FALSE),""),"")</f>
        <v/>
      </c>
      <c r="Y127" s="108" t="str">
        <f>IF(ISTEXT($D127),IF($W127="","",IF($X127="","",IF('1. Eingabemaske'!$F$15="","",(IF('1. Eingabemaske'!$F$15=0,($W127/'1. Eingabemaske'!$G$15),($W127-1)/('1. Eingabemaske'!$G$15-1))*$X127)))),"")</f>
        <v/>
      </c>
      <c r="Z127" s="103"/>
      <c r="AA127" s="103"/>
      <c r="AB127" s="104" t="str">
        <f t="shared" si="12"/>
        <v/>
      </c>
      <c r="AC127" s="104" t="str">
        <f>IF(AND(ISTEXT($D127),ISNUMBER($AB127)),IF(HLOOKUP(INT($I127),'1. Eingabemaske'!$I$12:$V$21,5,FALSE)&lt;&gt;0,HLOOKUP(INT($I127),'1. Eingabemaske'!$I$12:$V$21,5,FALSE),""),"")</f>
        <v/>
      </c>
      <c r="AD127" s="91" t="str">
        <f>IF(ISTEXT($D127),IF($AC127="","",IF('1. Eingabemaske'!$F$16="","",(IF('1. Eingabemaske'!$F$16=0,($AB127/'1. Eingabemaske'!$G$16),($AB127-1)/('1. Eingabemaske'!$G$16-1))*$AC127))),"")</f>
        <v/>
      </c>
      <c r="AE127" s="92" t="str">
        <f>IF(ISTEXT($D127),IF(F127="M",IF(L127="","",IF($K127="Frühentwickler",VLOOKUP(INT($I127),'1. Eingabemaske'!$Z$12:$AF$28,5,FALSE),IF($K127="Normalentwickler",VLOOKUP(INT($I127),'1. Eingabemaske'!$Z$12:$AF$23,6,FALSE),IF($K127="Spätentwickler",VLOOKUP(INT($I127),'1. Eingabemaske'!$Z$12:$AF$23,7,FALSE),0)))+((VLOOKUP(INT($I127),'1. Eingabemaske'!$Z$12:$AF$23,2,FALSE))*(($G127-DATE(YEAR($G127),1,1)+1)/365))),IF(F127="W",(IF($K127="Frühentwickler",VLOOKUP(INT($I127),'1. Eingabemaske'!$AH$12:$AN$28,5,FALSE),IF($K127="Normalentwickler",VLOOKUP(INT($I127),'1. Eingabemaske'!$AH$12:$AN$23,6,FALSE),IF($K127="Spätentwickler",VLOOKUP(INT($I127),'1. Eingabemaske'!$AH$12:$AN$23,7,FALSE),0)))+((VLOOKUP(INT($I127),'1. Eingabemaske'!$AH$12:$AN$23,2,FALSE))*(($G127-DATE(YEAR($G127),1,1)+1)/365))),"Geschlecht fehlt!")),"")</f>
        <v/>
      </c>
      <c r="AF127" s="93" t="str">
        <f t="shared" si="13"/>
        <v/>
      </c>
      <c r="AG127" s="103"/>
      <c r="AH127" s="94" t="str">
        <f>IF(AND(ISTEXT($D127),ISNUMBER($AG127)),IF(HLOOKUP(INT($I127),'1. Eingabemaske'!$I$12:$V$21,6,FALSE)&lt;&gt;0,HLOOKUP(INT($I127),'1. Eingabemaske'!$I$12:$V$21,6,FALSE),""),"")</f>
        <v/>
      </c>
      <c r="AI127" s="91" t="str">
        <f>IF(ISTEXT($D127),IF($AH127="","",IF('1. Eingabemaske'!$F$17="","",(IF('1. Eingabemaske'!$F$17=0,($AG127/'1. Eingabemaske'!$G$17),($AG127-1)/('1. Eingabemaske'!$G$17-1))*$AH127))),"")</f>
        <v/>
      </c>
      <c r="AJ127" s="103"/>
      <c r="AK127" s="94" t="str">
        <f>IF(AND(ISTEXT($D127),ISNUMBER($AJ127)),IF(HLOOKUP(INT($I127),'1. Eingabemaske'!$I$12:$V$21,7,FALSE)&lt;&gt;0,HLOOKUP(INT($I127),'1. Eingabemaske'!$I$12:$V$21,7,FALSE),""),"")</f>
        <v/>
      </c>
      <c r="AL127" s="91" t="str">
        <f>IF(ISTEXT($D127),IF(AJ127=0,0,IF($AK127="","",IF('1. Eingabemaske'!$F$18="","",(IF('1. Eingabemaske'!$F$18=0,($AJ127/'1. Eingabemaske'!$G$18),($AJ127-1)/('1. Eingabemaske'!$G$18-1))*$AK127)))),"")</f>
        <v/>
      </c>
      <c r="AM127" s="103"/>
      <c r="AN127" s="94" t="str">
        <f>IF(AND(ISTEXT($D127),ISNUMBER($AM127)),IF(HLOOKUP(INT($I127),'1. Eingabemaske'!$I$12:$V$21,8,FALSE)&lt;&gt;0,HLOOKUP(INT($I127),'1. Eingabemaske'!$I$12:$V$21,8,FALSE),""),"")</f>
        <v/>
      </c>
      <c r="AO127" s="89" t="str">
        <f>IF(ISTEXT($D127),IF($AN127="","",IF('1. Eingabemaske'!#REF!="","",(IF('1. Eingabemaske'!#REF!=0,($AM127/'1. Eingabemaske'!#REF!),($AM127-1)/('1. Eingabemaske'!#REF!-1))*$AN127))),"")</f>
        <v/>
      </c>
      <c r="AP127" s="110"/>
      <c r="AQ127" s="94" t="str">
        <f>IF(AND(ISTEXT($D127),ISNUMBER($AP127)),IF(HLOOKUP(INT($I127),'1. Eingabemaske'!$I$12:$V$21,9,FALSE)&lt;&gt;0,HLOOKUP(INT($I127),'1. Eingabemaske'!$I$12:$V$21,9,FALSE),""),"")</f>
        <v/>
      </c>
      <c r="AR127" s="103"/>
      <c r="AS127" s="94" t="str">
        <f>IF(AND(ISTEXT($D127),ISNUMBER($AR127)),IF(HLOOKUP(INT($I127),'1. Eingabemaske'!$I$12:$V$21,10,FALSE)&lt;&gt;0,HLOOKUP(INT($I127),'1. Eingabemaske'!$I$12:$V$21,10,FALSE),""),"")</f>
        <v/>
      </c>
      <c r="AT127" s="95" t="str">
        <f>IF(ISTEXT($D127),(IF($AQ127="",0,IF('1. Eingabemaske'!$F$19="","",(IF('1. Eingabemaske'!$F$19=0,($AP127/'1. Eingabemaske'!$G$19),($AP127-1)/('1. Eingabemaske'!$G$19-1))*$AQ127)))+IF($AS127="",0,IF('1. Eingabemaske'!$F$20="","",(IF('1. Eingabemaske'!$F$20=0,($AR127/'1. Eingabemaske'!$G$20),($AR127-1)/('1. Eingabemaske'!$G$20-1))*$AS127)))),"")</f>
        <v/>
      </c>
      <c r="AU127" s="103"/>
      <c r="AV127" s="94" t="str">
        <f>IF(AND(ISTEXT($D127),ISNUMBER($AU127)),IF(HLOOKUP(INT($I127),'1. Eingabemaske'!$I$12:$V$21,11,FALSE)&lt;&gt;0,HLOOKUP(INT($I127),'1. Eingabemaske'!$I$12:$V$21,11,FALSE),""),"")</f>
        <v/>
      </c>
      <c r="AW127" s="103"/>
      <c r="AX127" s="94" t="str">
        <f>IF(AND(ISTEXT($D127),ISNUMBER($AW127)),IF(HLOOKUP(INT($I127),'1. Eingabemaske'!$I$12:$V$21,12,FALSE)&lt;&gt;0,HLOOKUP(INT($I127),'1. Eingabemaske'!$I$12:$V$21,12,FALSE),""),"")</f>
        <v/>
      </c>
      <c r="AY127" s="95" t="str">
        <f>IF(ISTEXT($D127),SUM(IF($AV127="",0,IF('1. Eingabemaske'!$F$21="","",(IF('1. Eingabemaske'!$F$21=0,($AU127/'1. Eingabemaske'!$G$21),($AU127-1)/('1. Eingabemaske'!$G$21-1)))*$AV127)),IF($AX127="",0,IF('1. Eingabemaske'!#REF!="","",(IF('1. Eingabemaske'!#REF!=0,($AW127/'1. Eingabemaske'!#REF!),($AW127-1)/('1. Eingabemaske'!#REF!-1)))*$AX127))),"")</f>
        <v/>
      </c>
      <c r="AZ127" s="84" t="str">
        <f t="shared" si="14"/>
        <v>Bitte BES einfügen</v>
      </c>
      <c r="BA127" s="96" t="str">
        <f t="shared" si="15"/>
        <v/>
      </c>
      <c r="BB127" s="100"/>
      <c r="BC127" s="100"/>
      <c r="BD127" s="100"/>
    </row>
    <row r="128" spans="2:56" ht="13.5" thickBot="1" x14ac:dyDescent="0.45">
      <c r="B128" s="99" t="str">
        <f t="shared" si="8"/>
        <v xml:space="preserve"> </v>
      </c>
      <c r="C128" s="100"/>
      <c r="D128" s="100"/>
      <c r="E128" s="100"/>
      <c r="F128" s="100"/>
      <c r="G128" s="101"/>
      <c r="H128" s="101"/>
      <c r="I128" s="84" t="str">
        <f>IF(ISBLANK(Tableau1[[#This Row],[Name]]),"",((Tableau1[[#This Row],[Testdatum]]-Tableau1[[#This Row],[Geburtsdatum]])/365))</f>
        <v/>
      </c>
      <c r="J128" s="102" t="str">
        <f t="shared" si="9"/>
        <v xml:space="preserve"> </v>
      </c>
      <c r="K128" s="103"/>
      <c r="L128" s="103"/>
      <c r="M128" s="104" t="str">
        <f>IF(ISTEXT(D128),IF(L128="","",IF(HLOOKUP(INT($I128),'1. Eingabemaske'!$I$12:$V$21,2,FALSE)&lt;&gt;0,HLOOKUP(INT($I128),'1. Eingabemaske'!$I$12:$V$21,2,FALSE),"")),"")</f>
        <v/>
      </c>
      <c r="N128" s="105" t="str">
        <f>IF(ISTEXT($D128),IF(F128="M",IF(L128="","",IF($K128="Frühentwickler",VLOOKUP(INT($I128),'1. Eingabemaske'!$Z$12:$AF$28,5,FALSE),IF($K128="Normalentwickler",VLOOKUP(INT($I128),'1. Eingabemaske'!$Z$12:$AF$23,6,FALSE),IF($K128="Spätentwickler",VLOOKUP(INT($I128),'1. Eingabemaske'!$Z$12:$AF$23,7,FALSE),0)))+((VLOOKUP(INT($I128),'1. Eingabemaske'!$Z$12:$AF$23,2,FALSE))*(($G128-DATE(YEAR($G128),1,1)+1)/365))),IF(F128="W",(IF($K128="Frühentwickler",VLOOKUP(INT($I128),'1. Eingabemaske'!$AH$12:$AN$28,5,FALSE),IF($K128="Normalentwickler",VLOOKUP(INT($I128),'1. Eingabemaske'!$AH$12:$AN$23,6,FALSE),IF($K128="Spätentwickler",VLOOKUP(INT($I128),'1. Eingabemaske'!$AH$12:$AN$23,7,FALSE),0)))+((VLOOKUP(INT($I128),'1. Eingabemaske'!$AH$12:$AN$23,2,FALSE))*(($G128-DATE(YEAR($G128),1,1)+1)/365))),"Geschlecht fehlt!")),"")</f>
        <v/>
      </c>
      <c r="O128" s="106" t="str">
        <f>IF(ISTEXT(D128),IF(M128="","",IF('1. Eingabemaske'!$F$13="",0,(IF('1. Eingabemaske'!$F$13=0,(L128/'1. Eingabemaske'!$G$13),(L128-1)/('1. Eingabemaske'!$G$13-1))*M128*N128))),"")</f>
        <v/>
      </c>
      <c r="P128" s="103"/>
      <c r="Q128" s="103"/>
      <c r="R128" s="104" t="str">
        <f t="shared" si="10"/>
        <v/>
      </c>
      <c r="S128" s="104" t="str">
        <f>IF(AND(ISTEXT($D128),ISNUMBER(R128)),IF(HLOOKUP(INT($I128),'1. Eingabemaske'!$I$12:$V$21,3,FALSE)&lt;&gt;0,HLOOKUP(INT($I128),'1. Eingabemaske'!$I$12:$V$21,3,FALSE),""),"")</f>
        <v/>
      </c>
      <c r="T128" s="106" t="str">
        <f>IF(ISTEXT($D128),IF($S128="","",IF($R128="","",IF('1. Eingabemaske'!$F$14="",0,(IF('1. Eingabemaske'!$F$14=0,(R128/'1. Eingabemaske'!$G$14),(R128-1)/('1. Eingabemaske'!$G$14-1))*$S128)))),"")</f>
        <v/>
      </c>
      <c r="U128" s="103"/>
      <c r="V128" s="103"/>
      <c r="W128" s="104" t="str">
        <f t="shared" si="11"/>
        <v/>
      </c>
      <c r="X128" s="104" t="str">
        <f>IF(AND(ISTEXT($D128),ISNUMBER(W128)),IF(HLOOKUP(INT($I128),'1. Eingabemaske'!$I$12:$V$21,4,FALSE)&lt;&gt;0,HLOOKUP(INT($I128),'1. Eingabemaske'!$I$12:$V$21,4,FALSE),""),"")</f>
        <v/>
      </c>
      <c r="Y128" s="108" t="str">
        <f>IF(ISTEXT($D128),IF($W128="","",IF($X128="","",IF('1. Eingabemaske'!$F$15="","",(IF('1. Eingabemaske'!$F$15=0,($W128/'1. Eingabemaske'!$G$15),($W128-1)/('1. Eingabemaske'!$G$15-1))*$X128)))),"")</f>
        <v/>
      </c>
      <c r="Z128" s="103"/>
      <c r="AA128" s="103"/>
      <c r="AB128" s="104" t="str">
        <f t="shared" si="12"/>
        <v/>
      </c>
      <c r="AC128" s="104" t="str">
        <f>IF(AND(ISTEXT($D128),ISNUMBER($AB128)),IF(HLOOKUP(INT($I128),'1. Eingabemaske'!$I$12:$V$21,5,FALSE)&lt;&gt;0,HLOOKUP(INT($I128),'1. Eingabemaske'!$I$12:$V$21,5,FALSE),""),"")</f>
        <v/>
      </c>
      <c r="AD128" s="91" t="str">
        <f>IF(ISTEXT($D128),IF($AC128="","",IF('1. Eingabemaske'!$F$16="","",(IF('1. Eingabemaske'!$F$16=0,($AB128/'1. Eingabemaske'!$G$16),($AB128-1)/('1. Eingabemaske'!$G$16-1))*$AC128))),"")</f>
        <v/>
      </c>
      <c r="AE128" s="92" t="str">
        <f>IF(ISTEXT($D128),IF(F128="M",IF(L128="","",IF($K128="Frühentwickler",VLOOKUP(INT($I128),'1. Eingabemaske'!$Z$12:$AF$28,5,FALSE),IF($K128="Normalentwickler",VLOOKUP(INT($I128),'1. Eingabemaske'!$Z$12:$AF$23,6,FALSE),IF($K128="Spätentwickler",VLOOKUP(INT($I128),'1. Eingabemaske'!$Z$12:$AF$23,7,FALSE),0)))+((VLOOKUP(INT($I128),'1. Eingabemaske'!$Z$12:$AF$23,2,FALSE))*(($G128-DATE(YEAR($G128),1,1)+1)/365))),IF(F128="W",(IF($K128="Frühentwickler",VLOOKUP(INT($I128),'1. Eingabemaske'!$AH$12:$AN$28,5,FALSE),IF($K128="Normalentwickler",VLOOKUP(INT($I128),'1. Eingabemaske'!$AH$12:$AN$23,6,FALSE),IF($K128="Spätentwickler",VLOOKUP(INT($I128),'1. Eingabemaske'!$AH$12:$AN$23,7,FALSE),0)))+((VLOOKUP(INT($I128),'1. Eingabemaske'!$AH$12:$AN$23,2,FALSE))*(($G128-DATE(YEAR($G128),1,1)+1)/365))),"Geschlecht fehlt!")),"")</f>
        <v/>
      </c>
      <c r="AF128" s="93" t="str">
        <f t="shared" si="13"/>
        <v/>
      </c>
      <c r="AG128" s="103"/>
      <c r="AH128" s="94" t="str">
        <f>IF(AND(ISTEXT($D128),ISNUMBER($AG128)),IF(HLOOKUP(INT($I128),'1. Eingabemaske'!$I$12:$V$21,6,FALSE)&lt;&gt;0,HLOOKUP(INT($I128),'1. Eingabemaske'!$I$12:$V$21,6,FALSE),""),"")</f>
        <v/>
      </c>
      <c r="AI128" s="91" t="str">
        <f>IF(ISTEXT($D128),IF($AH128="","",IF('1. Eingabemaske'!$F$17="","",(IF('1. Eingabemaske'!$F$17=0,($AG128/'1. Eingabemaske'!$G$17),($AG128-1)/('1. Eingabemaske'!$G$17-1))*$AH128))),"")</f>
        <v/>
      </c>
      <c r="AJ128" s="103"/>
      <c r="AK128" s="94" t="str">
        <f>IF(AND(ISTEXT($D128),ISNUMBER($AJ128)),IF(HLOOKUP(INT($I128),'1. Eingabemaske'!$I$12:$V$21,7,FALSE)&lt;&gt;0,HLOOKUP(INT($I128),'1. Eingabemaske'!$I$12:$V$21,7,FALSE),""),"")</f>
        <v/>
      </c>
      <c r="AL128" s="91" t="str">
        <f>IF(ISTEXT($D128),IF(AJ128=0,0,IF($AK128="","",IF('1. Eingabemaske'!$F$18="","",(IF('1. Eingabemaske'!$F$18=0,($AJ128/'1. Eingabemaske'!$G$18),($AJ128-1)/('1. Eingabemaske'!$G$18-1))*$AK128)))),"")</f>
        <v/>
      </c>
      <c r="AM128" s="103"/>
      <c r="AN128" s="94" t="str">
        <f>IF(AND(ISTEXT($D128),ISNUMBER($AM128)),IF(HLOOKUP(INT($I128),'1. Eingabemaske'!$I$12:$V$21,8,FALSE)&lt;&gt;0,HLOOKUP(INT($I128),'1. Eingabemaske'!$I$12:$V$21,8,FALSE),""),"")</f>
        <v/>
      </c>
      <c r="AO128" s="89" t="str">
        <f>IF(ISTEXT($D128),IF($AN128="","",IF('1. Eingabemaske'!#REF!="","",(IF('1. Eingabemaske'!#REF!=0,($AM128/'1. Eingabemaske'!#REF!),($AM128-1)/('1. Eingabemaske'!#REF!-1))*$AN128))),"")</f>
        <v/>
      </c>
      <c r="AP128" s="110"/>
      <c r="AQ128" s="94" t="str">
        <f>IF(AND(ISTEXT($D128),ISNUMBER($AP128)),IF(HLOOKUP(INT($I128),'1. Eingabemaske'!$I$12:$V$21,9,FALSE)&lt;&gt;0,HLOOKUP(INT($I128),'1. Eingabemaske'!$I$12:$V$21,9,FALSE),""),"")</f>
        <v/>
      </c>
      <c r="AR128" s="103"/>
      <c r="AS128" s="94" t="str">
        <f>IF(AND(ISTEXT($D128),ISNUMBER($AR128)),IF(HLOOKUP(INT($I128),'1. Eingabemaske'!$I$12:$V$21,10,FALSE)&lt;&gt;0,HLOOKUP(INT($I128),'1. Eingabemaske'!$I$12:$V$21,10,FALSE),""),"")</f>
        <v/>
      </c>
      <c r="AT128" s="95" t="str">
        <f>IF(ISTEXT($D128),(IF($AQ128="",0,IF('1. Eingabemaske'!$F$19="","",(IF('1. Eingabemaske'!$F$19=0,($AP128/'1. Eingabemaske'!$G$19),($AP128-1)/('1. Eingabemaske'!$G$19-1))*$AQ128)))+IF($AS128="",0,IF('1. Eingabemaske'!$F$20="","",(IF('1. Eingabemaske'!$F$20=0,($AR128/'1. Eingabemaske'!$G$20),($AR128-1)/('1. Eingabemaske'!$G$20-1))*$AS128)))),"")</f>
        <v/>
      </c>
      <c r="AU128" s="103"/>
      <c r="AV128" s="94" t="str">
        <f>IF(AND(ISTEXT($D128),ISNUMBER($AU128)),IF(HLOOKUP(INT($I128),'1. Eingabemaske'!$I$12:$V$21,11,FALSE)&lt;&gt;0,HLOOKUP(INT($I128),'1. Eingabemaske'!$I$12:$V$21,11,FALSE),""),"")</f>
        <v/>
      </c>
      <c r="AW128" s="103"/>
      <c r="AX128" s="94" t="str">
        <f>IF(AND(ISTEXT($D128),ISNUMBER($AW128)),IF(HLOOKUP(INT($I128),'1. Eingabemaske'!$I$12:$V$21,12,FALSE)&lt;&gt;0,HLOOKUP(INT($I128),'1. Eingabemaske'!$I$12:$V$21,12,FALSE),""),"")</f>
        <v/>
      </c>
      <c r="AY128" s="95" t="str">
        <f>IF(ISTEXT($D128),SUM(IF($AV128="",0,IF('1. Eingabemaske'!$F$21="","",(IF('1. Eingabemaske'!$F$21=0,($AU128/'1. Eingabemaske'!$G$21),($AU128-1)/('1. Eingabemaske'!$G$21-1)))*$AV128)),IF($AX128="",0,IF('1. Eingabemaske'!#REF!="","",(IF('1. Eingabemaske'!#REF!=0,($AW128/'1. Eingabemaske'!#REF!),($AW128-1)/('1. Eingabemaske'!#REF!-1)))*$AX128))),"")</f>
        <v/>
      </c>
      <c r="AZ128" s="84" t="str">
        <f t="shared" si="14"/>
        <v>Bitte BES einfügen</v>
      </c>
      <c r="BA128" s="96" t="str">
        <f t="shared" si="15"/>
        <v/>
      </c>
      <c r="BB128" s="100"/>
      <c r="BC128" s="100"/>
      <c r="BD128" s="100"/>
    </row>
    <row r="129" spans="2:56" ht="13.5" thickBot="1" x14ac:dyDescent="0.45">
      <c r="B129" s="99" t="str">
        <f t="shared" si="8"/>
        <v xml:space="preserve"> </v>
      </c>
      <c r="C129" s="100"/>
      <c r="D129" s="100"/>
      <c r="E129" s="100"/>
      <c r="F129" s="100"/>
      <c r="G129" s="101"/>
      <c r="H129" s="101"/>
      <c r="I129" s="84" t="str">
        <f>IF(ISBLANK(Tableau1[[#This Row],[Name]]),"",((Tableau1[[#This Row],[Testdatum]]-Tableau1[[#This Row],[Geburtsdatum]])/365))</f>
        <v/>
      </c>
      <c r="J129" s="102" t="str">
        <f t="shared" si="9"/>
        <v xml:space="preserve"> </v>
      </c>
      <c r="K129" s="103"/>
      <c r="L129" s="103"/>
      <c r="M129" s="104" t="str">
        <f>IF(ISTEXT(D129),IF(L129="","",IF(HLOOKUP(INT($I129),'1. Eingabemaske'!$I$12:$V$21,2,FALSE)&lt;&gt;0,HLOOKUP(INT($I129),'1. Eingabemaske'!$I$12:$V$21,2,FALSE),"")),"")</f>
        <v/>
      </c>
      <c r="N129" s="105" t="str">
        <f>IF(ISTEXT($D129),IF(F129="M",IF(L129="","",IF($K129="Frühentwickler",VLOOKUP(INT($I129),'1. Eingabemaske'!$Z$12:$AF$28,5,FALSE),IF($K129="Normalentwickler",VLOOKUP(INT($I129),'1. Eingabemaske'!$Z$12:$AF$23,6,FALSE),IF($K129="Spätentwickler",VLOOKUP(INT($I129),'1. Eingabemaske'!$Z$12:$AF$23,7,FALSE),0)))+((VLOOKUP(INT($I129),'1. Eingabemaske'!$Z$12:$AF$23,2,FALSE))*(($G129-DATE(YEAR($G129),1,1)+1)/365))),IF(F129="W",(IF($K129="Frühentwickler",VLOOKUP(INT($I129),'1. Eingabemaske'!$AH$12:$AN$28,5,FALSE),IF($K129="Normalentwickler",VLOOKUP(INT($I129),'1. Eingabemaske'!$AH$12:$AN$23,6,FALSE),IF($K129="Spätentwickler",VLOOKUP(INT($I129),'1. Eingabemaske'!$AH$12:$AN$23,7,FALSE),0)))+((VLOOKUP(INT($I129),'1. Eingabemaske'!$AH$12:$AN$23,2,FALSE))*(($G129-DATE(YEAR($G129),1,1)+1)/365))),"Geschlecht fehlt!")),"")</f>
        <v/>
      </c>
      <c r="O129" s="106" t="str">
        <f>IF(ISTEXT(D129),IF(M129="","",IF('1. Eingabemaske'!$F$13="",0,(IF('1. Eingabemaske'!$F$13=0,(L129/'1. Eingabemaske'!$G$13),(L129-1)/('1. Eingabemaske'!$G$13-1))*M129*N129))),"")</f>
        <v/>
      </c>
      <c r="P129" s="103"/>
      <c r="Q129" s="103"/>
      <c r="R129" s="104" t="str">
        <f t="shared" si="10"/>
        <v/>
      </c>
      <c r="S129" s="104" t="str">
        <f>IF(AND(ISTEXT($D129),ISNUMBER(R129)),IF(HLOOKUP(INT($I129),'1. Eingabemaske'!$I$12:$V$21,3,FALSE)&lt;&gt;0,HLOOKUP(INT($I129),'1. Eingabemaske'!$I$12:$V$21,3,FALSE),""),"")</f>
        <v/>
      </c>
      <c r="T129" s="106" t="str">
        <f>IF(ISTEXT($D129),IF($S129="","",IF($R129="","",IF('1. Eingabemaske'!$F$14="",0,(IF('1. Eingabemaske'!$F$14=0,(R129/'1. Eingabemaske'!$G$14),(R129-1)/('1. Eingabemaske'!$G$14-1))*$S129)))),"")</f>
        <v/>
      </c>
      <c r="U129" s="103"/>
      <c r="V129" s="103"/>
      <c r="W129" s="104" t="str">
        <f t="shared" si="11"/>
        <v/>
      </c>
      <c r="X129" s="104" t="str">
        <f>IF(AND(ISTEXT($D129),ISNUMBER(W129)),IF(HLOOKUP(INT($I129),'1. Eingabemaske'!$I$12:$V$21,4,FALSE)&lt;&gt;0,HLOOKUP(INT($I129),'1. Eingabemaske'!$I$12:$V$21,4,FALSE),""),"")</f>
        <v/>
      </c>
      <c r="Y129" s="108" t="str">
        <f>IF(ISTEXT($D129),IF($W129="","",IF($X129="","",IF('1. Eingabemaske'!$F$15="","",(IF('1. Eingabemaske'!$F$15=0,($W129/'1. Eingabemaske'!$G$15),($W129-1)/('1. Eingabemaske'!$G$15-1))*$X129)))),"")</f>
        <v/>
      </c>
      <c r="Z129" s="103"/>
      <c r="AA129" s="103"/>
      <c r="AB129" s="104" t="str">
        <f t="shared" si="12"/>
        <v/>
      </c>
      <c r="AC129" s="104" t="str">
        <f>IF(AND(ISTEXT($D129),ISNUMBER($AB129)),IF(HLOOKUP(INT($I129),'1. Eingabemaske'!$I$12:$V$21,5,FALSE)&lt;&gt;0,HLOOKUP(INT($I129),'1. Eingabemaske'!$I$12:$V$21,5,FALSE),""),"")</f>
        <v/>
      </c>
      <c r="AD129" s="91" t="str">
        <f>IF(ISTEXT($D129),IF($AC129="","",IF('1. Eingabemaske'!$F$16="","",(IF('1. Eingabemaske'!$F$16=0,($AB129/'1. Eingabemaske'!$G$16),($AB129-1)/('1. Eingabemaske'!$G$16-1))*$AC129))),"")</f>
        <v/>
      </c>
      <c r="AE129" s="92" t="str">
        <f>IF(ISTEXT($D129),IF(F129="M",IF(L129="","",IF($K129="Frühentwickler",VLOOKUP(INT($I129),'1. Eingabemaske'!$Z$12:$AF$28,5,FALSE),IF($K129="Normalentwickler",VLOOKUP(INT($I129),'1. Eingabemaske'!$Z$12:$AF$23,6,FALSE),IF($K129="Spätentwickler",VLOOKUP(INT($I129),'1. Eingabemaske'!$Z$12:$AF$23,7,FALSE),0)))+((VLOOKUP(INT($I129),'1. Eingabemaske'!$Z$12:$AF$23,2,FALSE))*(($G129-DATE(YEAR($G129),1,1)+1)/365))),IF(F129="W",(IF($K129="Frühentwickler",VLOOKUP(INT($I129),'1. Eingabemaske'!$AH$12:$AN$28,5,FALSE),IF($K129="Normalentwickler",VLOOKUP(INT($I129),'1. Eingabemaske'!$AH$12:$AN$23,6,FALSE),IF($K129="Spätentwickler",VLOOKUP(INT($I129),'1. Eingabemaske'!$AH$12:$AN$23,7,FALSE),0)))+((VLOOKUP(INT($I129),'1. Eingabemaske'!$AH$12:$AN$23,2,FALSE))*(($G129-DATE(YEAR($G129),1,1)+1)/365))),"Geschlecht fehlt!")),"")</f>
        <v/>
      </c>
      <c r="AF129" s="93" t="str">
        <f t="shared" si="13"/>
        <v/>
      </c>
      <c r="AG129" s="103"/>
      <c r="AH129" s="94" t="str">
        <f>IF(AND(ISTEXT($D129),ISNUMBER($AG129)),IF(HLOOKUP(INT($I129),'1. Eingabemaske'!$I$12:$V$21,6,FALSE)&lt;&gt;0,HLOOKUP(INT($I129),'1. Eingabemaske'!$I$12:$V$21,6,FALSE),""),"")</f>
        <v/>
      </c>
      <c r="AI129" s="91" t="str">
        <f>IF(ISTEXT($D129),IF($AH129="","",IF('1. Eingabemaske'!$F$17="","",(IF('1. Eingabemaske'!$F$17=0,($AG129/'1. Eingabemaske'!$G$17),($AG129-1)/('1. Eingabemaske'!$G$17-1))*$AH129))),"")</f>
        <v/>
      </c>
      <c r="AJ129" s="103"/>
      <c r="AK129" s="94" t="str">
        <f>IF(AND(ISTEXT($D129),ISNUMBER($AJ129)),IF(HLOOKUP(INT($I129),'1. Eingabemaske'!$I$12:$V$21,7,FALSE)&lt;&gt;0,HLOOKUP(INT($I129),'1. Eingabemaske'!$I$12:$V$21,7,FALSE),""),"")</f>
        <v/>
      </c>
      <c r="AL129" s="91" t="str">
        <f>IF(ISTEXT($D129),IF(AJ129=0,0,IF($AK129="","",IF('1. Eingabemaske'!$F$18="","",(IF('1. Eingabemaske'!$F$18=0,($AJ129/'1. Eingabemaske'!$G$18),($AJ129-1)/('1. Eingabemaske'!$G$18-1))*$AK129)))),"")</f>
        <v/>
      </c>
      <c r="AM129" s="103"/>
      <c r="AN129" s="94" t="str">
        <f>IF(AND(ISTEXT($D129),ISNUMBER($AM129)),IF(HLOOKUP(INT($I129),'1. Eingabemaske'!$I$12:$V$21,8,FALSE)&lt;&gt;0,HLOOKUP(INT($I129),'1. Eingabemaske'!$I$12:$V$21,8,FALSE),""),"")</f>
        <v/>
      </c>
      <c r="AO129" s="89" t="str">
        <f>IF(ISTEXT($D129),IF($AN129="","",IF('1. Eingabemaske'!#REF!="","",(IF('1. Eingabemaske'!#REF!=0,($AM129/'1. Eingabemaske'!#REF!),($AM129-1)/('1. Eingabemaske'!#REF!-1))*$AN129))),"")</f>
        <v/>
      </c>
      <c r="AP129" s="110"/>
      <c r="AQ129" s="94" t="str">
        <f>IF(AND(ISTEXT($D129),ISNUMBER($AP129)),IF(HLOOKUP(INT($I129),'1. Eingabemaske'!$I$12:$V$21,9,FALSE)&lt;&gt;0,HLOOKUP(INT($I129),'1. Eingabemaske'!$I$12:$V$21,9,FALSE),""),"")</f>
        <v/>
      </c>
      <c r="AR129" s="103"/>
      <c r="AS129" s="94" t="str">
        <f>IF(AND(ISTEXT($D129),ISNUMBER($AR129)),IF(HLOOKUP(INT($I129),'1. Eingabemaske'!$I$12:$V$21,10,FALSE)&lt;&gt;0,HLOOKUP(INT($I129),'1. Eingabemaske'!$I$12:$V$21,10,FALSE),""),"")</f>
        <v/>
      </c>
      <c r="AT129" s="95" t="str">
        <f>IF(ISTEXT($D129),(IF($AQ129="",0,IF('1. Eingabemaske'!$F$19="","",(IF('1. Eingabemaske'!$F$19=0,($AP129/'1. Eingabemaske'!$G$19),($AP129-1)/('1. Eingabemaske'!$G$19-1))*$AQ129)))+IF($AS129="",0,IF('1. Eingabemaske'!$F$20="","",(IF('1. Eingabemaske'!$F$20=0,($AR129/'1. Eingabemaske'!$G$20),($AR129-1)/('1. Eingabemaske'!$G$20-1))*$AS129)))),"")</f>
        <v/>
      </c>
      <c r="AU129" s="103"/>
      <c r="AV129" s="94" t="str">
        <f>IF(AND(ISTEXT($D129),ISNUMBER($AU129)),IF(HLOOKUP(INT($I129),'1. Eingabemaske'!$I$12:$V$21,11,FALSE)&lt;&gt;0,HLOOKUP(INT($I129),'1. Eingabemaske'!$I$12:$V$21,11,FALSE),""),"")</f>
        <v/>
      </c>
      <c r="AW129" s="103"/>
      <c r="AX129" s="94" t="str">
        <f>IF(AND(ISTEXT($D129),ISNUMBER($AW129)),IF(HLOOKUP(INT($I129),'1. Eingabemaske'!$I$12:$V$21,12,FALSE)&lt;&gt;0,HLOOKUP(INT($I129),'1. Eingabemaske'!$I$12:$V$21,12,FALSE),""),"")</f>
        <v/>
      </c>
      <c r="AY129" s="95" t="str">
        <f>IF(ISTEXT($D129),SUM(IF($AV129="",0,IF('1. Eingabemaske'!$F$21="","",(IF('1. Eingabemaske'!$F$21=0,($AU129/'1. Eingabemaske'!$G$21),($AU129-1)/('1. Eingabemaske'!$G$21-1)))*$AV129)),IF($AX129="",0,IF('1. Eingabemaske'!#REF!="","",(IF('1. Eingabemaske'!#REF!=0,($AW129/'1. Eingabemaske'!#REF!),($AW129-1)/('1. Eingabemaske'!#REF!-1)))*$AX129))),"")</f>
        <v/>
      </c>
      <c r="AZ129" s="84" t="str">
        <f t="shared" si="14"/>
        <v>Bitte BES einfügen</v>
      </c>
      <c r="BA129" s="96" t="str">
        <f t="shared" si="15"/>
        <v/>
      </c>
      <c r="BB129" s="100"/>
      <c r="BC129" s="100"/>
      <c r="BD129" s="100"/>
    </row>
    <row r="130" spans="2:56" ht="13.5" thickBot="1" x14ac:dyDescent="0.45">
      <c r="B130" s="99" t="str">
        <f t="shared" si="8"/>
        <v xml:space="preserve"> </v>
      </c>
      <c r="C130" s="100"/>
      <c r="D130" s="100"/>
      <c r="E130" s="100"/>
      <c r="F130" s="100"/>
      <c r="G130" s="101"/>
      <c r="H130" s="101"/>
      <c r="I130" s="84" t="str">
        <f>IF(ISBLANK(Tableau1[[#This Row],[Name]]),"",((Tableau1[[#This Row],[Testdatum]]-Tableau1[[#This Row],[Geburtsdatum]])/365))</f>
        <v/>
      </c>
      <c r="J130" s="102" t="str">
        <f t="shared" si="9"/>
        <v xml:space="preserve"> </v>
      </c>
      <c r="K130" s="103"/>
      <c r="L130" s="103"/>
      <c r="M130" s="104" t="str">
        <f>IF(ISTEXT(D130),IF(L130="","",IF(HLOOKUP(INT($I130),'1. Eingabemaske'!$I$12:$V$21,2,FALSE)&lt;&gt;0,HLOOKUP(INT($I130),'1. Eingabemaske'!$I$12:$V$21,2,FALSE),"")),"")</f>
        <v/>
      </c>
      <c r="N130" s="105" t="str">
        <f>IF(ISTEXT($D130),IF(F130="M",IF(L130="","",IF($K130="Frühentwickler",VLOOKUP(INT($I130),'1. Eingabemaske'!$Z$12:$AF$28,5,FALSE),IF($K130="Normalentwickler",VLOOKUP(INT($I130),'1. Eingabemaske'!$Z$12:$AF$23,6,FALSE),IF($K130="Spätentwickler",VLOOKUP(INT($I130),'1. Eingabemaske'!$Z$12:$AF$23,7,FALSE),0)))+((VLOOKUP(INT($I130),'1. Eingabemaske'!$Z$12:$AF$23,2,FALSE))*(($G130-DATE(YEAR($G130),1,1)+1)/365))),IF(F130="W",(IF($K130="Frühentwickler",VLOOKUP(INT($I130),'1. Eingabemaske'!$AH$12:$AN$28,5,FALSE),IF($K130="Normalentwickler",VLOOKUP(INT($I130),'1. Eingabemaske'!$AH$12:$AN$23,6,FALSE),IF($K130="Spätentwickler",VLOOKUP(INT($I130),'1. Eingabemaske'!$AH$12:$AN$23,7,FALSE),0)))+((VLOOKUP(INT($I130),'1. Eingabemaske'!$AH$12:$AN$23,2,FALSE))*(($G130-DATE(YEAR($G130),1,1)+1)/365))),"Geschlecht fehlt!")),"")</f>
        <v/>
      </c>
      <c r="O130" s="106" t="str">
        <f>IF(ISTEXT(D130),IF(M130="","",IF('1. Eingabemaske'!$F$13="",0,(IF('1. Eingabemaske'!$F$13=0,(L130/'1. Eingabemaske'!$G$13),(L130-1)/('1. Eingabemaske'!$G$13-1))*M130*N130))),"")</f>
        <v/>
      </c>
      <c r="P130" s="103"/>
      <c r="Q130" s="103"/>
      <c r="R130" s="104" t="str">
        <f t="shared" si="10"/>
        <v/>
      </c>
      <c r="S130" s="104" t="str">
        <f>IF(AND(ISTEXT($D130),ISNUMBER(R130)),IF(HLOOKUP(INT($I130),'1. Eingabemaske'!$I$12:$V$21,3,FALSE)&lt;&gt;0,HLOOKUP(INT($I130),'1. Eingabemaske'!$I$12:$V$21,3,FALSE),""),"")</f>
        <v/>
      </c>
      <c r="T130" s="106" t="str">
        <f>IF(ISTEXT($D130),IF($S130="","",IF($R130="","",IF('1. Eingabemaske'!$F$14="",0,(IF('1. Eingabemaske'!$F$14=0,(R130/'1. Eingabemaske'!$G$14),(R130-1)/('1. Eingabemaske'!$G$14-1))*$S130)))),"")</f>
        <v/>
      </c>
      <c r="U130" s="103"/>
      <c r="V130" s="103"/>
      <c r="W130" s="104" t="str">
        <f t="shared" si="11"/>
        <v/>
      </c>
      <c r="X130" s="104" t="str">
        <f>IF(AND(ISTEXT($D130),ISNUMBER(W130)),IF(HLOOKUP(INT($I130),'1. Eingabemaske'!$I$12:$V$21,4,FALSE)&lt;&gt;0,HLOOKUP(INT($I130),'1. Eingabemaske'!$I$12:$V$21,4,FALSE),""),"")</f>
        <v/>
      </c>
      <c r="Y130" s="108" t="str">
        <f>IF(ISTEXT($D130),IF($W130="","",IF($X130="","",IF('1. Eingabemaske'!$F$15="","",(IF('1. Eingabemaske'!$F$15=0,($W130/'1. Eingabemaske'!$G$15),($W130-1)/('1. Eingabemaske'!$G$15-1))*$X130)))),"")</f>
        <v/>
      </c>
      <c r="Z130" s="103"/>
      <c r="AA130" s="103"/>
      <c r="AB130" s="104" t="str">
        <f t="shared" si="12"/>
        <v/>
      </c>
      <c r="AC130" s="104" t="str">
        <f>IF(AND(ISTEXT($D130),ISNUMBER($AB130)),IF(HLOOKUP(INT($I130),'1. Eingabemaske'!$I$12:$V$21,5,FALSE)&lt;&gt;0,HLOOKUP(INT($I130),'1. Eingabemaske'!$I$12:$V$21,5,FALSE),""),"")</f>
        <v/>
      </c>
      <c r="AD130" s="91" t="str">
        <f>IF(ISTEXT($D130),IF($AC130="","",IF('1. Eingabemaske'!$F$16="","",(IF('1. Eingabemaske'!$F$16=0,($AB130/'1. Eingabemaske'!$G$16),($AB130-1)/('1. Eingabemaske'!$G$16-1))*$AC130))),"")</f>
        <v/>
      </c>
      <c r="AE130" s="92" t="str">
        <f>IF(ISTEXT($D130),IF(F130="M",IF(L130="","",IF($K130="Frühentwickler",VLOOKUP(INT($I130),'1. Eingabemaske'!$Z$12:$AF$28,5,FALSE),IF($K130="Normalentwickler",VLOOKUP(INT($I130),'1. Eingabemaske'!$Z$12:$AF$23,6,FALSE),IF($K130="Spätentwickler",VLOOKUP(INT($I130),'1. Eingabemaske'!$Z$12:$AF$23,7,FALSE),0)))+((VLOOKUP(INT($I130),'1. Eingabemaske'!$Z$12:$AF$23,2,FALSE))*(($G130-DATE(YEAR($G130),1,1)+1)/365))),IF(F130="W",(IF($K130="Frühentwickler",VLOOKUP(INT($I130),'1. Eingabemaske'!$AH$12:$AN$28,5,FALSE),IF($K130="Normalentwickler",VLOOKUP(INT($I130),'1. Eingabemaske'!$AH$12:$AN$23,6,FALSE),IF($K130="Spätentwickler",VLOOKUP(INT($I130),'1. Eingabemaske'!$AH$12:$AN$23,7,FALSE),0)))+((VLOOKUP(INT($I130),'1. Eingabemaske'!$AH$12:$AN$23,2,FALSE))*(($G130-DATE(YEAR($G130),1,1)+1)/365))),"Geschlecht fehlt!")),"")</f>
        <v/>
      </c>
      <c r="AF130" s="93" t="str">
        <f t="shared" si="13"/>
        <v/>
      </c>
      <c r="AG130" s="103"/>
      <c r="AH130" s="94" t="str">
        <f>IF(AND(ISTEXT($D130),ISNUMBER($AG130)),IF(HLOOKUP(INT($I130),'1. Eingabemaske'!$I$12:$V$21,6,FALSE)&lt;&gt;0,HLOOKUP(INT($I130),'1. Eingabemaske'!$I$12:$V$21,6,FALSE),""),"")</f>
        <v/>
      </c>
      <c r="AI130" s="91" t="str">
        <f>IF(ISTEXT($D130),IF($AH130="","",IF('1. Eingabemaske'!$F$17="","",(IF('1. Eingabemaske'!$F$17=0,($AG130/'1. Eingabemaske'!$G$17),($AG130-1)/('1. Eingabemaske'!$G$17-1))*$AH130))),"")</f>
        <v/>
      </c>
      <c r="AJ130" s="103"/>
      <c r="AK130" s="94" t="str">
        <f>IF(AND(ISTEXT($D130),ISNUMBER($AJ130)),IF(HLOOKUP(INT($I130),'1. Eingabemaske'!$I$12:$V$21,7,FALSE)&lt;&gt;0,HLOOKUP(INT($I130),'1. Eingabemaske'!$I$12:$V$21,7,FALSE),""),"")</f>
        <v/>
      </c>
      <c r="AL130" s="91" t="str">
        <f>IF(ISTEXT($D130),IF(AJ130=0,0,IF($AK130="","",IF('1. Eingabemaske'!$F$18="","",(IF('1. Eingabemaske'!$F$18=0,($AJ130/'1. Eingabemaske'!$G$18),($AJ130-1)/('1. Eingabemaske'!$G$18-1))*$AK130)))),"")</f>
        <v/>
      </c>
      <c r="AM130" s="103"/>
      <c r="AN130" s="94" t="str">
        <f>IF(AND(ISTEXT($D130),ISNUMBER($AM130)),IF(HLOOKUP(INT($I130),'1. Eingabemaske'!$I$12:$V$21,8,FALSE)&lt;&gt;0,HLOOKUP(INT($I130),'1. Eingabemaske'!$I$12:$V$21,8,FALSE),""),"")</f>
        <v/>
      </c>
      <c r="AO130" s="89" t="str">
        <f>IF(ISTEXT($D130),IF($AN130="","",IF('1. Eingabemaske'!#REF!="","",(IF('1. Eingabemaske'!#REF!=0,($AM130/'1. Eingabemaske'!#REF!),($AM130-1)/('1. Eingabemaske'!#REF!-1))*$AN130))),"")</f>
        <v/>
      </c>
      <c r="AP130" s="110"/>
      <c r="AQ130" s="94" t="str">
        <f>IF(AND(ISTEXT($D130),ISNUMBER($AP130)),IF(HLOOKUP(INT($I130),'1. Eingabemaske'!$I$12:$V$21,9,FALSE)&lt;&gt;0,HLOOKUP(INT($I130),'1. Eingabemaske'!$I$12:$V$21,9,FALSE),""),"")</f>
        <v/>
      </c>
      <c r="AR130" s="103"/>
      <c r="AS130" s="94" t="str">
        <f>IF(AND(ISTEXT($D130),ISNUMBER($AR130)),IF(HLOOKUP(INT($I130),'1. Eingabemaske'!$I$12:$V$21,10,FALSE)&lt;&gt;0,HLOOKUP(INT($I130),'1. Eingabemaske'!$I$12:$V$21,10,FALSE),""),"")</f>
        <v/>
      </c>
      <c r="AT130" s="95" t="str">
        <f>IF(ISTEXT($D130),(IF($AQ130="",0,IF('1. Eingabemaske'!$F$19="","",(IF('1. Eingabemaske'!$F$19=0,($AP130/'1. Eingabemaske'!$G$19),($AP130-1)/('1. Eingabemaske'!$G$19-1))*$AQ130)))+IF($AS130="",0,IF('1. Eingabemaske'!$F$20="","",(IF('1. Eingabemaske'!$F$20=0,($AR130/'1. Eingabemaske'!$G$20),($AR130-1)/('1. Eingabemaske'!$G$20-1))*$AS130)))),"")</f>
        <v/>
      </c>
      <c r="AU130" s="103"/>
      <c r="AV130" s="94" t="str">
        <f>IF(AND(ISTEXT($D130),ISNUMBER($AU130)),IF(HLOOKUP(INT($I130),'1. Eingabemaske'!$I$12:$V$21,11,FALSE)&lt;&gt;0,HLOOKUP(INT($I130),'1. Eingabemaske'!$I$12:$V$21,11,FALSE),""),"")</f>
        <v/>
      </c>
      <c r="AW130" s="103"/>
      <c r="AX130" s="94" t="str">
        <f>IF(AND(ISTEXT($D130),ISNUMBER($AW130)),IF(HLOOKUP(INT($I130),'1. Eingabemaske'!$I$12:$V$21,12,FALSE)&lt;&gt;0,HLOOKUP(INT($I130),'1. Eingabemaske'!$I$12:$V$21,12,FALSE),""),"")</f>
        <v/>
      </c>
      <c r="AY130" s="95" t="str">
        <f>IF(ISTEXT($D130),SUM(IF($AV130="",0,IF('1. Eingabemaske'!$F$21="","",(IF('1. Eingabemaske'!$F$21=0,($AU130/'1. Eingabemaske'!$G$21),($AU130-1)/('1. Eingabemaske'!$G$21-1)))*$AV130)),IF($AX130="",0,IF('1. Eingabemaske'!#REF!="","",(IF('1. Eingabemaske'!#REF!=0,($AW130/'1. Eingabemaske'!#REF!),($AW130-1)/('1. Eingabemaske'!#REF!-1)))*$AX130))),"")</f>
        <v/>
      </c>
      <c r="AZ130" s="84" t="str">
        <f t="shared" si="14"/>
        <v>Bitte BES einfügen</v>
      </c>
      <c r="BA130" s="96" t="str">
        <f t="shared" si="15"/>
        <v/>
      </c>
      <c r="BB130" s="100"/>
      <c r="BC130" s="100"/>
      <c r="BD130" s="100"/>
    </row>
    <row r="131" spans="2:56" ht="13.5" thickBot="1" x14ac:dyDescent="0.45">
      <c r="B131" s="99" t="str">
        <f t="shared" si="8"/>
        <v xml:space="preserve"> </v>
      </c>
      <c r="C131" s="100"/>
      <c r="D131" s="100"/>
      <c r="E131" s="100"/>
      <c r="F131" s="100"/>
      <c r="G131" s="101"/>
      <c r="H131" s="101"/>
      <c r="I131" s="84" t="str">
        <f>IF(ISBLANK(Tableau1[[#This Row],[Name]]),"",((Tableau1[[#This Row],[Testdatum]]-Tableau1[[#This Row],[Geburtsdatum]])/365))</f>
        <v/>
      </c>
      <c r="J131" s="102" t="str">
        <f t="shared" si="9"/>
        <v xml:space="preserve"> </v>
      </c>
      <c r="K131" s="103"/>
      <c r="L131" s="103"/>
      <c r="M131" s="104" t="str">
        <f>IF(ISTEXT(D131),IF(L131="","",IF(HLOOKUP(INT($I131),'1. Eingabemaske'!$I$12:$V$21,2,FALSE)&lt;&gt;0,HLOOKUP(INT($I131),'1. Eingabemaske'!$I$12:$V$21,2,FALSE),"")),"")</f>
        <v/>
      </c>
      <c r="N131" s="105" t="str">
        <f>IF(ISTEXT($D131),IF(F131="M",IF(L131="","",IF($K131="Frühentwickler",VLOOKUP(INT($I131),'1. Eingabemaske'!$Z$12:$AF$28,5,FALSE),IF($K131="Normalentwickler",VLOOKUP(INT($I131),'1. Eingabemaske'!$Z$12:$AF$23,6,FALSE),IF($K131="Spätentwickler",VLOOKUP(INT($I131),'1. Eingabemaske'!$Z$12:$AF$23,7,FALSE),0)))+((VLOOKUP(INT($I131),'1. Eingabemaske'!$Z$12:$AF$23,2,FALSE))*(($G131-DATE(YEAR($G131),1,1)+1)/365))),IF(F131="W",(IF($K131="Frühentwickler",VLOOKUP(INT($I131),'1. Eingabemaske'!$AH$12:$AN$28,5,FALSE),IF($K131="Normalentwickler",VLOOKUP(INT($I131),'1. Eingabemaske'!$AH$12:$AN$23,6,FALSE),IF($K131="Spätentwickler",VLOOKUP(INT($I131),'1. Eingabemaske'!$AH$12:$AN$23,7,FALSE),0)))+((VLOOKUP(INT($I131),'1. Eingabemaske'!$AH$12:$AN$23,2,FALSE))*(($G131-DATE(YEAR($G131),1,1)+1)/365))),"Geschlecht fehlt!")),"")</f>
        <v/>
      </c>
      <c r="O131" s="106" t="str">
        <f>IF(ISTEXT(D131),IF(M131="","",IF('1. Eingabemaske'!$F$13="",0,(IF('1. Eingabemaske'!$F$13=0,(L131/'1. Eingabemaske'!$G$13),(L131-1)/('1. Eingabemaske'!$G$13-1))*M131*N131))),"")</f>
        <v/>
      </c>
      <c r="P131" s="103"/>
      <c r="Q131" s="103"/>
      <c r="R131" s="104" t="str">
        <f t="shared" si="10"/>
        <v/>
      </c>
      <c r="S131" s="104" t="str">
        <f>IF(AND(ISTEXT($D131),ISNUMBER(R131)),IF(HLOOKUP(INT($I131),'1. Eingabemaske'!$I$12:$V$21,3,FALSE)&lt;&gt;0,HLOOKUP(INT($I131),'1. Eingabemaske'!$I$12:$V$21,3,FALSE),""),"")</f>
        <v/>
      </c>
      <c r="T131" s="106" t="str">
        <f>IF(ISTEXT($D131),IF($S131="","",IF($R131="","",IF('1. Eingabemaske'!$F$14="",0,(IF('1. Eingabemaske'!$F$14=0,(R131/'1. Eingabemaske'!$G$14),(R131-1)/('1. Eingabemaske'!$G$14-1))*$S131)))),"")</f>
        <v/>
      </c>
      <c r="U131" s="103"/>
      <c r="V131" s="103"/>
      <c r="W131" s="104" t="str">
        <f t="shared" si="11"/>
        <v/>
      </c>
      <c r="X131" s="104" t="str">
        <f>IF(AND(ISTEXT($D131),ISNUMBER(W131)),IF(HLOOKUP(INT($I131),'1. Eingabemaske'!$I$12:$V$21,4,FALSE)&lt;&gt;0,HLOOKUP(INT($I131),'1. Eingabemaske'!$I$12:$V$21,4,FALSE),""),"")</f>
        <v/>
      </c>
      <c r="Y131" s="108" t="str">
        <f>IF(ISTEXT($D131),IF($W131="","",IF($X131="","",IF('1. Eingabemaske'!$F$15="","",(IF('1. Eingabemaske'!$F$15=0,($W131/'1. Eingabemaske'!$G$15),($W131-1)/('1. Eingabemaske'!$G$15-1))*$X131)))),"")</f>
        <v/>
      </c>
      <c r="Z131" s="103"/>
      <c r="AA131" s="103"/>
      <c r="AB131" s="104" t="str">
        <f t="shared" si="12"/>
        <v/>
      </c>
      <c r="AC131" s="104" t="str">
        <f>IF(AND(ISTEXT($D131),ISNUMBER($AB131)),IF(HLOOKUP(INT($I131),'1. Eingabemaske'!$I$12:$V$21,5,FALSE)&lt;&gt;0,HLOOKUP(INT($I131),'1. Eingabemaske'!$I$12:$V$21,5,FALSE),""),"")</f>
        <v/>
      </c>
      <c r="AD131" s="91" t="str">
        <f>IF(ISTEXT($D131),IF($AC131="","",IF('1. Eingabemaske'!$F$16="","",(IF('1. Eingabemaske'!$F$16=0,($AB131/'1. Eingabemaske'!$G$16),($AB131-1)/('1. Eingabemaske'!$G$16-1))*$AC131))),"")</f>
        <v/>
      </c>
      <c r="AE131" s="92" t="str">
        <f>IF(ISTEXT($D131),IF(F131="M",IF(L131="","",IF($K131="Frühentwickler",VLOOKUP(INT($I131),'1. Eingabemaske'!$Z$12:$AF$28,5,FALSE),IF($K131="Normalentwickler",VLOOKUP(INT($I131),'1. Eingabemaske'!$Z$12:$AF$23,6,FALSE),IF($K131="Spätentwickler",VLOOKUP(INT($I131),'1. Eingabemaske'!$Z$12:$AF$23,7,FALSE),0)))+((VLOOKUP(INT($I131),'1. Eingabemaske'!$Z$12:$AF$23,2,FALSE))*(($G131-DATE(YEAR($G131),1,1)+1)/365))),IF(F131="W",(IF($K131="Frühentwickler",VLOOKUP(INT($I131),'1. Eingabemaske'!$AH$12:$AN$28,5,FALSE),IF($K131="Normalentwickler",VLOOKUP(INT($I131),'1. Eingabemaske'!$AH$12:$AN$23,6,FALSE),IF($K131="Spätentwickler",VLOOKUP(INT($I131),'1. Eingabemaske'!$AH$12:$AN$23,7,FALSE),0)))+((VLOOKUP(INT($I131),'1. Eingabemaske'!$AH$12:$AN$23,2,FALSE))*(($G131-DATE(YEAR($G131),1,1)+1)/365))),"Geschlecht fehlt!")),"")</f>
        <v/>
      </c>
      <c r="AF131" s="93" t="str">
        <f t="shared" si="13"/>
        <v/>
      </c>
      <c r="AG131" s="103"/>
      <c r="AH131" s="94" t="str">
        <f>IF(AND(ISTEXT($D131),ISNUMBER($AG131)),IF(HLOOKUP(INT($I131),'1. Eingabemaske'!$I$12:$V$21,6,FALSE)&lt;&gt;0,HLOOKUP(INT($I131),'1. Eingabemaske'!$I$12:$V$21,6,FALSE),""),"")</f>
        <v/>
      </c>
      <c r="AI131" s="91" t="str">
        <f>IF(ISTEXT($D131),IF($AH131="","",IF('1. Eingabemaske'!$F$17="","",(IF('1. Eingabemaske'!$F$17=0,($AG131/'1. Eingabemaske'!$G$17),($AG131-1)/('1. Eingabemaske'!$G$17-1))*$AH131))),"")</f>
        <v/>
      </c>
      <c r="AJ131" s="103"/>
      <c r="AK131" s="94" t="str">
        <f>IF(AND(ISTEXT($D131),ISNUMBER($AJ131)),IF(HLOOKUP(INT($I131),'1. Eingabemaske'!$I$12:$V$21,7,FALSE)&lt;&gt;0,HLOOKUP(INT($I131),'1. Eingabemaske'!$I$12:$V$21,7,FALSE),""),"")</f>
        <v/>
      </c>
      <c r="AL131" s="91" t="str">
        <f>IF(ISTEXT($D131),IF(AJ131=0,0,IF($AK131="","",IF('1. Eingabemaske'!$F$18="","",(IF('1. Eingabemaske'!$F$18=0,($AJ131/'1. Eingabemaske'!$G$18),($AJ131-1)/('1. Eingabemaske'!$G$18-1))*$AK131)))),"")</f>
        <v/>
      </c>
      <c r="AM131" s="103"/>
      <c r="AN131" s="94" t="str">
        <f>IF(AND(ISTEXT($D131),ISNUMBER($AM131)),IF(HLOOKUP(INT($I131),'1. Eingabemaske'!$I$12:$V$21,8,FALSE)&lt;&gt;0,HLOOKUP(INT($I131),'1. Eingabemaske'!$I$12:$V$21,8,FALSE),""),"")</f>
        <v/>
      </c>
      <c r="AO131" s="89" t="str">
        <f>IF(ISTEXT($D131),IF($AN131="","",IF('1. Eingabemaske'!#REF!="","",(IF('1. Eingabemaske'!#REF!=0,($AM131/'1. Eingabemaske'!#REF!),($AM131-1)/('1. Eingabemaske'!#REF!-1))*$AN131))),"")</f>
        <v/>
      </c>
      <c r="AP131" s="110"/>
      <c r="AQ131" s="94" t="str">
        <f>IF(AND(ISTEXT($D131),ISNUMBER($AP131)),IF(HLOOKUP(INT($I131),'1. Eingabemaske'!$I$12:$V$21,9,FALSE)&lt;&gt;0,HLOOKUP(INT($I131),'1. Eingabemaske'!$I$12:$V$21,9,FALSE),""),"")</f>
        <v/>
      </c>
      <c r="AR131" s="103"/>
      <c r="AS131" s="94" t="str">
        <f>IF(AND(ISTEXT($D131),ISNUMBER($AR131)),IF(HLOOKUP(INT($I131),'1. Eingabemaske'!$I$12:$V$21,10,FALSE)&lt;&gt;0,HLOOKUP(INT($I131),'1. Eingabemaske'!$I$12:$V$21,10,FALSE),""),"")</f>
        <v/>
      </c>
      <c r="AT131" s="95" t="str">
        <f>IF(ISTEXT($D131),(IF($AQ131="",0,IF('1. Eingabemaske'!$F$19="","",(IF('1. Eingabemaske'!$F$19=0,($AP131/'1. Eingabemaske'!$G$19),($AP131-1)/('1. Eingabemaske'!$G$19-1))*$AQ131)))+IF($AS131="",0,IF('1. Eingabemaske'!$F$20="","",(IF('1. Eingabemaske'!$F$20=0,($AR131/'1. Eingabemaske'!$G$20),($AR131-1)/('1. Eingabemaske'!$G$20-1))*$AS131)))),"")</f>
        <v/>
      </c>
      <c r="AU131" s="103"/>
      <c r="AV131" s="94" t="str">
        <f>IF(AND(ISTEXT($D131),ISNUMBER($AU131)),IF(HLOOKUP(INT($I131),'1. Eingabemaske'!$I$12:$V$21,11,FALSE)&lt;&gt;0,HLOOKUP(INT($I131),'1. Eingabemaske'!$I$12:$V$21,11,FALSE),""),"")</f>
        <v/>
      </c>
      <c r="AW131" s="103"/>
      <c r="AX131" s="94" t="str">
        <f>IF(AND(ISTEXT($D131),ISNUMBER($AW131)),IF(HLOOKUP(INT($I131),'1. Eingabemaske'!$I$12:$V$21,12,FALSE)&lt;&gt;0,HLOOKUP(INT($I131),'1. Eingabemaske'!$I$12:$V$21,12,FALSE),""),"")</f>
        <v/>
      </c>
      <c r="AY131" s="95" t="str">
        <f>IF(ISTEXT($D131),SUM(IF($AV131="",0,IF('1. Eingabemaske'!$F$21="","",(IF('1. Eingabemaske'!$F$21=0,($AU131/'1. Eingabemaske'!$G$21),($AU131-1)/('1. Eingabemaske'!$G$21-1)))*$AV131)),IF($AX131="",0,IF('1. Eingabemaske'!#REF!="","",(IF('1. Eingabemaske'!#REF!=0,($AW131/'1. Eingabemaske'!#REF!),($AW131-1)/('1. Eingabemaske'!#REF!-1)))*$AX131))),"")</f>
        <v/>
      </c>
      <c r="AZ131" s="84" t="str">
        <f t="shared" si="14"/>
        <v>Bitte BES einfügen</v>
      </c>
      <c r="BA131" s="96" t="str">
        <f t="shared" si="15"/>
        <v/>
      </c>
      <c r="BB131" s="100"/>
      <c r="BC131" s="100"/>
      <c r="BD131" s="100"/>
    </row>
    <row r="132" spans="2:56" ht="13.5" thickBot="1" x14ac:dyDescent="0.45">
      <c r="B132" s="99" t="str">
        <f t="shared" si="8"/>
        <v xml:space="preserve"> </v>
      </c>
      <c r="C132" s="100"/>
      <c r="D132" s="100"/>
      <c r="E132" s="100"/>
      <c r="F132" s="100"/>
      <c r="G132" s="101"/>
      <c r="H132" s="101"/>
      <c r="I132" s="84" t="str">
        <f>IF(ISBLANK(Tableau1[[#This Row],[Name]]),"",((Tableau1[[#This Row],[Testdatum]]-Tableau1[[#This Row],[Geburtsdatum]])/365))</f>
        <v/>
      </c>
      <c r="J132" s="102" t="str">
        <f t="shared" si="9"/>
        <v xml:space="preserve"> </v>
      </c>
      <c r="K132" s="103"/>
      <c r="L132" s="103"/>
      <c r="M132" s="104" t="str">
        <f>IF(ISTEXT(D132),IF(L132="","",IF(HLOOKUP(INT($I132),'1. Eingabemaske'!$I$12:$V$21,2,FALSE)&lt;&gt;0,HLOOKUP(INT($I132),'1. Eingabemaske'!$I$12:$V$21,2,FALSE),"")),"")</f>
        <v/>
      </c>
      <c r="N132" s="105" t="str">
        <f>IF(ISTEXT($D132),IF(F132="M",IF(L132="","",IF($K132="Frühentwickler",VLOOKUP(INT($I132),'1. Eingabemaske'!$Z$12:$AF$28,5,FALSE),IF($K132="Normalentwickler",VLOOKUP(INT($I132),'1. Eingabemaske'!$Z$12:$AF$23,6,FALSE),IF($K132="Spätentwickler",VLOOKUP(INT($I132),'1. Eingabemaske'!$Z$12:$AF$23,7,FALSE),0)))+((VLOOKUP(INT($I132),'1. Eingabemaske'!$Z$12:$AF$23,2,FALSE))*(($G132-DATE(YEAR($G132),1,1)+1)/365))),IF(F132="W",(IF($K132="Frühentwickler",VLOOKUP(INT($I132),'1. Eingabemaske'!$AH$12:$AN$28,5,FALSE),IF($K132="Normalentwickler",VLOOKUP(INT($I132),'1. Eingabemaske'!$AH$12:$AN$23,6,FALSE),IF($K132="Spätentwickler",VLOOKUP(INT($I132),'1. Eingabemaske'!$AH$12:$AN$23,7,FALSE),0)))+((VLOOKUP(INT($I132),'1. Eingabemaske'!$AH$12:$AN$23,2,FALSE))*(($G132-DATE(YEAR($G132),1,1)+1)/365))),"Geschlecht fehlt!")),"")</f>
        <v/>
      </c>
      <c r="O132" s="106" t="str">
        <f>IF(ISTEXT(D132),IF(M132="","",IF('1. Eingabemaske'!$F$13="",0,(IF('1. Eingabemaske'!$F$13=0,(L132/'1. Eingabemaske'!$G$13),(L132-1)/('1. Eingabemaske'!$G$13-1))*M132*N132))),"")</f>
        <v/>
      </c>
      <c r="P132" s="103"/>
      <c r="Q132" s="103"/>
      <c r="R132" s="104" t="str">
        <f t="shared" si="10"/>
        <v/>
      </c>
      <c r="S132" s="104" t="str">
        <f>IF(AND(ISTEXT($D132),ISNUMBER(R132)),IF(HLOOKUP(INT($I132),'1. Eingabemaske'!$I$12:$V$21,3,FALSE)&lt;&gt;0,HLOOKUP(INT($I132),'1. Eingabemaske'!$I$12:$V$21,3,FALSE),""),"")</f>
        <v/>
      </c>
      <c r="T132" s="106" t="str">
        <f>IF(ISTEXT($D132),IF($S132="","",IF($R132="","",IF('1. Eingabemaske'!$F$14="",0,(IF('1. Eingabemaske'!$F$14=0,(R132/'1. Eingabemaske'!$G$14),(R132-1)/('1. Eingabemaske'!$G$14-1))*$S132)))),"")</f>
        <v/>
      </c>
      <c r="U132" s="103"/>
      <c r="V132" s="103"/>
      <c r="W132" s="104" t="str">
        <f t="shared" si="11"/>
        <v/>
      </c>
      <c r="X132" s="104" t="str">
        <f>IF(AND(ISTEXT($D132),ISNUMBER(W132)),IF(HLOOKUP(INT($I132),'1. Eingabemaske'!$I$12:$V$21,4,FALSE)&lt;&gt;0,HLOOKUP(INT($I132),'1. Eingabemaske'!$I$12:$V$21,4,FALSE),""),"")</f>
        <v/>
      </c>
      <c r="Y132" s="108" t="str">
        <f>IF(ISTEXT($D132),IF($W132="","",IF($X132="","",IF('1. Eingabemaske'!$F$15="","",(IF('1. Eingabemaske'!$F$15=0,($W132/'1. Eingabemaske'!$G$15),($W132-1)/('1. Eingabemaske'!$G$15-1))*$X132)))),"")</f>
        <v/>
      </c>
      <c r="Z132" s="103"/>
      <c r="AA132" s="103"/>
      <c r="AB132" s="104" t="str">
        <f t="shared" si="12"/>
        <v/>
      </c>
      <c r="AC132" s="104" t="str">
        <f>IF(AND(ISTEXT($D132),ISNUMBER($AB132)),IF(HLOOKUP(INT($I132),'1. Eingabemaske'!$I$12:$V$21,5,FALSE)&lt;&gt;0,HLOOKUP(INT($I132),'1. Eingabemaske'!$I$12:$V$21,5,FALSE),""),"")</f>
        <v/>
      </c>
      <c r="AD132" s="91" t="str">
        <f>IF(ISTEXT($D132),IF($AC132="","",IF('1. Eingabemaske'!$F$16="","",(IF('1. Eingabemaske'!$F$16=0,($AB132/'1. Eingabemaske'!$G$16),($AB132-1)/('1. Eingabemaske'!$G$16-1))*$AC132))),"")</f>
        <v/>
      </c>
      <c r="AE132" s="92" t="str">
        <f>IF(ISTEXT($D132),IF(F132="M",IF(L132="","",IF($K132="Frühentwickler",VLOOKUP(INT($I132),'1. Eingabemaske'!$Z$12:$AF$28,5,FALSE),IF($K132="Normalentwickler",VLOOKUP(INT($I132),'1. Eingabemaske'!$Z$12:$AF$23,6,FALSE),IF($K132="Spätentwickler",VLOOKUP(INT($I132),'1. Eingabemaske'!$Z$12:$AF$23,7,FALSE),0)))+((VLOOKUP(INT($I132),'1. Eingabemaske'!$Z$12:$AF$23,2,FALSE))*(($G132-DATE(YEAR($G132),1,1)+1)/365))),IF(F132="W",(IF($K132="Frühentwickler",VLOOKUP(INT($I132),'1. Eingabemaske'!$AH$12:$AN$28,5,FALSE),IF($K132="Normalentwickler",VLOOKUP(INT($I132),'1. Eingabemaske'!$AH$12:$AN$23,6,FALSE),IF($K132="Spätentwickler",VLOOKUP(INT($I132),'1. Eingabemaske'!$AH$12:$AN$23,7,FALSE),0)))+((VLOOKUP(INT($I132),'1. Eingabemaske'!$AH$12:$AN$23,2,FALSE))*(($G132-DATE(YEAR($G132),1,1)+1)/365))),"Geschlecht fehlt!")),"")</f>
        <v/>
      </c>
      <c r="AF132" s="93" t="str">
        <f t="shared" si="13"/>
        <v/>
      </c>
      <c r="AG132" s="103"/>
      <c r="AH132" s="94" t="str">
        <f>IF(AND(ISTEXT($D132),ISNUMBER($AG132)),IF(HLOOKUP(INT($I132),'1. Eingabemaske'!$I$12:$V$21,6,FALSE)&lt;&gt;0,HLOOKUP(INT($I132),'1. Eingabemaske'!$I$12:$V$21,6,FALSE),""),"")</f>
        <v/>
      </c>
      <c r="AI132" s="91" t="str">
        <f>IF(ISTEXT($D132),IF($AH132="","",IF('1. Eingabemaske'!$F$17="","",(IF('1. Eingabemaske'!$F$17=0,($AG132/'1. Eingabemaske'!$G$17),($AG132-1)/('1. Eingabemaske'!$G$17-1))*$AH132))),"")</f>
        <v/>
      </c>
      <c r="AJ132" s="103"/>
      <c r="AK132" s="94" t="str">
        <f>IF(AND(ISTEXT($D132),ISNUMBER($AJ132)),IF(HLOOKUP(INT($I132),'1. Eingabemaske'!$I$12:$V$21,7,FALSE)&lt;&gt;0,HLOOKUP(INT($I132),'1. Eingabemaske'!$I$12:$V$21,7,FALSE),""),"")</f>
        <v/>
      </c>
      <c r="AL132" s="91" t="str">
        <f>IF(ISTEXT($D132),IF(AJ132=0,0,IF($AK132="","",IF('1. Eingabemaske'!$F$18="","",(IF('1. Eingabemaske'!$F$18=0,($AJ132/'1. Eingabemaske'!$G$18),($AJ132-1)/('1. Eingabemaske'!$G$18-1))*$AK132)))),"")</f>
        <v/>
      </c>
      <c r="AM132" s="103"/>
      <c r="AN132" s="94" t="str">
        <f>IF(AND(ISTEXT($D132),ISNUMBER($AM132)),IF(HLOOKUP(INT($I132),'1. Eingabemaske'!$I$12:$V$21,8,FALSE)&lt;&gt;0,HLOOKUP(INT($I132),'1. Eingabemaske'!$I$12:$V$21,8,FALSE),""),"")</f>
        <v/>
      </c>
      <c r="AO132" s="89" t="str">
        <f>IF(ISTEXT($D132),IF($AN132="","",IF('1. Eingabemaske'!#REF!="","",(IF('1. Eingabemaske'!#REF!=0,($AM132/'1. Eingabemaske'!#REF!),($AM132-1)/('1. Eingabemaske'!#REF!-1))*$AN132))),"")</f>
        <v/>
      </c>
      <c r="AP132" s="110"/>
      <c r="AQ132" s="94" t="str">
        <f>IF(AND(ISTEXT($D132),ISNUMBER($AP132)),IF(HLOOKUP(INT($I132),'1. Eingabemaske'!$I$12:$V$21,9,FALSE)&lt;&gt;0,HLOOKUP(INT($I132),'1. Eingabemaske'!$I$12:$V$21,9,FALSE),""),"")</f>
        <v/>
      </c>
      <c r="AR132" s="103"/>
      <c r="AS132" s="94" t="str">
        <f>IF(AND(ISTEXT($D132),ISNUMBER($AR132)),IF(HLOOKUP(INT($I132),'1. Eingabemaske'!$I$12:$V$21,10,FALSE)&lt;&gt;0,HLOOKUP(INT($I132),'1. Eingabemaske'!$I$12:$V$21,10,FALSE),""),"")</f>
        <v/>
      </c>
      <c r="AT132" s="95" t="str">
        <f>IF(ISTEXT($D132),(IF($AQ132="",0,IF('1. Eingabemaske'!$F$19="","",(IF('1. Eingabemaske'!$F$19=0,($AP132/'1. Eingabemaske'!$G$19),($AP132-1)/('1. Eingabemaske'!$G$19-1))*$AQ132)))+IF($AS132="",0,IF('1. Eingabemaske'!$F$20="","",(IF('1. Eingabemaske'!$F$20=0,($AR132/'1. Eingabemaske'!$G$20),($AR132-1)/('1. Eingabemaske'!$G$20-1))*$AS132)))),"")</f>
        <v/>
      </c>
      <c r="AU132" s="103"/>
      <c r="AV132" s="94" t="str">
        <f>IF(AND(ISTEXT($D132),ISNUMBER($AU132)),IF(HLOOKUP(INT($I132),'1. Eingabemaske'!$I$12:$V$21,11,FALSE)&lt;&gt;0,HLOOKUP(INT($I132),'1. Eingabemaske'!$I$12:$V$21,11,FALSE),""),"")</f>
        <v/>
      </c>
      <c r="AW132" s="103"/>
      <c r="AX132" s="94" t="str">
        <f>IF(AND(ISTEXT($D132),ISNUMBER($AW132)),IF(HLOOKUP(INT($I132),'1. Eingabemaske'!$I$12:$V$21,12,FALSE)&lt;&gt;0,HLOOKUP(INT($I132),'1. Eingabemaske'!$I$12:$V$21,12,FALSE),""),"")</f>
        <v/>
      </c>
      <c r="AY132" s="95" t="str">
        <f>IF(ISTEXT($D132),SUM(IF($AV132="",0,IF('1. Eingabemaske'!$F$21="","",(IF('1. Eingabemaske'!$F$21=0,($AU132/'1. Eingabemaske'!$G$21),($AU132-1)/('1. Eingabemaske'!$G$21-1)))*$AV132)),IF($AX132="",0,IF('1. Eingabemaske'!#REF!="","",(IF('1. Eingabemaske'!#REF!=0,($AW132/'1. Eingabemaske'!#REF!),($AW132-1)/('1. Eingabemaske'!#REF!-1)))*$AX132))),"")</f>
        <v/>
      </c>
      <c r="AZ132" s="84" t="str">
        <f t="shared" si="14"/>
        <v>Bitte BES einfügen</v>
      </c>
      <c r="BA132" s="96" t="str">
        <f t="shared" si="15"/>
        <v/>
      </c>
      <c r="BB132" s="100"/>
      <c r="BC132" s="100"/>
      <c r="BD132" s="100"/>
    </row>
    <row r="133" spans="2:56" ht="13.5" thickBot="1" x14ac:dyDescent="0.45">
      <c r="B133" s="99" t="str">
        <f t="shared" si="8"/>
        <v xml:space="preserve"> </v>
      </c>
      <c r="C133" s="100"/>
      <c r="D133" s="100"/>
      <c r="E133" s="100"/>
      <c r="F133" s="100"/>
      <c r="G133" s="101"/>
      <c r="H133" s="101"/>
      <c r="I133" s="84" t="str">
        <f>IF(ISBLANK(Tableau1[[#This Row],[Name]]),"",((Tableau1[[#This Row],[Testdatum]]-Tableau1[[#This Row],[Geburtsdatum]])/365))</f>
        <v/>
      </c>
      <c r="J133" s="102" t="str">
        <f t="shared" si="9"/>
        <v xml:space="preserve"> </v>
      </c>
      <c r="K133" s="103"/>
      <c r="L133" s="103"/>
      <c r="M133" s="104" t="str">
        <f>IF(ISTEXT(D133),IF(L133="","",IF(HLOOKUP(INT($I133),'1. Eingabemaske'!$I$12:$V$21,2,FALSE)&lt;&gt;0,HLOOKUP(INT($I133),'1. Eingabemaske'!$I$12:$V$21,2,FALSE),"")),"")</f>
        <v/>
      </c>
      <c r="N133" s="105" t="str">
        <f>IF(ISTEXT($D133),IF(F133="M",IF(L133="","",IF($K133="Frühentwickler",VLOOKUP(INT($I133),'1. Eingabemaske'!$Z$12:$AF$28,5,FALSE),IF($K133="Normalentwickler",VLOOKUP(INT($I133),'1. Eingabemaske'!$Z$12:$AF$23,6,FALSE),IF($K133="Spätentwickler",VLOOKUP(INT($I133),'1. Eingabemaske'!$Z$12:$AF$23,7,FALSE),0)))+((VLOOKUP(INT($I133),'1. Eingabemaske'!$Z$12:$AF$23,2,FALSE))*(($G133-DATE(YEAR($G133),1,1)+1)/365))),IF(F133="W",(IF($K133="Frühentwickler",VLOOKUP(INT($I133),'1. Eingabemaske'!$AH$12:$AN$28,5,FALSE),IF($K133="Normalentwickler",VLOOKUP(INT($I133),'1. Eingabemaske'!$AH$12:$AN$23,6,FALSE),IF($K133="Spätentwickler",VLOOKUP(INT($I133),'1. Eingabemaske'!$AH$12:$AN$23,7,FALSE),0)))+((VLOOKUP(INT($I133),'1. Eingabemaske'!$AH$12:$AN$23,2,FALSE))*(($G133-DATE(YEAR($G133),1,1)+1)/365))),"Geschlecht fehlt!")),"")</f>
        <v/>
      </c>
      <c r="O133" s="106" t="str">
        <f>IF(ISTEXT(D133),IF(M133="","",IF('1. Eingabemaske'!$F$13="",0,(IF('1. Eingabemaske'!$F$13=0,(L133/'1. Eingabemaske'!$G$13),(L133-1)/('1. Eingabemaske'!$G$13-1))*M133*N133))),"")</f>
        <v/>
      </c>
      <c r="P133" s="103"/>
      <c r="Q133" s="103"/>
      <c r="R133" s="104" t="str">
        <f t="shared" si="10"/>
        <v/>
      </c>
      <c r="S133" s="104" t="str">
        <f>IF(AND(ISTEXT($D133),ISNUMBER(R133)),IF(HLOOKUP(INT($I133),'1. Eingabemaske'!$I$12:$V$21,3,FALSE)&lt;&gt;0,HLOOKUP(INT($I133),'1. Eingabemaske'!$I$12:$V$21,3,FALSE),""),"")</f>
        <v/>
      </c>
      <c r="T133" s="106" t="str">
        <f>IF(ISTEXT($D133),IF($S133="","",IF($R133="","",IF('1. Eingabemaske'!$F$14="",0,(IF('1. Eingabemaske'!$F$14=0,(R133/'1. Eingabemaske'!$G$14),(R133-1)/('1. Eingabemaske'!$G$14-1))*$S133)))),"")</f>
        <v/>
      </c>
      <c r="U133" s="103"/>
      <c r="V133" s="103"/>
      <c r="W133" s="104" t="str">
        <f t="shared" si="11"/>
        <v/>
      </c>
      <c r="X133" s="104" t="str">
        <f>IF(AND(ISTEXT($D133),ISNUMBER(W133)),IF(HLOOKUP(INT($I133),'1. Eingabemaske'!$I$12:$V$21,4,FALSE)&lt;&gt;0,HLOOKUP(INT($I133),'1. Eingabemaske'!$I$12:$V$21,4,FALSE),""),"")</f>
        <v/>
      </c>
      <c r="Y133" s="108" t="str">
        <f>IF(ISTEXT($D133),IF($W133="","",IF($X133="","",IF('1. Eingabemaske'!$F$15="","",(IF('1. Eingabemaske'!$F$15=0,($W133/'1. Eingabemaske'!$G$15),($W133-1)/('1. Eingabemaske'!$G$15-1))*$X133)))),"")</f>
        <v/>
      </c>
      <c r="Z133" s="103"/>
      <c r="AA133" s="103"/>
      <c r="AB133" s="104" t="str">
        <f t="shared" si="12"/>
        <v/>
      </c>
      <c r="AC133" s="104" t="str">
        <f>IF(AND(ISTEXT($D133),ISNUMBER($AB133)),IF(HLOOKUP(INT($I133),'1. Eingabemaske'!$I$12:$V$21,5,FALSE)&lt;&gt;0,HLOOKUP(INT($I133),'1. Eingabemaske'!$I$12:$V$21,5,FALSE),""),"")</f>
        <v/>
      </c>
      <c r="AD133" s="91" t="str">
        <f>IF(ISTEXT($D133),IF($AC133="","",IF('1. Eingabemaske'!$F$16="","",(IF('1. Eingabemaske'!$F$16=0,($AB133/'1. Eingabemaske'!$G$16),($AB133-1)/('1. Eingabemaske'!$G$16-1))*$AC133))),"")</f>
        <v/>
      </c>
      <c r="AE133" s="92" t="str">
        <f>IF(ISTEXT($D133),IF(F133="M",IF(L133="","",IF($K133="Frühentwickler",VLOOKUP(INT($I133),'1. Eingabemaske'!$Z$12:$AF$28,5,FALSE),IF($K133="Normalentwickler",VLOOKUP(INT($I133),'1. Eingabemaske'!$Z$12:$AF$23,6,FALSE),IF($K133="Spätentwickler",VLOOKUP(INT($I133),'1. Eingabemaske'!$Z$12:$AF$23,7,FALSE),0)))+((VLOOKUP(INT($I133),'1. Eingabemaske'!$Z$12:$AF$23,2,FALSE))*(($G133-DATE(YEAR($G133),1,1)+1)/365))),IF(F133="W",(IF($K133="Frühentwickler",VLOOKUP(INT($I133),'1. Eingabemaske'!$AH$12:$AN$28,5,FALSE),IF($K133="Normalentwickler",VLOOKUP(INT($I133),'1. Eingabemaske'!$AH$12:$AN$23,6,FALSE),IF($K133="Spätentwickler",VLOOKUP(INT($I133),'1. Eingabemaske'!$AH$12:$AN$23,7,FALSE),0)))+((VLOOKUP(INT($I133),'1. Eingabemaske'!$AH$12:$AN$23,2,FALSE))*(($G133-DATE(YEAR($G133),1,1)+1)/365))),"Geschlecht fehlt!")),"")</f>
        <v/>
      </c>
      <c r="AF133" s="93" t="str">
        <f t="shared" si="13"/>
        <v/>
      </c>
      <c r="AG133" s="103"/>
      <c r="AH133" s="94" t="str">
        <f>IF(AND(ISTEXT($D133),ISNUMBER($AG133)),IF(HLOOKUP(INT($I133),'1. Eingabemaske'!$I$12:$V$21,6,FALSE)&lt;&gt;0,HLOOKUP(INT($I133),'1. Eingabemaske'!$I$12:$V$21,6,FALSE),""),"")</f>
        <v/>
      </c>
      <c r="AI133" s="91" t="str">
        <f>IF(ISTEXT($D133),IF($AH133="","",IF('1. Eingabemaske'!$F$17="","",(IF('1. Eingabemaske'!$F$17=0,($AG133/'1. Eingabemaske'!$G$17),($AG133-1)/('1. Eingabemaske'!$G$17-1))*$AH133))),"")</f>
        <v/>
      </c>
      <c r="AJ133" s="103"/>
      <c r="AK133" s="94" t="str">
        <f>IF(AND(ISTEXT($D133),ISNUMBER($AJ133)),IF(HLOOKUP(INT($I133),'1. Eingabemaske'!$I$12:$V$21,7,FALSE)&lt;&gt;0,HLOOKUP(INT($I133),'1. Eingabemaske'!$I$12:$V$21,7,FALSE),""),"")</f>
        <v/>
      </c>
      <c r="AL133" s="91" t="str">
        <f>IF(ISTEXT($D133),IF(AJ133=0,0,IF($AK133="","",IF('1. Eingabemaske'!$F$18="","",(IF('1. Eingabemaske'!$F$18=0,($AJ133/'1. Eingabemaske'!$G$18),($AJ133-1)/('1. Eingabemaske'!$G$18-1))*$AK133)))),"")</f>
        <v/>
      </c>
      <c r="AM133" s="103"/>
      <c r="AN133" s="94" t="str">
        <f>IF(AND(ISTEXT($D133),ISNUMBER($AM133)),IF(HLOOKUP(INT($I133),'1. Eingabemaske'!$I$12:$V$21,8,FALSE)&lt;&gt;0,HLOOKUP(INT($I133),'1. Eingabemaske'!$I$12:$V$21,8,FALSE),""),"")</f>
        <v/>
      </c>
      <c r="AO133" s="89" t="str">
        <f>IF(ISTEXT($D133),IF($AN133="","",IF('1. Eingabemaske'!#REF!="","",(IF('1. Eingabemaske'!#REF!=0,($AM133/'1. Eingabemaske'!#REF!),($AM133-1)/('1. Eingabemaske'!#REF!-1))*$AN133))),"")</f>
        <v/>
      </c>
      <c r="AP133" s="110"/>
      <c r="AQ133" s="94" t="str">
        <f>IF(AND(ISTEXT($D133),ISNUMBER($AP133)),IF(HLOOKUP(INT($I133),'1. Eingabemaske'!$I$12:$V$21,9,FALSE)&lt;&gt;0,HLOOKUP(INT($I133),'1. Eingabemaske'!$I$12:$V$21,9,FALSE),""),"")</f>
        <v/>
      </c>
      <c r="AR133" s="103"/>
      <c r="AS133" s="94" t="str">
        <f>IF(AND(ISTEXT($D133),ISNUMBER($AR133)),IF(HLOOKUP(INT($I133),'1. Eingabemaske'!$I$12:$V$21,10,FALSE)&lt;&gt;0,HLOOKUP(INT($I133),'1. Eingabemaske'!$I$12:$V$21,10,FALSE),""),"")</f>
        <v/>
      </c>
      <c r="AT133" s="95" t="str">
        <f>IF(ISTEXT($D133),(IF($AQ133="",0,IF('1. Eingabemaske'!$F$19="","",(IF('1. Eingabemaske'!$F$19=0,($AP133/'1. Eingabemaske'!$G$19),($AP133-1)/('1. Eingabemaske'!$G$19-1))*$AQ133)))+IF($AS133="",0,IF('1. Eingabemaske'!$F$20="","",(IF('1. Eingabemaske'!$F$20=0,($AR133/'1. Eingabemaske'!$G$20),($AR133-1)/('1. Eingabemaske'!$G$20-1))*$AS133)))),"")</f>
        <v/>
      </c>
      <c r="AU133" s="103"/>
      <c r="AV133" s="94" t="str">
        <f>IF(AND(ISTEXT($D133),ISNUMBER($AU133)),IF(HLOOKUP(INT($I133),'1. Eingabemaske'!$I$12:$V$21,11,FALSE)&lt;&gt;0,HLOOKUP(INT($I133),'1. Eingabemaske'!$I$12:$V$21,11,FALSE),""),"")</f>
        <v/>
      </c>
      <c r="AW133" s="103"/>
      <c r="AX133" s="94" t="str">
        <f>IF(AND(ISTEXT($D133),ISNUMBER($AW133)),IF(HLOOKUP(INT($I133),'1. Eingabemaske'!$I$12:$V$21,12,FALSE)&lt;&gt;0,HLOOKUP(INT($I133),'1. Eingabemaske'!$I$12:$V$21,12,FALSE),""),"")</f>
        <v/>
      </c>
      <c r="AY133" s="95" t="str">
        <f>IF(ISTEXT($D133),SUM(IF($AV133="",0,IF('1. Eingabemaske'!$F$21="","",(IF('1. Eingabemaske'!$F$21=0,($AU133/'1. Eingabemaske'!$G$21),($AU133-1)/('1. Eingabemaske'!$G$21-1)))*$AV133)),IF($AX133="",0,IF('1. Eingabemaske'!#REF!="","",(IF('1. Eingabemaske'!#REF!=0,($AW133/'1. Eingabemaske'!#REF!),($AW133-1)/('1. Eingabemaske'!#REF!-1)))*$AX133))),"")</f>
        <v/>
      </c>
      <c r="AZ133" s="84" t="str">
        <f t="shared" si="14"/>
        <v>Bitte BES einfügen</v>
      </c>
      <c r="BA133" s="96" t="str">
        <f t="shared" si="15"/>
        <v/>
      </c>
      <c r="BB133" s="100"/>
      <c r="BC133" s="100"/>
      <c r="BD133" s="100"/>
    </row>
    <row r="134" spans="2:56" ht="13.5" thickBot="1" x14ac:dyDescent="0.45">
      <c r="B134" s="99" t="str">
        <f t="shared" si="8"/>
        <v xml:space="preserve"> </v>
      </c>
      <c r="C134" s="100"/>
      <c r="D134" s="100"/>
      <c r="E134" s="100"/>
      <c r="F134" s="100"/>
      <c r="G134" s="101"/>
      <c r="H134" s="101"/>
      <c r="I134" s="84" t="str">
        <f>IF(ISBLANK(Tableau1[[#This Row],[Name]]),"",((Tableau1[[#This Row],[Testdatum]]-Tableau1[[#This Row],[Geburtsdatum]])/365))</f>
        <v/>
      </c>
      <c r="J134" s="102" t="str">
        <f t="shared" si="9"/>
        <v xml:space="preserve"> </v>
      </c>
      <c r="K134" s="103"/>
      <c r="L134" s="103"/>
      <c r="M134" s="104" t="str">
        <f>IF(ISTEXT(D134),IF(L134="","",IF(HLOOKUP(INT($I134),'1. Eingabemaske'!$I$12:$V$21,2,FALSE)&lt;&gt;0,HLOOKUP(INT($I134),'1. Eingabemaske'!$I$12:$V$21,2,FALSE),"")),"")</f>
        <v/>
      </c>
      <c r="N134" s="105" t="str">
        <f>IF(ISTEXT($D134),IF(F134="M",IF(L134="","",IF($K134="Frühentwickler",VLOOKUP(INT($I134),'1. Eingabemaske'!$Z$12:$AF$28,5,FALSE),IF($K134="Normalentwickler",VLOOKUP(INT($I134),'1. Eingabemaske'!$Z$12:$AF$23,6,FALSE),IF($K134="Spätentwickler",VLOOKUP(INT($I134),'1. Eingabemaske'!$Z$12:$AF$23,7,FALSE),0)))+((VLOOKUP(INT($I134),'1. Eingabemaske'!$Z$12:$AF$23,2,FALSE))*(($G134-DATE(YEAR($G134),1,1)+1)/365))),IF(F134="W",(IF($K134="Frühentwickler",VLOOKUP(INT($I134),'1. Eingabemaske'!$AH$12:$AN$28,5,FALSE),IF($K134="Normalentwickler",VLOOKUP(INT($I134),'1. Eingabemaske'!$AH$12:$AN$23,6,FALSE),IF($K134="Spätentwickler",VLOOKUP(INT($I134),'1. Eingabemaske'!$AH$12:$AN$23,7,FALSE),0)))+((VLOOKUP(INT($I134),'1. Eingabemaske'!$AH$12:$AN$23,2,FALSE))*(($G134-DATE(YEAR($G134),1,1)+1)/365))),"Geschlecht fehlt!")),"")</f>
        <v/>
      </c>
      <c r="O134" s="106" t="str">
        <f>IF(ISTEXT(D134),IF(M134="","",IF('1. Eingabemaske'!$F$13="",0,(IF('1. Eingabemaske'!$F$13=0,(L134/'1. Eingabemaske'!$G$13),(L134-1)/('1. Eingabemaske'!$G$13-1))*M134*N134))),"")</f>
        <v/>
      </c>
      <c r="P134" s="103"/>
      <c r="Q134" s="103"/>
      <c r="R134" s="104" t="str">
        <f t="shared" si="10"/>
        <v/>
      </c>
      <c r="S134" s="104" t="str">
        <f>IF(AND(ISTEXT($D134),ISNUMBER(R134)),IF(HLOOKUP(INT($I134),'1. Eingabemaske'!$I$12:$V$21,3,FALSE)&lt;&gt;0,HLOOKUP(INT($I134),'1. Eingabemaske'!$I$12:$V$21,3,FALSE),""),"")</f>
        <v/>
      </c>
      <c r="T134" s="106" t="str">
        <f>IF(ISTEXT($D134),IF($S134="","",IF($R134="","",IF('1. Eingabemaske'!$F$14="",0,(IF('1. Eingabemaske'!$F$14=0,(R134/'1. Eingabemaske'!$G$14),(R134-1)/('1. Eingabemaske'!$G$14-1))*$S134)))),"")</f>
        <v/>
      </c>
      <c r="U134" s="103"/>
      <c r="V134" s="103"/>
      <c r="W134" s="104" t="str">
        <f t="shared" si="11"/>
        <v/>
      </c>
      <c r="X134" s="104" t="str">
        <f>IF(AND(ISTEXT($D134),ISNUMBER(W134)),IF(HLOOKUP(INT($I134),'1. Eingabemaske'!$I$12:$V$21,4,FALSE)&lt;&gt;0,HLOOKUP(INT($I134),'1. Eingabemaske'!$I$12:$V$21,4,FALSE),""),"")</f>
        <v/>
      </c>
      <c r="Y134" s="108" t="str">
        <f>IF(ISTEXT($D134),IF($W134="","",IF($X134="","",IF('1. Eingabemaske'!$F$15="","",(IF('1. Eingabemaske'!$F$15=0,($W134/'1. Eingabemaske'!$G$15),($W134-1)/('1. Eingabemaske'!$G$15-1))*$X134)))),"")</f>
        <v/>
      </c>
      <c r="Z134" s="103"/>
      <c r="AA134" s="103"/>
      <c r="AB134" s="104" t="str">
        <f t="shared" si="12"/>
        <v/>
      </c>
      <c r="AC134" s="104" t="str">
        <f>IF(AND(ISTEXT($D134),ISNUMBER($AB134)),IF(HLOOKUP(INT($I134),'1. Eingabemaske'!$I$12:$V$21,5,FALSE)&lt;&gt;0,HLOOKUP(INT($I134),'1. Eingabemaske'!$I$12:$V$21,5,FALSE),""),"")</f>
        <v/>
      </c>
      <c r="AD134" s="91" t="str">
        <f>IF(ISTEXT($D134),IF($AC134="","",IF('1. Eingabemaske'!$F$16="","",(IF('1. Eingabemaske'!$F$16=0,($AB134/'1. Eingabemaske'!$G$16),($AB134-1)/('1. Eingabemaske'!$G$16-1))*$AC134))),"")</f>
        <v/>
      </c>
      <c r="AE134" s="92" t="str">
        <f>IF(ISTEXT($D134),IF(F134="M",IF(L134="","",IF($K134="Frühentwickler",VLOOKUP(INT($I134),'1. Eingabemaske'!$Z$12:$AF$28,5,FALSE),IF($K134="Normalentwickler",VLOOKUP(INT($I134),'1. Eingabemaske'!$Z$12:$AF$23,6,FALSE),IF($K134="Spätentwickler",VLOOKUP(INT($I134),'1. Eingabemaske'!$Z$12:$AF$23,7,FALSE),0)))+((VLOOKUP(INT($I134),'1. Eingabemaske'!$Z$12:$AF$23,2,FALSE))*(($G134-DATE(YEAR($G134),1,1)+1)/365))),IF(F134="W",(IF($K134="Frühentwickler",VLOOKUP(INT($I134),'1. Eingabemaske'!$AH$12:$AN$28,5,FALSE),IF($K134="Normalentwickler",VLOOKUP(INT($I134),'1. Eingabemaske'!$AH$12:$AN$23,6,FALSE),IF($K134="Spätentwickler",VLOOKUP(INT($I134),'1. Eingabemaske'!$AH$12:$AN$23,7,FALSE),0)))+((VLOOKUP(INT($I134),'1. Eingabemaske'!$AH$12:$AN$23,2,FALSE))*(($G134-DATE(YEAR($G134),1,1)+1)/365))),"Geschlecht fehlt!")),"")</f>
        <v/>
      </c>
      <c r="AF134" s="93" t="str">
        <f t="shared" si="13"/>
        <v/>
      </c>
      <c r="AG134" s="103"/>
      <c r="AH134" s="94" t="str">
        <f>IF(AND(ISTEXT($D134),ISNUMBER($AG134)),IF(HLOOKUP(INT($I134),'1. Eingabemaske'!$I$12:$V$21,6,FALSE)&lt;&gt;0,HLOOKUP(INT($I134),'1. Eingabemaske'!$I$12:$V$21,6,FALSE),""),"")</f>
        <v/>
      </c>
      <c r="AI134" s="91" t="str">
        <f>IF(ISTEXT($D134),IF($AH134="","",IF('1. Eingabemaske'!$F$17="","",(IF('1. Eingabemaske'!$F$17=0,($AG134/'1. Eingabemaske'!$G$17),($AG134-1)/('1. Eingabemaske'!$G$17-1))*$AH134))),"")</f>
        <v/>
      </c>
      <c r="AJ134" s="103"/>
      <c r="AK134" s="94" t="str">
        <f>IF(AND(ISTEXT($D134),ISNUMBER($AJ134)),IF(HLOOKUP(INT($I134),'1. Eingabemaske'!$I$12:$V$21,7,FALSE)&lt;&gt;0,HLOOKUP(INT($I134),'1. Eingabemaske'!$I$12:$V$21,7,FALSE),""),"")</f>
        <v/>
      </c>
      <c r="AL134" s="91" t="str">
        <f>IF(ISTEXT($D134),IF(AJ134=0,0,IF($AK134="","",IF('1. Eingabemaske'!$F$18="","",(IF('1. Eingabemaske'!$F$18=0,($AJ134/'1. Eingabemaske'!$G$18),($AJ134-1)/('1. Eingabemaske'!$G$18-1))*$AK134)))),"")</f>
        <v/>
      </c>
      <c r="AM134" s="103"/>
      <c r="AN134" s="94" t="str">
        <f>IF(AND(ISTEXT($D134),ISNUMBER($AM134)),IF(HLOOKUP(INT($I134),'1. Eingabemaske'!$I$12:$V$21,8,FALSE)&lt;&gt;0,HLOOKUP(INT($I134),'1. Eingabemaske'!$I$12:$V$21,8,FALSE),""),"")</f>
        <v/>
      </c>
      <c r="AO134" s="89" t="str">
        <f>IF(ISTEXT($D134),IF($AN134="","",IF('1. Eingabemaske'!#REF!="","",(IF('1. Eingabemaske'!#REF!=0,($AM134/'1. Eingabemaske'!#REF!),($AM134-1)/('1. Eingabemaske'!#REF!-1))*$AN134))),"")</f>
        <v/>
      </c>
      <c r="AP134" s="110"/>
      <c r="AQ134" s="94" t="str">
        <f>IF(AND(ISTEXT($D134),ISNUMBER($AP134)),IF(HLOOKUP(INT($I134),'1. Eingabemaske'!$I$12:$V$21,9,FALSE)&lt;&gt;0,HLOOKUP(INT($I134),'1. Eingabemaske'!$I$12:$V$21,9,FALSE),""),"")</f>
        <v/>
      </c>
      <c r="AR134" s="103"/>
      <c r="AS134" s="94" t="str">
        <f>IF(AND(ISTEXT($D134),ISNUMBER($AR134)),IF(HLOOKUP(INT($I134),'1. Eingabemaske'!$I$12:$V$21,10,FALSE)&lt;&gt;0,HLOOKUP(INT($I134),'1. Eingabemaske'!$I$12:$V$21,10,FALSE),""),"")</f>
        <v/>
      </c>
      <c r="AT134" s="95" t="str">
        <f>IF(ISTEXT($D134),(IF($AQ134="",0,IF('1. Eingabemaske'!$F$19="","",(IF('1. Eingabemaske'!$F$19=0,($AP134/'1. Eingabemaske'!$G$19),($AP134-1)/('1. Eingabemaske'!$G$19-1))*$AQ134)))+IF($AS134="",0,IF('1. Eingabemaske'!$F$20="","",(IF('1. Eingabemaske'!$F$20=0,($AR134/'1. Eingabemaske'!$G$20),($AR134-1)/('1. Eingabemaske'!$G$20-1))*$AS134)))),"")</f>
        <v/>
      </c>
      <c r="AU134" s="103"/>
      <c r="AV134" s="94" t="str">
        <f>IF(AND(ISTEXT($D134),ISNUMBER($AU134)),IF(HLOOKUP(INT($I134),'1. Eingabemaske'!$I$12:$V$21,11,FALSE)&lt;&gt;0,HLOOKUP(INT($I134),'1. Eingabemaske'!$I$12:$V$21,11,FALSE),""),"")</f>
        <v/>
      </c>
      <c r="AW134" s="103"/>
      <c r="AX134" s="94" t="str">
        <f>IF(AND(ISTEXT($D134),ISNUMBER($AW134)),IF(HLOOKUP(INT($I134),'1. Eingabemaske'!$I$12:$V$21,12,FALSE)&lt;&gt;0,HLOOKUP(INT($I134),'1. Eingabemaske'!$I$12:$V$21,12,FALSE),""),"")</f>
        <v/>
      </c>
      <c r="AY134" s="95" t="str">
        <f>IF(ISTEXT($D134),SUM(IF($AV134="",0,IF('1. Eingabemaske'!$F$21="","",(IF('1. Eingabemaske'!$F$21=0,($AU134/'1. Eingabemaske'!$G$21),($AU134-1)/('1. Eingabemaske'!$G$21-1)))*$AV134)),IF($AX134="",0,IF('1. Eingabemaske'!#REF!="","",(IF('1. Eingabemaske'!#REF!=0,($AW134/'1. Eingabemaske'!#REF!),($AW134-1)/('1. Eingabemaske'!#REF!-1)))*$AX134))),"")</f>
        <v/>
      </c>
      <c r="AZ134" s="84" t="str">
        <f t="shared" si="14"/>
        <v>Bitte BES einfügen</v>
      </c>
      <c r="BA134" s="96" t="str">
        <f t="shared" si="15"/>
        <v/>
      </c>
      <c r="BB134" s="100"/>
      <c r="BC134" s="100"/>
      <c r="BD134" s="100"/>
    </row>
    <row r="135" spans="2:56" ht="13.5" thickBot="1" x14ac:dyDescent="0.45">
      <c r="B135" s="99" t="str">
        <f t="shared" si="8"/>
        <v xml:space="preserve"> </v>
      </c>
      <c r="C135" s="100"/>
      <c r="D135" s="100"/>
      <c r="E135" s="100"/>
      <c r="F135" s="100"/>
      <c r="G135" s="101"/>
      <c r="H135" s="101"/>
      <c r="I135" s="84" t="str">
        <f>IF(ISBLANK(Tableau1[[#This Row],[Name]]),"",((Tableau1[[#This Row],[Testdatum]]-Tableau1[[#This Row],[Geburtsdatum]])/365))</f>
        <v/>
      </c>
      <c r="J135" s="102" t="str">
        <f t="shared" si="9"/>
        <v xml:space="preserve"> </v>
      </c>
      <c r="K135" s="103"/>
      <c r="L135" s="103"/>
      <c r="M135" s="104" t="str">
        <f>IF(ISTEXT(D135),IF(L135="","",IF(HLOOKUP(INT($I135),'1. Eingabemaske'!$I$12:$V$21,2,FALSE)&lt;&gt;0,HLOOKUP(INT($I135),'1. Eingabemaske'!$I$12:$V$21,2,FALSE),"")),"")</f>
        <v/>
      </c>
      <c r="N135" s="105" t="str">
        <f>IF(ISTEXT($D135),IF(F135="M",IF(L135="","",IF($K135="Frühentwickler",VLOOKUP(INT($I135),'1. Eingabemaske'!$Z$12:$AF$28,5,FALSE),IF($K135="Normalentwickler",VLOOKUP(INT($I135),'1. Eingabemaske'!$Z$12:$AF$23,6,FALSE),IF($K135="Spätentwickler",VLOOKUP(INT($I135),'1. Eingabemaske'!$Z$12:$AF$23,7,FALSE),0)))+((VLOOKUP(INT($I135),'1. Eingabemaske'!$Z$12:$AF$23,2,FALSE))*(($G135-DATE(YEAR($G135),1,1)+1)/365))),IF(F135="W",(IF($K135="Frühentwickler",VLOOKUP(INT($I135),'1. Eingabemaske'!$AH$12:$AN$28,5,FALSE),IF($K135="Normalentwickler",VLOOKUP(INT($I135),'1. Eingabemaske'!$AH$12:$AN$23,6,FALSE),IF($K135="Spätentwickler",VLOOKUP(INT($I135),'1. Eingabemaske'!$AH$12:$AN$23,7,FALSE),0)))+((VLOOKUP(INT($I135),'1. Eingabemaske'!$AH$12:$AN$23,2,FALSE))*(($G135-DATE(YEAR($G135),1,1)+1)/365))),"Geschlecht fehlt!")),"")</f>
        <v/>
      </c>
      <c r="O135" s="106" t="str">
        <f>IF(ISTEXT(D135),IF(M135="","",IF('1. Eingabemaske'!$F$13="",0,(IF('1. Eingabemaske'!$F$13=0,(L135/'1. Eingabemaske'!$G$13),(L135-1)/('1. Eingabemaske'!$G$13-1))*M135*N135))),"")</f>
        <v/>
      </c>
      <c r="P135" s="103"/>
      <c r="Q135" s="103"/>
      <c r="R135" s="104" t="str">
        <f t="shared" si="10"/>
        <v/>
      </c>
      <c r="S135" s="104" t="str">
        <f>IF(AND(ISTEXT($D135),ISNUMBER(R135)),IF(HLOOKUP(INT($I135),'1. Eingabemaske'!$I$12:$V$21,3,FALSE)&lt;&gt;0,HLOOKUP(INT($I135),'1. Eingabemaske'!$I$12:$V$21,3,FALSE),""),"")</f>
        <v/>
      </c>
      <c r="T135" s="106" t="str">
        <f>IF(ISTEXT($D135),IF($S135="","",IF($R135="","",IF('1. Eingabemaske'!$F$14="",0,(IF('1. Eingabemaske'!$F$14=0,(R135/'1. Eingabemaske'!$G$14),(R135-1)/('1. Eingabemaske'!$G$14-1))*$S135)))),"")</f>
        <v/>
      </c>
      <c r="U135" s="103"/>
      <c r="V135" s="103"/>
      <c r="W135" s="104" t="str">
        <f t="shared" si="11"/>
        <v/>
      </c>
      <c r="X135" s="104" t="str">
        <f>IF(AND(ISTEXT($D135),ISNUMBER(W135)),IF(HLOOKUP(INT($I135),'1. Eingabemaske'!$I$12:$V$21,4,FALSE)&lt;&gt;0,HLOOKUP(INT($I135),'1. Eingabemaske'!$I$12:$V$21,4,FALSE),""),"")</f>
        <v/>
      </c>
      <c r="Y135" s="108" t="str">
        <f>IF(ISTEXT($D135),IF($W135="","",IF($X135="","",IF('1. Eingabemaske'!$F$15="","",(IF('1. Eingabemaske'!$F$15=0,($W135/'1. Eingabemaske'!$G$15),($W135-1)/('1. Eingabemaske'!$G$15-1))*$X135)))),"")</f>
        <v/>
      </c>
      <c r="Z135" s="103"/>
      <c r="AA135" s="103"/>
      <c r="AB135" s="104" t="str">
        <f t="shared" si="12"/>
        <v/>
      </c>
      <c r="AC135" s="104" t="str">
        <f>IF(AND(ISTEXT($D135),ISNUMBER($AB135)),IF(HLOOKUP(INT($I135),'1. Eingabemaske'!$I$12:$V$21,5,FALSE)&lt;&gt;0,HLOOKUP(INT($I135),'1. Eingabemaske'!$I$12:$V$21,5,FALSE),""),"")</f>
        <v/>
      </c>
      <c r="AD135" s="91" t="str">
        <f>IF(ISTEXT($D135),IF($AC135="","",IF('1. Eingabemaske'!$F$16="","",(IF('1. Eingabemaske'!$F$16=0,($AB135/'1. Eingabemaske'!$G$16),($AB135-1)/('1. Eingabemaske'!$G$16-1))*$AC135))),"")</f>
        <v/>
      </c>
      <c r="AE135" s="92" t="str">
        <f>IF(ISTEXT($D135),IF(F135="M",IF(L135="","",IF($K135="Frühentwickler",VLOOKUP(INT($I135),'1. Eingabemaske'!$Z$12:$AF$28,5,FALSE),IF($K135="Normalentwickler",VLOOKUP(INT($I135),'1. Eingabemaske'!$Z$12:$AF$23,6,FALSE),IF($K135="Spätentwickler",VLOOKUP(INT($I135),'1. Eingabemaske'!$Z$12:$AF$23,7,FALSE),0)))+((VLOOKUP(INT($I135),'1. Eingabemaske'!$Z$12:$AF$23,2,FALSE))*(($G135-DATE(YEAR($G135),1,1)+1)/365))),IF(F135="W",(IF($K135="Frühentwickler",VLOOKUP(INT($I135),'1. Eingabemaske'!$AH$12:$AN$28,5,FALSE),IF($K135="Normalentwickler",VLOOKUP(INT($I135),'1. Eingabemaske'!$AH$12:$AN$23,6,FALSE),IF($K135="Spätentwickler",VLOOKUP(INT($I135),'1. Eingabemaske'!$AH$12:$AN$23,7,FALSE),0)))+((VLOOKUP(INT($I135),'1. Eingabemaske'!$AH$12:$AN$23,2,FALSE))*(($G135-DATE(YEAR($G135),1,1)+1)/365))),"Geschlecht fehlt!")),"")</f>
        <v/>
      </c>
      <c r="AF135" s="93" t="str">
        <f t="shared" si="13"/>
        <v/>
      </c>
      <c r="AG135" s="103"/>
      <c r="AH135" s="94" t="str">
        <f>IF(AND(ISTEXT($D135),ISNUMBER($AG135)),IF(HLOOKUP(INT($I135),'1. Eingabemaske'!$I$12:$V$21,6,FALSE)&lt;&gt;0,HLOOKUP(INT($I135),'1. Eingabemaske'!$I$12:$V$21,6,FALSE),""),"")</f>
        <v/>
      </c>
      <c r="AI135" s="91" t="str">
        <f>IF(ISTEXT($D135),IF($AH135="","",IF('1. Eingabemaske'!$F$17="","",(IF('1. Eingabemaske'!$F$17=0,($AG135/'1. Eingabemaske'!$G$17),($AG135-1)/('1. Eingabemaske'!$G$17-1))*$AH135))),"")</f>
        <v/>
      </c>
      <c r="AJ135" s="103"/>
      <c r="AK135" s="94" t="str">
        <f>IF(AND(ISTEXT($D135),ISNUMBER($AJ135)),IF(HLOOKUP(INT($I135),'1. Eingabemaske'!$I$12:$V$21,7,FALSE)&lt;&gt;0,HLOOKUP(INT($I135),'1. Eingabemaske'!$I$12:$V$21,7,FALSE),""),"")</f>
        <v/>
      </c>
      <c r="AL135" s="91" t="str">
        <f>IF(ISTEXT($D135),IF(AJ135=0,0,IF($AK135="","",IF('1. Eingabemaske'!$F$18="","",(IF('1. Eingabemaske'!$F$18=0,($AJ135/'1. Eingabemaske'!$G$18),($AJ135-1)/('1. Eingabemaske'!$G$18-1))*$AK135)))),"")</f>
        <v/>
      </c>
      <c r="AM135" s="103"/>
      <c r="AN135" s="94" t="str">
        <f>IF(AND(ISTEXT($D135),ISNUMBER($AM135)),IF(HLOOKUP(INT($I135),'1. Eingabemaske'!$I$12:$V$21,8,FALSE)&lt;&gt;0,HLOOKUP(INT($I135),'1. Eingabemaske'!$I$12:$V$21,8,FALSE),""),"")</f>
        <v/>
      </c>
      <c r="AO135" s="89" t="str">
        <f>IF(ISTEXT($D135),IF($AN135="","",IF('1. Eingabemaske'!#REF!="","",(IF('1. Eingabemaske'!#REF!=0,($AM135/'1. Eingabemaske'!#REF!),($AM135-1)/('1. Eingabemaske'!#REF!-1))*$AN135))),"")</f>
        <v/>
      </c>
      <c r="AP135" s="110"/>
      <c r="AQ135" s="94" t="str">
        <f>IF(AND(ISTEXT($D135),ISNUMBER($AP135)),IF(HLOOKUP(INT($I135),'1. Eingabemaske'!$I$12:$V$21,9,FALSE)&lt;&gt;0,HLOOKUP(INT($I135),'1. Eingabemaske'!$I$12:$V$21,9,FALSE),""),"")</f>
        <v/>
      </c>
      <c r="AR135" s="103"/>
      <c r="AS135" s="94" t="str">
        <f>IF(AND(ISTEXT($D135),ISNUMBER($AR135)),IF(HLOOKUP(INT($I135),'1. Eingabemaske'!$I$12:$V$21,10,FALSE)&lt;&gt;0,HLOOKUP(INT($I135),'1. Eingabemaske'!$I$12:$V$21,10,FALSE),""),"")</f>
        <v/>
      </c>
      <c r="AT135" s="95" t="str">
        <f>IF(ISTEXT($D135),(IF($AQ135="",0,IF('1. Eingabemaske'!$F$19="","",(IF('1. Eingabemaske'!$F$19=0,($AP135/'1. Eingabemaske'!$G$19),($AP135-1)/('1. Eingabemaske'!$G$19-1))*$AQ135)))+IF($AS135="",0,IF('1. Eingabemaske'!$F$20="","",(IF('1. Eingabemaske'!$F$20=0,($AR135/'1. Eingabemaske'!$G$20),($AR135-1)/('1. Eingabemaske'!$G$20-1))*$AS135)))),"")</f>
        <v/>
      </c>
      <c r="AU135" s="103"/>
      <c r="AV135" s="94" t="str">
        <f>IF(AND(ISTEXT($D135),ISNUMBER($AU135)),IF(HLOOKUP(INT($I135),'1. Eingabemaske'!$I$12:$V$21,11,FALSE)&lt;&gt;0,HLOOKUP(INT($I135),'1. Eingabemaske'!$I$12:$V$21,11,FALSE),""),"")</f>
        <v/>
      </c>
      <c r="AW135" s="103"/>
      <c r="AX135" s="94" t="str">
        <f>IF(AND(ISTEXT($D135),ISNUMBER($AW135)),IF(HLOOKUP(INT($I135),'1. Eingabemaske'!$I$12:$V$21,12,FALSE)&lt;&gt;0,HLOOKUP(INT($I135),'1. Eingabemaske'!$I$12:$V$21,12,FALSE),""),"")</f>
        <v/>
      </c>
      <c r="AY135" s="95" t="str">
        <f>IF(ISTEXT($D135),SUM(IF($AV135="",0,IF('1. Eingabemaske'!$F$21="","",(IF('1. Eingabemaske'!$F$21=0,($AU135/'1. Eingabemaske'!$G$21),($AU135-1)/('1. Eingabemaske'!$G$21-1)))*$AV135)),IF($AX135="",0,IF('1. Eingabemaske'!#REF!="","",(IF('1. Eingabemaske'!#REF!=0,($AW135/'1. Eingabemaske'!#REF!),($AW135-1)/('1. Eingabemaske'!#REF!-1)))*$AX135))),"")</f>
        <v/>
      </c>
      <c r="AZ135" s="84" t="str">
        <f t="shared" si="14"/>
        <v>Bitte BES einfügen</v>
      </c>
      <c r="BA135" s="96" t="str">
        <f t="shared" si="15"/>
        <v/>
      </c>
      <c r="BB135" s="100"/>
      <c r="BC135" s="100"/>
      <c r="BD135" s="100"/>
    </row>
    <row r="136" spans="2:56" ht="13.5" thickBot="1" x14ac:dyDescent="0.45">
      <c r="B136" s="99" t="str">
        <f t="shared" si="8"/>
        <v xml:space="preserve"> </v>
      </c>
      <c r="C136" s="100"/>
      <c r="D136" s="100"/>
      <c r="E136" s="100"/>
      <c r="F136" s="100"/>
      <c r="G136" s="101"/>
      <c r="H136" s="101"/>
      <c r="I136" s="84" t="str">
        <f>IF(ISBLANK(Tableau1[[#This Row],[Name]]),"",((Tableau1[[#This Row],[Testdatum]]-Tableau1[[#This Row],[Geburtsdatum]])/365))</f>
        <v/>
      </c>
      <c r="J136" s="102" t="str">
        <f t="shared" si="9"/>
        <v xml:space="preserve"> </v>
      </c>
      <c r="K136" s="103"/>
      <c r="L136" s="103"/>
      <c r="M136" s="104" t="str">
        <f>IF(ISTEXT(D136),IF(L136="","",IF(HLOOKUP(INT($I136),'1. Eingabemaske'!$I$12:$V$21,2,FALSE)&lt;&gt;0,HLOOKUP(INT($I136),'1. Eingabemaske'!$I$12:$V$21,2,FALSE),"")),"")</f>
        <v/>
      </c>
      <c r="N136" s="105" t="str">
        <f>IF(ISTEXT($D136),IF(F136="M",IF(L136="","",IF($K136="Frühentwickler",VLOOKUP(INT($I136),'1. Eingabemaske'!$Z$12:$AF$28,5,FALSE),IF($K136="Normalentwickler",VLOOKUP(INT($I136),'1. Eingabemaske'!$Z$12:$AF$23,6,FALSE),IF($K136="Spätentwickler",VLOOKUP(INT($I136),'1. Eingabemaske'!$Z$12:$AF$23,7,FALSE),0)))+((VLOOKUP(INT($I136),'1. Eingabemaske'!$Z$12:$AF$23,2,FALSE))*(($G136-DATE(YEAR($G136),1,1)+1)/365))),IF(F136="W",(IF($K136="Frühentwickler",VLOOKUP(INT($I136),'1. Eingabemaske'!$AH$12:$AN$28,5,FALSE),IF($K136="Normalentwickler",VLOOKUP(INT($I136),'1. Eingabemaske'!$AH$12:$AN$23,6,FALSE),IF($K136="Spätentwickler",VLOOKUP(INT($I136),'1. Eingabemaske'!$AH$12:$AN$23,7,FALSE),0)))+((VLOOKUP(INT($I136),'1. Eingabemaske'!$AH$12:$AN$23,2,FALSE))*(($G136-DATE(YEAR($G136),1,1)+1)/365))),"Geschlecht fehlt!")),"")</f>
        <v/>
      </c>
      <c r="O136" s="106" t="str">
        <f>IF(ISTEXT(D136),IF(M136="","",IF('1. Eingabemaske'!$F$13="",0,(IF('1. Eingabemaske'!$F$13=0,(L136/'1. Eingabemaske'!$G$13),(L136-1)/('1. Eingabemaske'!$G$13-1))*M136*N136))),"")</f>
        <v/>
      </c>
      <c r="P136" s="103"/>
      <c r="Q136" s="103"/>
      <c r="R136" s="104" t="str">
        <f t="shared" si="10"/>
        <v/>
      </c>
      <c r="S136" s="104" t="str">
        <f>IF(AND(ISTEXT($D136),ISNUMBER(R136)),IF(HLOOKUP(INT($I136),'1. Eingabemaske'!$I$12:$V$21,3,FALSE)&lt;&gt;0,HLOOKUP(INT($I136),'1. Eingabemaske'!$I$12:$V$21,3,FALSE),""),"")</f>
        <v/>
      </c>
      <c r="T136" s="106" t="str">
        <f>IF(ISTEXT($D136),IF($S136="","",IF($R136="","",IF('1. Eingabemaske'!$F$14="",0,(IF('1. Eingabemaske'!$F$14=0,(R136/'1. Eingabemaske'!$G$14),(R136-1)/('1. Eingabemaske'!$G$14-1))*$S136)))),"")</f>
        <v/>
      </c>
      <c r="U136" s="103"/>
      <c r="V136" s="103"/>
      <c r="W136" s="104" t="str">
        <f t="shared" si="11"/>
        <v/>
      </c>
      <c r="X136" s="104" t="str">
        <f>IF(AND(ISTEXT($D136),ISNUMBER(W136)),IF(HLOOKUP(INT($I136),'1. Eingabemaske'!$I$12:$V$21,4,FALSE)&lt;&gt;0,HLOOKUP(INT($I136),'1. Eingabemaske'!$I$12:$V$21,4,FALSE),""),"")</f>
        <v/>
      </c>
      <c r="Y136" s="108" t="str">
        <f>IF(ISTEXT($D136),IF($W136="","",IF($X136="","",IF('1. Eingabemaske'!$F$15="","",(IF('1. Eingabemaske'!$F$15=0,($W136/'1. Eingabemaske'!$G$15),($W136-1)/('1. Eingabemaske'!$G$15-1))*$X136)))),"")</f>
        <v/>
      </c>
      <c r="Z136" s="103"/>
      <c r="AA136" s="103"/>
      <c r="AB136" s="104" t="str">
        <f t="shared" si="12"/>
        <v/>
      </c>
      <c r="AC136" s="104" t="str">
        <f>IF(AND(ISTEXT($D136),ISNUMBER($AB136)),IF(HLOOKUP(INT($I136),'1. Eingabemaske'!$I$12:$V$21,5,FALSE)&lt;&gt;0,HLOOKUP(INT($I136),'1. Eingabemaske'!$I$12:$V$21,5,FALSE),""),"")</f>
        <v/>
      </c>
      <c r="AD136" s="91" t="str">
        <f>IF(ISTEXT($D136),IF($AC136="","",IF('1. Eingabemaske'!$F$16="","",(IF('1. Eingabemaske'!$F$16=0,($AB136/'1. Eingabemaske'!$G$16),($AB136-1)/('1. Eingabemaske'!$G$16-1))*$AC136))),"")</f>
        <v/>
      </c>
      <c r="AE136" s="92" t="str">
        <f>IF(ISTEXT($D136),IF(F136="M",IF(L136="","",IF($K136="Frühentwickler",VLOOKUP(INT($I136),'1. Eingabemaske'!$Z$12:$AF$28,5,FALSE),IF($K136="Normalentwickler",VLOOKUP(INT($I136),'1. Eingabemaske'!$Z$12:$AF$23,6,FALSE),IF($K136="Spätentwickler",VLOOKUP(INT($I136),'1. Eingabemaske'!$Z$12:$AF$23,7,FALSE),0)))+((VLOOKUP(INT($I136),'1. Eingabemaske'!$Z$12:$AF$23,2,FALSE))*(($G136-DATE(YEAR($G136),1,1)+1)/365))),IF(F136="W",(IF($K136="Frühentwickler",VLOOKUP(INT($I136),'1. Eingabemaske'!$AH$12:$AN$28,5,FALSE),IF($K136="Normalentwickler",VLOOKUP(INT($I136),'1. Eingabemaske'!$AH$12:$AN$23,6,FALSE),IF($K136="Spätentwickler",VLOOKUP(INT($I136),'1. Eingabemaske'!$AH$12:$AN$23,7,FALSE),0)))+((VLOOKUP(INT($I136),'1. Eingabemaske'!$AH$12:$AN$23,2,FALSE))*(($G136-DATE(YEAR($G136),1,1)+1)/365))),"Geschlecht fehlt!")),"")</f>
        <v/>
      </c>
      <c r="AF136" s="93" t="str">
        <f t="shared" si="13"/>
        <v/>
      </c>
      <c r="AG136" s="103"/>
      <c r="AH136" s="94" t="str">
        <f>IF(AND(ISTEXT($D136),ISNUMBER($AG136)),IF(HLOOKUP(INT($I136),'1. Eingabemaske'!$I$12:$V$21,6,FALSE)&lt;&gt;0,HLOOKUP(INT($I136),'1. Eingabemaske'!$I$12:$V$21,6,FALSE),""),"")</f>
        <v/>
      </c>
      <c r="AI136" s="91" t="str">
        <f>IF(ISTEXT($D136),IF($AH136="","",IF('1. Eingabemaske'!$F$17="","",(IF('1. Eingabemaske'!$F$17=0,($AG136/'1. Eingabemaske'!$G$17),($AG136-1)/('1. Eingabemaske'!$G$17-1))*$AH136))),"")</f>
        <v/>
      </c>
      <c r="AJ136" s="103"/>
      <c r="AK136" s="94" t="str">
        <f>IF(AND(ISTEXT($D136),ISNUMBER($AJ136)),IF(HLOOKUP(INT($I136),'1. Eingabemaske'!$I$12:$V$21,7,FALSE)&lt;&gt;0,HLOOKUP(INT($I136),'1. Eingabemaske'!$I$12:$V$21,7,FALSE),""),"")</f>
        <v/>
      </c>
      <c r="AL136" s="91" t="str">
        <f>IF(ISTEXT($D136),IF(AJ136=0,0,IF($AK136="","",IF('1. Eingabemaske'!$F$18="","",(IF('1. Eingabemaske'!$F$18=0,($AJ136/'1. Eingabemaske'!$G$18),($AJ136-1)/('1. Eingabemaske'!$G$18-1))*$AK136)))),"")</f>
        <v/>
      </c>
      <c r="AM136" s="103"/>
      <c r="AN136" s="94" t="str">
        <f>IF(AND(ISTEXT($D136),ISNUMBER($AM136)),IF(HLOOKUP(INT($I136),'1. Eingabemaske'!$I$12:$V$21,8,FALSE)&lt;&gt;0,HLOOKUP(INT($I136),'1. Eingabemaske'!$I$12:$V$21,8,FALSE),""),"")</f>
        <v/>
      </c>
      <c r="AO136" s="89" t="str">
        <f>IF(ISTEXT($D136),IF($AN136="","",IF('1. Eingabemaske'!#REF!="","",(IF('1. Eingabemaske'!#REF!=0,($AM136/'1. Eingabemaske'!#REF!),($AM136-1)/('1. Eingabemaske'!#REF!-1))*$AN136))),"")</f>
        <v/>
      </c>
      <c r="AP136" s="110"/>
      <c r="AQ136" s="94" t="str">
        <f>IF(AND(ISTEXT($D136),ISNUMBER($AP136)),IF(HLOOKUP(INT($I136),'1. Eingabemaske'!$I$12:$V$21,9,FALSE)&lt;&gt;0,HLOOKUP(INT($I136),'1. Eingabemaske'!$I$12:$V$21,9,FALSE),""),"")</f>
        <v/>
      </c>
      <c r="AR136" s="103"/>
      <c r="AS136" s="94" t="str">
        <f>IF(AND(ISTEXT($D136),ISNUMBER($AR136)),IF(HLOOKUP(INT($I136),'1. Eingabemaske'!$I$12:$V$21,10,FALSE)&lt;&gt;0,HLOOKUP(INT($I136),'1. Eingabemaske'!$I$12:$V$21,10,FALSE),""),"")</f>
        <v/>
      </c>
      <c r="AT136" s="95" t="str">
        <f>IF(ISTEXT($D136),(IF($AQ136="",0,IF('1. Eingabemaske'!$F$19="","",(IF('1. Eingabemaske'!$F$19=0,($AP136/'1. Eingabemaske'!$G$19),($AP136-1)/('1. Eingabemaske'!$G$19-1))*$AQ136)))+IF($AS136="",0,IF('1. Eingabemaske'!$F$20="","",(IF('1. Eingabemaske'!$F$20=0,($AR136/'1. Eingabemaske'!$G$20),($AR136-1)/('1. Eingabemaske'!$G$20-1))*$AS136)))),"")</f>
        <v/>
      </c>
      <c r="AU136" s="103"/>
      <c r="AV136" s="94" t="str">
        <f>IF(AND(ISTEXT($D136),ISNUMBER($AU136)),IF(HLOOKUP(INT($I136),'1. Eingabemaske'!$I$12:$V$21,11,FALSE)&lt;&gt;0,HLOOKUP(INT($I136),'1. Eingabemaske'!$I$12:$V$21,11,FALSE),""),"")</f>
        <v/>
      </c>
      <c r="AW136" s="103"/>
      <c r="AX136" s="94" t="str">
        <f>IF(AND(ISTEXT($D136),ISNUMBER($AW136)),IF(HLOOKUP(INT($I136),'1. Eingabemaske'!$I$12:$V$21,12,FALSE)&lt;&gt;0,HLOOKUP(INT($I136),'1. Eingabemaske'!$I$12:$V$21,12,FALSE),""),"")</f>
        <v/>
      </c>
      <c r="AY136" s="95" t="str">
        <f>IF(ISTEXT($D136),SUM(IF($AV136="",0,IF('1. Eingabemaske'!$F$21="","",(IF('1. Eingabemaske'!$F$21=0,($AU136/'1. Eingabemaske'!$G$21),($AU136-1)/('1. Eingabemaske'!$G$21-1)))*$AV136)),IF($AX136="",0,IF('1. Eingabemaske'!#REF!="","",(IF('1. Eingabemaske'!#REF!=0,($AW136/'1. Eingabemaske'!#REF!),($AW136-1)/('1. Eingabemaske'!#REF!-1)))*$AX136))),"")</f>
        <v/>
      </c>
      <c r="AZ136" s="84" t="str">
        <f t="shared" si="14"/>
        <v>Bitte BES einfügen</v>
      </c>
      <c r="BA136" s="96" t="str">
        <f t="shared" si="15"/>
        <v/>
      </c>
      <c r="BB136" s="100"/>
      <c r="BC136" s="100"/>
      <c r="BD136" s="100"/>
    </row>
    <row r="137" spans="2:56" ht="13.5" thickBot="1" x14ac:dyDescent="0.45">
      <c r="B137" s="99" t="str">
        <f t="shared" ref="B137:B200" si="16">CONCATENATE(E137," ",D137)</f>
        <v xml:space="preserve"> </v>
      </c>
      <c r="C137" s="100"/>
      <c r="D137" s="100"/>
      <c r="E137" s="100"/>
      <c r="F137" s="100"/>
      <c r="G137" s="101"/>
      <c r="H137" s="101"/>
      <c r="I137" s="84" t="str">
        <f>IF(ISBLANK(Tableau1[[#This Row],[Name]]),"",((Tableau1[[#This Row],[Testdatum]]-Tableau1[[#This Row],[Geburtsdatum]])/365))</f>
        <v/>
      </c>
      <c r="J137" s="102" t="str">
        <f t="shared" ref="J137:J200" si="17">IF(ISNUMBER(I137),(ROUNDDOWN(I137,0))," ")</f>
        <v xml:space="preserve"> </v>
      </c>
      <c r="K137" s="103"/>
      <c r="L137" s="103"/>
      <c r="M137" s="104" t="str">
        <f>IF(ISTEXT(D137),IF(L137="","",IF(HLOOKUP(INT($I137),'1. Eingabemaske'!$I$12:$V$21,2,FALSE)&lt;&gt;0,HLOOKUP(INT($I137),'1. Eingabemaske'!$I$12:$V$21,2,FALSE),"")),"")</f>
        <v/>
      </c>
      <c r="N137" s="105" t="str">
        <f>IF(ISTEXT($D137),IF(F137="M",IF(L137="","",IF($K137="Frühentwickler",VLOOKUP(INT($I137),'1. Eingabemaske'!$Z$12:$AF$28,5,FALSE),IF($K137="Normalentwickler",VLOOKUP(INT($I137),'1. Eingabemaske'!$Z$12:$AF$23,6,FALSE),IF($K137="Spätentwickler",VLOOKUP(INT($I137),'1. Eingabemaske'!$Z$12:$AF$23,7,FALSE),0)))+((VLOOKUP(INT($I137),'1. Eingabemaske'!$Z$12:$AF$23,2,FALSE))*(($G137-DATE(YEAR($G137),1,1)+1)/365))),IF(F137="W",(IF($K137="Frühentwickler",VLOOKUP(INT($I137),'1. Eingabemaske'!$AH$12:$AN$28,5,FALSE),IF($K137="Normalentwickler",VLOOKUP(INT($I137),'1. Eingabemaske'!$AH$12:$AN$23,6,FALSE),IF($K137="Spätentwickler",VLOOKUP(INT($I137),'1. Eingabemaske'!$AH$12:$AN$23,7,FALSE),0)))+((VLOOKUP(INT($I137),'1. Eingabemaske'!$AH$12:$AN$23,2,FALSE))*(($G137-DATE(YEAR($G137),1,1)+1)/365))),"Geschlecht fehlt!")),"")</f>
        <v/>
      </c>
      <c r="O137" s="106" t="str">
        <f>IF(ISTEXT(D137),IF(M137="","",IF('1. Eingabemaske'!$F$13="",0,(IF('1. Eingabemaske'!$F$13=0,(L137/'1. Eingabemaske'!$G$13),(L137-1)/('1. Eingabemaske'!$G$13-1))*M137*N137))),"")</f>
        <v/>
      </c>
      <c r="P137" s="103"/>
      <c r="Q137" s="103"/>
      <c r="R137" s="104" t="str">
        <f t="shared" ref="R137:R200" si="18">IF(AND($P137="",$Q137=""),"",AVERAGE($P137:$Q137))</f>
        <v/>
      </c>
      <c r="S137" s="104" t="str">
        <f>IF(AND(ISTEXT($D137),ISNUMBER(R137)),IF(HLOOKUP(INT($I137),'1. Eingabemaske'!$I$12:$V$21,3,FALSE)&lt;&gt;0,HLOOKUP(INT($I137),'1. Eingabemaske'!$I$12:$V$21,3,FALSE),""),"")</f>
        <v/>
      </c>
      <c r="T137" s="106" t="str">
        <f>IF(ISTEXT($D137),IF($S137="","",IF($R137="","",IF('1. Eingabemaske'!$F$14="",0,(IF('1. Eingabemaske'!$F$14=0,(R137/'1. Eingabemaske'!$G$14),(R137-1)/('1. Eingabemaske'!$G$14-1))*$S137)))),"")</f>
        <v/>
      </c>
      <c r="U137" s="103"/>
      <c r="V137" s="103"/>
      <c r="W137" s="104" t="str">
        <f t="shared" ref="W137:W200" si="19">IF(AND($U137="",$V137=""),"",AVERAGE($U137:$V137))</f>
        <v/>
      </c>
      <c r="X137" s="104" t="str">
        <f>IF(AND(ISTEXT($D137),ISNUMBER(W137)),IF(HLOOKUP(INT($I137),'1. Eingabemaske'!$I$12:$V$21,4,FALSE)&lt;&gt;0,HLOOKUP(INT($I137),'1. Eingabemaske'!$I$12:$V$21,4,FALSE),""),"")</f>
        <v/>
      </c>
      <c r="Y137" s="108" t="str">
        <f>IF(ISTEXT($D137),IF($W137="","",IF($X137="","",IF('1. Eingabemaske'!$F$15="","",(IF('1. Eingabemaske'!$F$15=0,($W137/'1. Eingabemaske'!$G$15),($W137-1)/('1. Eingabemaske'!$G$15-1))*$X137)))),"")</f>
        <v/>
      </c>
      <c r="Z137" s="103"/>
      <c r="AA137" s="103"/>
      <c r="AB137" s="104" t="str">
        <f t="shared" ref="AB137:AB200" si="20">IF(AND($Z137="",$AA137=""),"",AVERAGE($Z137:$AA137))</f>
        <v/>
      </c>
      <c r="AC137" s="104" t="str">
        <f>IF(AND(ISTEXT($D137),ISNUMBER($AB137)),IF(HLOOKUP(INT($I137),'1. Eingabemaske'!$I$12:$V$21,5,FALSE)&lt;&gt;0,HLOOKUP(INT($I137),'1. Eingabemaske'!$I$12:$V$21,5,FALSE),""),"")</f>
        <v/>
      </c>
      <c r="AD137" s="91" t="str">
        <f>IF(ISTEXT($D137),IF($AC137="","",IF('1. Eingabemaske'!$F$16="","",(IF('1. Eingabemaske'!$F$16=0,($AB137/'1. Eingabemaske'!$G$16),($AB137-1)/('1. Eingabemaske'!$G$16-1))*$AC137))),"")</f>
        <v/>
      </c>
      <c r="AE137" s="92" t="str">
        <f>IF(ISTEXT($D137),IF(F137="M",IF(L137="","",IF($K137="Frühentwickler",VLOOKUP(INT($I137),'1. Eingabemaske'!$Z$12:$AF$28,5,FALSE),IF($K137="Normalentwickler",VLOOKUP(INT($I137),'1. Eingabemaske'!$Z$12:$AF$23,6,FALSE),IF($K137="Spätentwickler",VLOOKUP(INT($I137),'1. Eingabemaske'!$Z$12:$AF$23,7,FALSE),0)))+((VLOOKUP(INT($I137),'1. Eingabemaske'!$Z$12:$AF$23,2,FALSE))*(($G137-DATE(YEAR($G137),1,1)+1)/365))),IF(F137="W",(IF($K137="Frühentwickler",VLOOKUP(INT($I137),'1. Eingabemaske'!$AH$12:$AN$28,5,FALSE),IF($K137="Normalentwickler",VLOOKUP(INT($I137),'1. Eingabemaske'!$AH$12:$AN$23,6,FALSE),IF($K137="Spätentwickler",VLOOKUP(INT($I137),'1. Eingabemaske'!$AH$12:$AN$23,7,FALSE),0)))+((VLOOKUP(INT($I137),'1. Eingabemaske'!$AH$12:$AN$23,2,FALSE))*(($G137-DATE(YEAR($G137),1,1)+1)/365))),"Geschlecht fehlt!")),"")</f>
        <v/>
      </c>
      <c r="AF137" s="93" t="str">
        <f t="shared" ref="AF137:AF200" si="21">IF(ISNUMBER(AE137),SUM(T137,Y137,AD137)*AE137,"")</f>
        <v/>
      </c>
      <c r="AG137" s="103"/>
      <c r="AH137" s="94" t="str">
        <f>IF(AND(ISTEXT($D137),ISNUMBER($AG137)),IF(HLOOKUP(INT($I137),'1. Eingabemaske'!$I$12:$V$21,6,FALSE)&lt;&gt;0,HLOOKUP(INT($I137),'1. Eingabemaske'!$I$12:$V$21,6,FALSE),""),"")</f>
        <v/>
      </c>
      <c r="AI137" s="91" t="str">
        <f>IF(ISTEXT($D137),IF($AH137="","",IF('1. Eingabemaske'!$F$17="","",(IF('1. Eingabemaske'!$F$17=0,($AG137/'1. Eingabemaske'!$G$17),($AG137-1)/('1. Eingabemaske'!$G$17-1))*$AH137))),"")</f>
        <v/>
      </c>
      <c r="AJ137" s="103"/>
      <c r="AK137" s="94" t="str">
        <f>IF(AND(ISTEXT($D137),ISNUMBER($AJ137)),IF(HLOOKUP(INT($I137),'1. Eingabemaske'!$I$12:$V$21,7,FALSE)&lt;&gt;0,HLOOKUP(INT($I137),'1. Eingabemaske'!$I$12:$V$21,7,FALSE),""),"")</f>
        <v/>
      </c>
      <c r="AL137" s="91" t="str">
        <f>IF(ISTEXT($D137),IF(AJ137=0,0,IF($AK137="","",IF('1. Eingabemaske'!$F$18="","",(IF('1. Eingabemaske'!$F$18=0,($AJ137/'1. Eingabemaske'!$G$18),($AJ137-1)/('1. Eingabemaske'!$G$18-1))*$AK137)))),"")</f>
        <v/>
      </c>
      <c r="AM137" s="103"/>
      <c r="AN137" s="94" t="str">
        <f>IF(AND(ISTEXT($D137),ISNUMBER($AM137)),IF(HLOOKUP(INT($I137),'1. Eingabemaske'!$I$12:$V$21,8,FALSE)&lt;&gt;0,HLOOKUP(INT($I137),'1. Eingabemaske'!$I$12:$V$21,8,FALSE),""),"")</f>
        <v/>
      </c>
      <c r="AO137" s="89" t="str">
        <f>IF(ISTEXT($D137),IF($AN137="","",IF('1. Eingabemaske'!#REF!="","",(IF('1. Eingabemaske'!#REF!=0,($AM137/'1. Eingabemaske'!#REF!),($AM137-1)/('1. Eingabemaske'!#REF!-1))*$AN137))),"")</f>
        <v/>
      </c>
      <c r="AP137" s="110"/>
      <c r="AQ137" s="94" t="str">
        <f>IF(AND(ISTEXT($D137),ISNUMBER($AP137)),IF(HLOOKUP(INT($I137),'1. Eingabemaske'!$I$12:$V$21,9,FALSE)&lt;&gt;0,HLOOKUP(INT($I137),'1. Eingabemaske'!$I$12:$V$21,9,FALSE),""),"")</f>
        <v/>
      </c>
      <c r="AR137" s="103"/>
      <c r="AS137" s="94" t="str">
        <f>IF(AND(ISTEXT($D137),ISNUMBER($AR137)),IF(HLOOKUP(INT($I137),'1. Eingabemaske'!$I$12:$V$21,10,FALSE)&lt;&gt;0,HLOOKUP(INT($I137),'1. Eingabemaske'!$I$12:$V$21,10,FALSE),""),"")</f>
        <v/>
      </c>
      <c r="AT137" s="95" t="str">
        <f>IF(ISTEXT($D137),(IF($AQ137="",0,IF('1. Eingabemaske'!$F$19="","",(IF('1. Eingabemaske'!$F$19=0,($AP137/'1. Eingabemaske'!$G$19),($AP137-1)/('1. Eingabemaske'!$G$19-1))*$AQ137)))+IF($AS137="",0,IF('1. Eingabemaske'!$F$20="","",(IF('1. Eingabemaske'!$F$20=0,($AR137/'1. Eingabemaske'!$G$20),($AR137-1)/('1. Eingabemaske'!$G$20-1))*$AS137)))),"")</f>
        <v/>
      </c>
      <c r="AU137" s="103"/>
      <c r="AV137" s="94" t="str">
        <f>IF(AND(ISTEXT($D137),ISNUMBER($AU137)),IF(HLOOKUP(INT($I137),'1. Eingabemaske'!$I$12:$V$21,11,FALSE)&lt;&gt;0,HLOOKUP(INT($I137),'1. Eingabemaske'!$I$12:$V$21,11,FALSE),""),"")</f>
        <v/>
      </c>
      <c r="AW137" s="103"/>
      <c r="AX137" s="94" t="str">
        <f>IF(AND(ISTEXT($D137),ISNUMBER($AW137)),IF(HLOOKUP(INT($I137),'1. Eingabemaske'!$I$12:$V$21,12,FALSE)&lt;&gt;0,HLOOKUP(INT($I137),'1. Eingabemaske'!$I$12:$V$21,12,FALSE),""),"")</f>
        <v/>
      </c>
      <c r="AY137" s="95" t="str">
        <f>IF(ISTEXT($D137),SUM(IF($AV137="",0,IF('1. Eingabemaske'!$F$21="","",(IF('1. Eingabemaske'!$F$21=0,($AU137/'1. Eingabemaske'!$G$21),($AU137-1)/('1. Eingabemaske'!$G$21-1)))*$AV137)),IF($AX137="",0,IF('1. Eingabemaske'!#REF!="","",(IF('1. Eingabemaske'!#REF!=0,($AW137/'1. Eingabemaske'!#REF!),($AW137-1)/('1. Eingabemaske'!#REF!-1)))*$AX137))),"")</f>
        <v/>
      </c>
      <c r="AZ137" s="84" t="str">
        <f t="shared" ref="AZ137:AZ200" si="22">IF(K137="","Bitte BES einfügen",SUM(O137,AF137,AI137,AL137,AO137,AT137,AY137))</f>
        <v>Bitte BES einfügen</v>
      </c>
      <c r="BA137" s="96" t="str">
        <f t="shared" ref="BA137:BA200" si="23">IF(ISTEXT(D137),RANK(AZ137,$AZ$9:$AZ$502),"")</f>
        <v/>
      </c>
      <c r="BB137" s="100"/>
      <c r="BC137" s="100"/>
      <c r="BD137" s="100"/>
    </row>
    <row r="138" spans="2:56" ht="13.5" thickBot="1" x14ac:dyDescent="0.45">
      <c r="B138" s="99" t="str">
        <f t="shared" si="16"/>
        <v xml:space="preserve"> </v>
      </c>
      <c r="C138" s="100"/>
      <c r="D138" s="100"/>
      <c r="E138" s="100"/>
      <c r="F138" s="100"/>
      <c r="G138" s="101"/>
      <c r="H138" s="101"/>
      <c r="I138" s="84" t="str">
        <f>IF(ISBLANK(Tableau1[[#This Row],[Name]]),"",((Tableau1[[#This Row],[Testdatum]]-Tableau1[[#This Row],[Geburtsdatum]])/365))</f>
        <v/>
      </c>
      <c r="J138" s="102" t="str">
        <f t="shared" si="17"/>
        <v xml:space="preserve"> </v>
      </c>
      <c r="K138" s="103"/>
      <c r="L138" s="103"/>
      <c r="M138" s="104" t="str">
        <f>IF(ISTEXT(D138),IF(L138="","",IF(HLOOKUP(INT($I138),'1. Eingabemaske'!$I$12:$V$21,2,FALSE)&lt;&gt;0,HLOOKUP(INT($I138),'1. Eingabemaske'!$I$12:$V$21,2,FALSE),"")),"")</f>
        <v/>
      </c>
      <c r="N138" s="105" t="str">
        <f>IF(ISTEXT($D138),IF(F138="M",IF(L138="","",IF($K138="Frühentwickler",VLOOKUP(INT($I138),'1. Eingabemaske'!$Z$12:$AF$28,5,FALSE),IF($K138="Normalentwickler",VLOOKUP(INT($I138),'1. Eingabemaske'!$Z$12:$AF$23,6,FALSE),IF($K138="Spätentwickler",VLOOKUP(INT($I138),'1. Eingabemaske'!$Z$12:$AF$23,7,FALSE),0)))+((VLOOKUP(INT($I138),'1. Eingabemaske'!$Z$12:$AF$23,2,FALSE))*(($G138-DATE(YEAR($G138),1,1)+1)/365))),IF(F138="W",(IF($K138="Frühentwickler",VLOOKUP(INT($I138),'1. Eingabemaske'!$AH$12:$AN$28,5,FALSE),IF($K138="Normalentwickler",VLOOKUP(INT($I138),'1. Eingabemaske'!$AH$12:$AN$23,6,FALSE),IF($K138="Spätentwickler",VLOOKUP(INT($I138),'1. Eingabemaske'!$AH$12:$AN$23,7,FALSE),0)))+((VLOOKUP(INT($I138),'1. Eingabemaske'!$AH$12:$AN$23,2,FALSE))*(($G138-DATE(YEAR($G138),1,1)+1)/365))),"Geschlecht fehlt!")),"")</f>
        <v/>
      </c>
      <c r="O138" s="106" t="str">
        <f>IF(ISTEXT(D138),IF(M138="","",IF('1. Eingabemaske'!$F$13="",0,(IF('1. Eingabemaske'!$F$13=0,(L138/'1. Eingabemaske'!$G$13),(L138-1)/('1. Eingabemaske'!$G$13-1))*M138*N138))),"")</f>
        <v/>
      </c>
      <c r="P138" s="103"/>
      <c r="Q138" s="103"/>
      <c r="R138" s="104" t="str">
        <f t="shared" si="18"/>
        <v/>
      </c>
      <c r="S138" s="104" t="str">
        <f>IF(AND(ISTEXT($D138),ISNUMBER(R138)),IF(HLOOKUP(INT($I138),'1. Eingabemaske'!$I$12:$V$21,3,FALSE)&lt;&gt;0,HLOOKUP(INT($I138),'1. Eingabemaske'!$I$12:$V$21,3,FALSE),""),"")</f>
        <v/>
      </c>
      <c r="T138" s="106" t="str">
        <f>IF(ISTEXT($D138),IF($S138="","",IF($R138="","",IF('1. Eingabemaske'!$F$14="",0,(IF('1. Eingabemaske'!$F$14=0,(R138/'1. Eingabemaske'!$G$14),(R138-1)/('1. Eingabemaske'!$G$14-1))*$S138)))),"")</f>
        <v/>
      </c>
      <c r="U138" s="103"/>
      <c r="V138" s="103"/>
      <c r="W138" s="104" t="str">
        <f t="shared" si="19"/>
        <v/>
      </c>
      <c r="X138" s="104" t="str">
        <f>IF(AND(ISTEXT($D138),ISNUMBER(W138)),IF(HLOOKUP(INT($I138),'1. Eingabemaske'!$I$12:$V$21,4,FALSE)&lt;&gt;0,HLOOKUP(INT($I138),'1. Eingabemaske'!$I$12:$V$21,4,FALSE),""),"")</f>
        <v/>
      </c>
      <c r="Y138" s="108" t="str">
        <f>IF(ISTEXT($D138),IF($W138="","",IF($X138="","",IF('1. Eingabemaske'!$F$15="","",(IF('1. Eingabemaske'!$F$15=0,($W138/'1. Eingabemaske'!$G$15),($W138-1)/('1. Eingabemaske'!$G$15-1))*$X138)))),"")</f>
        <v/>
      </c>
      <c r="Z138" s="103"/>
      <c r="AA138" s="103"/>
      <c r="AB138" s="104" t="str">
        <f t="shared" si="20"/>
        <v/>
      </c>
      <c r="AC138" s="104" t="str">
        <f>IF(AND(ISTEXT($D138),ISNUMBER($AB138)),IF(HLOOKUP(INT($I138),'1. Eingabemaske'!$I$12:$V$21,5,FALSE)&lt;&gt;0,HLOOKUP(INT($I138),'1. Eingabemaske'!$I$12:$V$21,5,FALSE),""),"")</f>
        <v/>
      </c>
      <c r="AD138" s="91" t="str">
        <f>IF(ISTEXT($D138),IF($AC138="","",IF('1. Eingabemaske'!$F$16="","",(IF('1. Eingabemaske'!$F$16=0,($AB138/'1. Eingabemaske'!$G$16),($AB138-1)/('1. Eingabemaske'!$G$16-1))*$AC138))),"")</f>
        <v/>
      </c>
      <c r="AE138" s="92" t="str">
        <f>IF(ISTEXT($D138),IF(F138="M",IF(L138="","",IF($K138="Frühentwickler",VLOOKUP(INT($I138),'1. Eingabemaske'!$Z$12:$AF$28,5,FALSE),IF($K138="Normalentwickler",VLOOKUP(INT($I138),'1. Eingabemaske'!$Z$12:$AF$23,6,FALSE),IF($K138="Spätentwickler",VLOOKUP(INT($I138),'1. Eingabemaske'!$Z$12:$AF$23,7,FALSE),0)))+((VLOOKUP(INT($I138),'1. Eingabemaske'!$Z$12:$AF$23,2,FALSE))*(($G138-DATE(YEAR($G138),1,1)+1)/365))),IF(F138="W",(IF($K138="Frühentwickler",VLOOKUP(INT($I138),'1. Eingabemaske'!$AH$12:$AN$28,5,FALSE),IF($K138="Normalentwickler",VLOOKUP(INT($I138),'1. Eingabemaske'!$AH$12:$AN$23,6,FALSE),IF($K138="Spätentwickler",VLOOKUP(INT($I138),'1. Eingabemaske'!$AH$12:$AN$23,7,FALSE),0)))+((VLOOKUP(INT($I138),'1. Eingabemaske'!$AH$12:$AN$23,2,FALSE))*(($G138-DATE(YEAR($G138),1,1)+1)/365))),"Geschlecht fehlt!")),"")</f>
        <v/>
      </c>
      <c r="AF138" s="93" t="str">
        <f t="shared" si="21"/>
        <v/>
      </c>
      <c r="AG138" s="103"/>
      <c r="AH138" s="94" t="str">
        <f>IF(AND(ISTEXT($D138),ISNUMBER($AG138)),IF(HLOOKUP(INT($I138),'1. Eingabemaske'!$I$12:$V$21,6,FALSE)&lt;&gt;0,HLOOKUP(INT($I138),'1. Eingabemaske'!$I$12:$V$21,6,FALSE),""),"")</f>
        <v/>
      </c>
      <c r="AI138" s="91" t="str">
        <f>IF(ISTEXT($D138),IF($AH138="","",IF('1. Eingabemaske'!$F$17="","",(IF('1. Eingabemaske'!$F$17=0,($AG138/'1. Eingabemaske'!$G$17),($AG138-1)/('1. Eingabemaske'!$G$17-1))*$AH138))),"")</f>
        <v/>
      </c>
      <c r="AJ138" s="103"/>
      <c r="AK138" s="94" t="str">
        <f>IF(AND(ISTEXT($D138),ISNUMBER($AJ138)),IF(HLOOKUP(INT($I138),'1. Eingabemaske'!$I$12:$V$21,7,FALSE)&lt;&gt;0,HLOOKUP(INT($I138),'1. Eingabemaske'!$I$12:$V$21,7,FALSE),""),"")</f>
        <v/>
      </c>
      <c r="AL138" s="91" t="str">
        <f>IF(ISTEXT($D138),IF(AJ138=0,0,IF($AK138="","",IF('1. Eingabemaske'!$F$18="","",(IF('1. Eingabemaske'!$F$18=0,($AJ138/'1. Eingabemaske'!$G$18),($AJ138-1)/('1. Eingabemaske'!$G$18-1))*$AK138)))),"")</f>
        <v/>
      </c>
      <c r="AM138" s="103"/>
      <c r="AN138" s="94" t="str">
        <f>IF(AND(ISTEXT($D138),ISNUMBER($AM138)),IF(HLOOKUP(INT($I138),'1. Eingabemaske'!$I$12:$V$21,8,FALSE)&lt;&gt;0,HLOOKUP(INT($I138),'1. Eingabemaske'!$I$12:$V$21,8,FALSE),""),"")</f>
        <v/>
      </c>
      <c r="AO138" s="89" t="str">
        <f>IF(ISTEXT($D138),IF($AN138="","",IF('1. Eingabemaske'!#REF!="","",(IF('1. Eingabemaske'!#REF!=0,($AM138/'1. Eingabemaske'!#REF!),($AM138-1)/('1. Eingabemaske'!#REF!-1))*$AN138))),"")</f>
        <v/>
      </c>
      <c r="AP138" s="110"/>
      <c r="AQ138" s="94" t="str">
        <f>IF(AND(ISTEXT($D138),ISNUMBER($AP138)),IF(HLOOKUP(INT($I138),'1. Eingabemaske'!$I$12:$V$21,9,FALSE)&lt;&gt;0,HLOOKUP(INT($I138),'1. Eingabemaske'!$I$12:$V$21,9,FALSE),""),"")</f>
        <v/>
      </c>
      <c r="AR138" s="103"/>
      <c r="AS138" s="94" t="str">
        <f>IF(AND(ISTEXT($D138),ISNUMBER($AR138)),IF(HLOOKUP(INT($I138),'1. Eingabemaske'!$I$12:$V$21,10,FALSE)&lt;&gt;0,HLOOKUP(INT($I138),'1. Eingabemaske'!$I$12:$V$21,10,FALSE),""),"")</f>
        <v/>
      </c>
      <c r="AT138" s="95" t="str">
        <f>IF(ISTEXT($D138),(IF($AQ138="",0,IF('1. Eingabemaske'!$F$19="","",(IF('1. Eingabemaske'!$F$19=0,($AP138/'1. Eingabemaske'!$G$19),($AP138-1)/('1. Eingabemaske'!$G$19-1))*$AQ138)))+IF($AS138="",0,IF('1. Eingabemaske'!$F$20="","",(IF('1. Eingabemaske'!$F$20=0,($AR138/'1. Eingabemaske'!$G$20),($AR138-1)/('1. Eingabemaske'!$G$20-1))*$AS138)))),"")</f>
        <v/>
      </c>
      <c r="AU138" s="103"/>
      <c r="AV138" s="94" t="str">
        <f>IF(AND(ISTEXT($D138),ISNUMBER($AU138)),IF(HLOOKUP(INT($I138),'1. Eingabemaske'!$I$12:$V$21,11,FALSE)&lt;&gt;0,HLOOKUP(INT($I138),'1. Eingabemaske'!$I$12:$V$21,11,FALSE),""),"")</f>
        <v/>
      </c>
      <c r="AW138" s="103"/>
      <c r="AX138" s="94" t="str">
        <f>IF(AND(ISTEXT($D138),ISNUMBER($AW138)),IF(HLOOKUP(INT($I138),'1. Eingabemaske'!$I$12:$V$21,12,FALSE)&lt;&gt;0,HLOOKUP(INT($I138),'1. Eingabemaske'!$I$12:$V$21,12,FALSE),""),"")</f>
        <v/>
      </c>
      <c r="AY138" s="95" t="str">
        <f>IF(ISTEXT($D138),SUM(IF($AV138="",0,IF('1. Eingabemaske'!$F$21="","",(IF('1. Eingabemaske'!$F$21=0,($AU138/'1. Eingabemaske'!$G$21),($AU138-1)/('1. Eingabemaske'!$G$21-1)))*$AV138)),IF($AX138="",0,IF('1. Eingabemaske'!#REF!="","",(IF('1. Eingabemaske'!#REF!=0,($AW138/'1. Eingabemaske'!#REF!),($AW138-1)/('1. Eingabemaske'!#REF!-1)))*$AX138))),"")</f>
        <v/>
      </c>
      <c r="AZ138" s="84" t="str">
        <f t="shared" si="22"/>
        <v>Bitte BES einfügen</v>
      </c>
      <c r="BA138" s="96" t="str">
        <f t="shared" si="23"/>
        <v/>
      </c>
      <c r="BB138" s="100"/>
      <c r="BC138" s="100"/>
      <c r="BD138" s="100"/>
    </row>
    <row r="139" spans="2:56" ht="13.5" thickBot="1" x14ac:dyDescent="0.45">
      <c r="B139" s="99" t="str">
        <f t="shared" si="16"/>
        <v xml:space="preserve"> </v>
      </c>
      <c r="C139" s="100"/>
      <c r="D139" s="100"/>
      <c r="E139" s="100"/>
      <c r="F139" s="100"/>
      <c r="G139" s="101"/>
      <c r="H139" s="101"/>
      <c r="I139" s="84" t="str">
        <f>IF(ISBLANK(Tableau1[[#This Row],[Name]]),"",((Tableau1[[#This Row],[Testdatum]]-Tableau1[[#This Row],[Geburtsdatum]])/365))</f>
        <v/>
      </c>
      <c r="J139" s="102" t="str">
        <f t="shared" si="17"/>
        <v xml:space="preserve"> </v>
      </c>
      <c r="K139" s="103"/>
      <c r="L139" s="103"/>
      <c r="M139" s="104" t="str">
        <f>IF(ISTEXT(D139),IF(L139="","",IF(HLOOKUP(INT($I139),'1. Eingabemaske'!$I$12:$V$21,2,FALSE)&lt;&gt;0,HLOOKUP(INT($I139),'1. Eingabemaske'!$I$12:$V$21,2,FALSE),"")),"")</f>
        <v/>
      </c>
      <c r="N139" s="105" t="str">
        <f>IF(ISTEXT($D139),IF(F139="M",IF(L139="","",IF($K139="Frühentwickler",VLOOKUP(INT($I139),'1. Eingabemaske'!$Z$12:$AF$28,5,FALSE),IF($K139="Normalentwickler",VLOOKUP(INT($I139),'1. Eingabemaske'!$Z$12:$AF$23,6,FALSE),IF($K139="Spätentwickler",VLOOKUP(INT($I139),'1. Eingabemaske'!$Z$12:$AF$23,7,FALSE),0)))+((VLOOKUP(INT($I139),'1. Eingabemaske'!$Z$12:$AF$23,2,FALSE))*(($G139-DATE(YEAR($G139),1,1)+1)/365))),IF(F139="W",(IF($K139="Frühentwickler",VLOOKUP(INT($I139),'1. Eingabemaske'!$AH$12:$AN$28,5,FALSE),IF($K139="Normalentwickler",VLOOKUP(INT($I139),'1. Eingabemaske'!$AH$12:$AN$23,6,FALSE),IF($K139="Spätentwickler",VLOOKUP(INT($I139),'1. Eingabemaske'!$AH$12:$AN$23,7,FALSE),0)))+((VLOOKUP(INT($I139),'1. Eingabemaske'!$AH$12:$AN$23,2,FALSE))*(($G139-DATE(YEAR($G139),1,1)+1)/365))),"Geschlecht fehlt!")),"")</f>
        <v/>
      </c>
      <c r="O139" s="106" t="str">
        <f>IF(ISTEXT(D139),IF(M139="","",IF('1. Eingabemaske'!$F$13="",0,(IF('1. Eingabemaske'!$F$13=0,(L139/'1. Eingabemaske'!$G$13),(L139-1)/('1. Eingabemaske'!$G$13-1))*M139*N139))),"")</f>
        <v/>
      </c>
      <c r="P139" s="103"/>
      <c r="Q139" s="103"/>
      <c r="R139" s="104" t="str">
        <f t="shared" si="18"/>
        <v/>
      </c>
      <c r="S139" s="104" t="str">
        <f>IF(AND(ISTEXT($D139),ISNUMBER(R139)),IF(HLOOKUP(INT($I139),'1. Eingabemaske'!$I$12:$V$21,3,FALSE)&lt;&gt;0,HLOOKUP(INT($I139),'1. Eingabemaske'!$I$12:$V$21,3,FALSE),""),"")</f>
        <v/>
      </c>
      <c r="T139" s="106" t="str">
        <f>IF(ISTEXT($D139),IF($S139="","",IF($R139="","",IF('1. Eingabemaske'!$F$14="",0,(IF('1. Eingabemaske'!$F$14=0,(R139/'1. Eingabemaske'!$G$14),(R139-1)/('1. Eingabemaske'!$G$14-1))*$S139)))),"")</f>
        <v/>
      </c>
      <c r="U139" s="103"/>
      <c r="V139" s="103"/>
      <c r="W139" s="104" t="str">
        <f t="shared" si="19"/>
        <v/>
      </c>
      <c r="X139" s="104" t="str">
        <f>IF(AND(ISTEXT($D139),ISNUMBER(W139)),IF(HLOOKUP(INT($I139),'1. Eingabemaske'!$I$12:$V$21,4,FALSE)&lt;&gt;0,HLOOKUP(INT($I139),'1. Eingabemaske'!$I$12:$V$21,4,FALSE),""),"")</f>
        <v/>
      </c>
      <c r="Y139" s="108" t="str">
        <f>IF(ISTEXT($D139),IF($W139="","",IF($X139="","",IF('1. Eingabemaske'!$F$15="","",(IF('1. Eingabemaske'!$F$15=0,($W139/'1. Eingabemaske'!$G$15),($W139-1)/('1. Eingabemaske'!$G$15-1))*$X139)))),"")</f>
        <v/>
      </c>
      <c r="Z139" s="103"/>
      <c r="AA139" s="103"/>
      <c r="AB139" s="104" t="str">
        <f t="shared" si="20"/>
        <v/>
      </c>
      <c r="AC139" s="104" t="str">
        <f>IF(AND(ISTEXT($D139),ISNUMBER($AB139)),IF(HLOOKUP(INT($I139),'1. Eingabemaske'!$I$12:$V$21,5,FALSE)&lt;&gt;0,HLOOKUP(INT($I139),'1. Eingabemaske'!$I$12:$V$21,5,FALSE),""),"")</f>
        <v/>
      </c>
      <c r="AD139" s="91" t="str">
        <f>IF(ISTEXT($D139),IF($AC139="","",IF('1. Eingabemaske'!$F$16="","",(IF('1. Eingabemaske'!$F$16=0,($AB139/'1. Eingabemaske'!$G$16),($AB139-1)/('1. Eingabemaske'!$G$16-1))*$AC139))),"")</f>
        <v/>
      </c>
      <c r="AE139" s="92" t="str">
        <f>IF(ISTEXT($D139),IF(F139="M",IF(L139="","",IF($K139="Frühentwickler",VLOOKUP(INT($I139),'1. Eingabemaske'!$Z$12:$AF$28,5,FALSE),IF($K139="Normalentwickler",VLOOKUP(INT($I139),'1. Eingabemaske'!$Z$12:$AF$23,6,FALSE),IF($K139="Spätentwickler",VLOOKUP(INT($I139),'1. Eingabemaske'!$Z$12:$AF$23,7,FALSE),0)))+((VLOOKUP(INT($I139),'1. Eingabemaske'!$Z$12:$AF$23,2,FALSE))*(($G139-DATE(YEAR($G139),1,1)+1)/365))),IF(F139="W",(IF($K139="Frühentwickler",VLOOKUP(INT($I139),'1. Eingabemaske'!$AH$12:$AN$28,5,FALSE),IF($K139="Normalentwickler",VLOOKUP(INT($I139),'1. Eingabemaske'!$AH$12:$AN$23,6,FALSE),IF($K139="Spätentwickler",VLOOKUP(INT($I139),'1. Eingabemaske'!$AH$12:$AN$23,7,FALSE),0)))+((VLOOKUP(INT($I139),'1. Eingabemaske'!$AH$12:$AN$23,2,FALSE))*(($G139-DATE(YEAR($G139),1,1)+1)/365))),"Geschlecht fehlt!")),"")</f>
        <v/>
      </c>
      <c r="AF139" s="93" t="str">
        <f t="shared" si="21"/>
        <v/>
      </c>
      <c r="AG139" s="103"/>
      <c r="AH139" s="94" t="str">
        <f>IF(AND(ISTEXT($D139),ISNUMBER($AG139)),IF(HLOOKUP(INT($I139),'1. Eingabemaske'!$I$12:$V$21,6,FALSE)&lt;&gt;0,HLOOKUP(INT($I139),'1. Eingabemaske'!$I$12:$V$21,6,FALSE),""),"")</f>
        <v/>
      </c>
      <c r="AI139" s="91" t="str">
        <f>IF(ISTEXT($D139),IF($AH139="","",IF('1. Eingabemaske'!$F$17="","",(IF('1. Eingabemaske'!$F$17=0,($AG139/'1. Eingabemaske'!$G$17),($AG139-1)/('1. Eingabemaske'!$G$17-1))*$AH139))),"")</f>
        <v/>
      </c>
      <c r="AJ139" s="103"/>
      <c r="AK139" s="94" t="str">
        <f>IF(AND(ISTEXT($D139),ISNUMBER($AJ139)),IF(HLOOKUP(INT($I139),'1. Eingabemaske'!$I$12:$V$21,7,FALSE)&lt;&gt;0,HLOOKUP(INT($I139),'1. Eingabemaske'!$I$12:$V$21,7,FALSE),""),"")</f>
        <v/>
      </c>
      <c r="AL139" s="91" t="str">
        <f>IF(ISTEXT($D139),IF(AJ139=0,0,IF($AK139="","",IF('1. Eingabemaske'!$F$18="","",(IF('1. Eingabemaske'!$F$18=0,($AJ139/'1. Eingabemaske'!$G$18),($AJ139-1)/('1. Eingabemaske'!$G$18-1))*$AK139)))),"")</f>
        <v/>
      </c>
      <c r="AM139" s="103"/>
      <c r="AN139" s="94" t="str">
        <f>IF(AND(ISTEXT($D139),ISNUMBER($AM139)),IF(HLOOKUP(INT($I139),'1. Eingabemaske'!$I$12:$V$21,8,FALSE)&lt;&gt;0,HLOOKUP(INT($I139),'1. Eingabemaske'!$I$12:$V$21,8,FALSE),""),"")</f>
        <v/>
      </c>
      <c r="AO139" s="89" t="str">
        <f>IF(ISTEXT($D139),IF($AN139="","",IF('1. Eingabemaske'!#REF!="","",(IF('1. Eingabemaske'!#REF!=0,($AM139/'1. Eingabemaske'!#REF!),($AM139-1)/('1. Eingabemaske'!#REF!-1))*$AN139))),"")</f>
        <v/>
      </c>
      <c r="AP139" s="110"/>
      <c r="AQ139" s="94" t="str">
        <f>IF(AND(ISTEXT($D139),ISNUMBER($AP139)),IF(HLOOKUP(INT($I139),'1. Eingabemaske'!$I$12:$V$21,9,FALSE)&lt;&gt;0,HLOOKUP(INT($I139),'1. Eingabemaske'!$I$12:$V$21,9,FALSE),""),"")</f>
        <v/>
      </c>
      <c r="AR139" s="103"/>
      <c r="AS139" s="94" t="str">
        <f>IF(AND(ISTEXT($D139),ISNUMBER($AR139)),IF(HLOOKUP(INT($I139),'1. Eingabemaske'!$I$12:$V$21,10,FALSE)&lt;&gt;0,HLOOKUP(INT($I139),'1. Eingabemaske'!$I$12:$V$21,10,FALSE),""),"")</f>
        <v/>
      </c>
      <c r="AT139" s="95" t="str">
        <f>IF(ISTEXT($D139),(IF($AQ139="",0,IF('1. Eingabemaske'!$F$19="","",(IF('1. Eingabemaske'!$F$19=0,($AP139/'1. Eingabemaske'!$G$19),($AP139-1)/('1. Eingabemaske'!$G$19-1))*$AQ139)))+IF($AS139="",0,IF('1. Eingabemaske'!$F$20="","",(IF('1. Eingabemaske'!$F$20=0,($AR139/'1. Eingabemaske'!$G$20),($AR139-1)/('1. Eingabemaske'!$G$20-1))*$AS139)))),"")</f>
        <v/>
      </c>
      <c r="AU139" s="103"/>
      <c r="AV139" s="94" t="str">
        <f>IF(AND(ISTEXT($D139),ISNUMBER($AU139)),IF(HLOOKUP(INT($I139),'1. Eingabemaske'!$I$12:$V$21,11,FALSE)&lt;&gt;0,HLOOKUP(INT($I139),'1. Eingabemaske'!$I$12:$V$21,11,FALSE),""),"")</f>
        <v/>
      </c>
      <c r="AW139" s="103"/>
      <c r="AX139" s="94" t="str">
        <f>IF(AND(ISTEXT($D139),ISNUMBER($AW139)),IF(HLOOKUP(INT($I139),'1. Eingabemaske'!$I$12:$V$21,12,FALSE)&lt;&gt;0,HLOOKUP(INT($I139),'1. Eingabemaske'!$I$12:$V$21,12,FALSE),""),"")</f>
        <v/>
      </c>
      <c r="AY139" s="95" t="str">
        <f>IF(ISTEXT($D139),SUM(IF($AV139="",0,IF('1. Eingabemaske'!$F$21="","",(IF('1. Eingabemaske'!$F$21=0,($AU139/'1. Eingabemaske'!$G$21),($AU139-1)/('1. Eingabemaske'!$G$21-1)))*$AV139)),IF($AX139="",0,IF('1. Eingabemaske'!#REF!="","",(IF('1. Eingabemaske'!#REF!=0,($AW139/'1. Eingabemaske'!#REF!),($AW139-1)/('1. Eingabemaske'!#REF!-1)))*$AX139))),"")</f>
        <v/>
      </c>
      <c r="AZ139" s="84" t="str">
        <f t="shared" si="22"/>
        <v>Bitte BES einfügen</v>
      </c>
      <c r="BA139" s="96" t="str">
        <f t="shared" si="23"/>
        <v/>
      </c>
      <c r="BB139" s="100"/>
      <c r="BC139" s="100"/>
      <c r="BD139" s="100"/>
    </row>
    <row r="140" spans="2:56" ht="13.5" thickBot="1" x14ac:dyDescent="0.45">
      <c r="B140" s="99" t="str">
        <f t="shared" si="16"/>
        <v xml:space="preserve"> </v>
      </c>
      <c r="C140" s="100"/>
      <c r="D140" s="100"/>
      <c r="E140" s="100"/>
      <c r="F140" s="100"/>
      <c r="G140" s="101"/>
      <c r="H140" s="101"/>
      <c r="I140" s="84" t="str">
        <f>IF(ISBLANK(Tableau1[[#This Row],[Name]]),"",((Tableau1[[#This Row],[Testdatum]]-Tableau1[[#This Row],[Geburtsdatum]])/365))</f>
        <v/>
      </c>
      <c r="J140" s="102" t="str">
        <f t="shared" si="17"/>
        <v xml:space="preserve"> </v>
      </c>
      <c r="K140" s="103"/>
      <c r="L140" s="103"/>
      <c r="M140" s="104" t="str">
        <f>IF(ISTEXT(D140),IF(L140="","",IF(HLOOKUP(INT($I140),'1. Eingabemaske'!$I$12:$V$21,2,FALSE)&lt;&gt;0,HLOOKUP(INT($I140),'1. Eingabemaske'!$I$12:$V$21,2,FALSE),"")),"")</f>
        <v/>
      </c>
      <c r="N140" s="105" t="str">
        <f>IF(ISTEXT($D140),IF(F140="M",IF(L140="","",IF($K140="Frühentwickler",VLOOKUP(INT($I140),'1. Eingabemaske'!$Z$12:$AF$28,5,FALSE),IF($K140="Normalentwickler",VLOOKUP(INT($I140),'1. Eingabemaske'!$Z$12:$AF$23,6,FALSE),IF($K140="Spätentwickler",VLOOKUP(INT($I140),'1. Eingabemaske'!$Z$12:$AF$23,7,FALSE),0)))+((VLOOKUP(INT($I140),'1. Eingabemaske'!$Z$12:$AF$23,2,FALSE))*(($G140-DATE(YEAR($G140),1,1)+1)/365))),IF(F140="W",(IF($K140="Frühentwickler",VLOOKUP(INT($I140),'1. Eingabemaske'!$AH$12:$AN$28,5,FALSE),IF($K140="Normalentwickler",VLOOKUP(INT($I140),'1. Eingabemaske'!$AH$12:$AN$23,6,FALSE),IF($K140="Spätentwickler",VLOOKUP(INT($I140),'1. Eingabemaske'!$AH$12:$AN$23,7,FALSE),0)))+((VLOOKUP(INT($I140),'1. Eingabemaske'!$AH$12:$AN$23,2,FALSE))*(($G140-DATE(YEAR($G140),1,1)+1)/365))),"Geschlecht fehlt!")),"")</f>
        <v/>
      </c>
      <c r="O140" s="106" t="str">
        <f>IF(ISTEXT(D140),IF(M140="","",IF('1. Eingabemaske'!$F$13="",0,(IF('1. Eingabemaske'!$F$13=0,(L140/'1. Eingabemaske'!$G$13),(L140-1)/('1. Eingabemaske'!$G$13-1))*M140*N140))),"")</f>
        <v/>
      </c>
      <c r="P140" s="103"/>
      <c r="Q140" s="103"/>
      <c r="R140" s="104" t="str">
        <f t="shared" si="18"/>
        <v/>
      </c>
      <c r="S140" s="104" t="str">
        <f>IF(AND(ISTEXT($D140),ISNUMBER(R140)),IF(HLOOKUP(INT($I140),'1. Eingabemaske'!$I$12:$V$21,3,FALSE)&lt;&gt;0,HLOOKUP(INT($I140),'1. Eingabemaske'!$I$12:$V$21,3,FALSE),""),"")</f>
        <v/>
      </c>
      <c r="T140" s="106" t="str">
        <f>IF(ISTEXT($D140),IF($S140="","",IF($R140="","",IF('1. Eingabemaske'!$F$14="",0,(IF('1. Eingabemaske'!$F$14=0,(R140/'1. Eingabemaske'!$G$14),(R140-1)/('1. Eingabemaske'!$G$14-1))*$S140)))),"")</f>
        <v/>
      </c>
      <c r="U140" s="103"/>
      <c r="V140" s="103"/>
      <c r="W140" s="104" t="str">
        <f t="shared" si="19"/>
        <v/>
      </c>
      <c r="X140" s="104" t="str">
        <f>IF(AND(ISTEXT($D140),ISNUMBER(W140)),IF(HLOOKUP(INT($I140),'1. Eingabemaske'!$I$12:$V$21,4,FALSE)&lt;&gt;0,HLOOKUP(INT($I140),'1. Eingabemaske'!$I$12:$V$21,4,FALSE),""),"")</f>
        <v/>
      </c>
      <c r="Y140" s="108" t="str">
        <f>IF(ISTEXT($D140),IF($W140="","",IF($X140="","",IF('1. Eingabemaske'!$F$15="","",(IF('1. Eingabemaske'!$F$15=0,($W140/'1. Eingabemaske'!$G$15),($W140-1)/('1. Eingabemaske'!$G$15-1))*$X140)))),"")</f>
        <v/>
      </c>
      <c r="Z140" s="103"/>
      <c r="AA140" s="103"/>
      <c r="AB140" s="104" t="str">
        <f t="shared" si="20"/>
        <v/>
      </c>
      <c r="AC140" s="104" t="str">
        <f>IF(AND(ISTEXT($D140),ISNUMBER($AB140)),IF(HLOOKUP(INT($I140),'1. Eingabemaske'!$I$12:$V$21,5,FALSE)&lt;&gt;0,HLOOKUP(INT($I140),'1. Eingabemaske'!$I$12:$V$21,5,FALSE),""),"")</f>
        <v/>
      </c>
      <c r="AD140" s="91" t="str">
        <f>IF(ISTEXT($D140),IF($AC140="","",IF('1. Eingabemaske'!$F$16="","",(IF('1. Eingabemaske'!$F$16=0,($AB140/'1. Eingabemaske'!$G$16),($AB140-1)/('1. Eingabemaske'!$G$16-1))*$AC140))),"")</f>
        <v/>
      </c>
      <c r="AE140" s="92" t="str">
        <f>IF(ISTEXT($D140),IF(F140="M",IF(L140="","",IF($K140="Frühentwickler",VLOOKUP(INT($I140),'1. Eingabemaske'!$Z$12:$AF$28,5,FALSE),IF($K140="Normalentwickler",VLOOKUP(INT($I140),'1. Eingabemaske'!$Z$12:$AF$23,6,FALSE),IF($K140="Spätentwickler",VLOOKUP(INT($I140),'1. Eingabemaske'!$Z$12:$AF$23,7,FALSE),0)))+((VLOOKUP(INT($I140),'1. Eingabemaske'!$Z$12:$AF$23,2,FALSE))*(($G140-DATE(YEAR($G140),1,1)+1)/365))),IF(F140="W",(IF($K140="Frühentwickler",VLOOKUP(INT($I140),'1. Eingabemaske'!$AH$12:$AN$28,5,FALSE),IF($K140="Normalentwickler",VLOOKUP(INT($I140),'1. Eingabemaske'!$AH$12:$AN$23,6,FALSE),IF($K140="Spätentwickler",VLOOKUP(INT($I140),'1. Eingabemaske'!$AH$12:$AN$23,7,FALSE),0)))+((VLOOKUP(INT($I140),'1. Eingabemaske'!$AH$12:$AN$23,2,FALSE))*(($G140-DATE(YEAR($G140),1,1)+1)/365))),"Geschlecht fehlt!")),"")</f>
        <v/>
      </c>
      <c r="AF140" s="93" t="str">
        <f t="shared" si="21"/>
        <v/>
      </c>
      <c r="AG140" s="103"/>
      <c r="AH140" s="94" t="str">
        <f>IF(AND(ISTEXT($D140),ISNUMBER($AG140)),IF(HLOOKUP(INT($I140),'1. Eingabemaske'!$I$12:$V$21,6,FALSE)&lt;&gt;0,HLOOKUP(INT($I140),'1. Eingabemaske'!$I$12:$V$21,6,FALSE),""),"")</f>
        <v/>
      </c>
      <c r="AI140" s="91" t="str">
        <f>IF(ISTEXT($D140),IF($AH140="","",IF('1. Eingabemaske'!$F$17="","",(IF('1. Eingabemaske'!$F$17=0,($AG140/'1. Eingabemaske'!$G$17),($AG140-1)/('1. Eingabemaske'!$G$17-1))*$AH140))),"")</f>
        <v/>
      </c>
      <c r="AJ140" s="103"/>
      <c r="AK140" s="94" t="str">
        <f>IF(AND(ISTEXT($D140),ISNUMBER($AJ140)),IF(HLOOKUP(INT($I140),'1. Eingabemaske'!$I$12:$V$21,7,FALSE)&lt;&gt;0,HLOOKUP(INT($I140),'1. Eingabemaske'!$I$12:$V$21,7,FALSE),""),"")</f>
        <v/>
      </c>
      <c r="AL140" s="91" t="str">
        <f>IF(ISTEXT($D140),IF(AJ140=0,0,IF($AK140="","",IF('1. Eingabemaske'!$F$18="","",(IF('1. Eingabemaske'!$F$18=0,($AJ140/'1. Eingabemaske'!$G$18),($AJ140-1)/('1. Eingabemaske'!$G$18-1))*$AK140)))),"")</f>
        <v/>
      </c>
      <c r="AM140" s="103"/>
      <c r="AN140" s="94" t="str">
        <f>IF(AND(ISTEXT($D140),ISNUMBER($AM140)),IF(HLOOKUP(INT($I140),'1. Eingabemaske'!$I$12:$V$21,8,FALSE)&lt;&gt;0,HLOOKUP(INT($I140),'1. Eingabemaske'!$I$12:$V$21,8,FALSE),""),"")</f>
        <v/>
      </c>
      <c r="AO140" s="89" t="str">
        <f>IF(ISTEXT($D140),IF($AN140="","",IF('1. Eingabemaske'!#REF!="","",(IF('1. Eingabemaske'!#REF!=0,($AM140/'1. Eingabemaske'!#REF!),($AM140-1)/('1. Eingabemaske'!#REF!-1))*$AN140))),"")</f>
        <v/>
      </c>
      <c r="AP140" s="110"/>
      <c r="AQ140" s="94" t="str">
        <f>IF(AND(ISTEXT($D140),ISNUMBER($AP140)),IF(HLOOKUP(INT($I140),'1. Eingabemaske'!$I$12:$V$21,9,FALSE)&lt;&gt;0,HLOOKUP(INT($I140),'1. Eingabemaske'!$I$12:$V$21,9,FALSE),""),"")</f>
        <v/>
      </c>
      <c r="AR140" s="103"/>
      <c r="AS140" s="94" t="str">
        <f>IF(AND(ISTEXT($D140),ISNUMBER($AR140)),IF(HLOOKUP(INT($I140),'1. Eingabemaske'!$I$12:$V$21,10,FALSE)&lt;&gt;0,HLOOKUP(INT($I140),'1. Eingabemaske'!$I$12:$V$21,10,FALSE),""),"")</f>
        <v/>
      </c>
      <c r="AT140" s="95" t="str">
        <f>IF(ISTEXT($D140),(IF($AQ140="",0,IF('1. Eingabemaske'!$F$19="","",(IF('1. Eingabemaske'!$F$19=0,($AP140/'1. Eingabemaske'!$G$19),($AP140-1)/('1. Eingabemaske'!$G$19-1))*$AQ140)))+IF($AS140="",0,IF('1. Eingabemaske'!$F$20="","",(IF('1. Eingabemaske'!$F$20=0,($AR140/'1. Eingabemaske'!$G$20),($AR140-1)/('1. Eingabemaske'!$G$20-1))*$AS140)))),"")</f>
        <v/>
      </c>
      <c r="AU140" s="103"/>
      <c r="AV140" s="94" t="str">
        <f>IF(AND(ISTEXT($D140),ISNUMBER($AU140)),IF(HLOOKUP(INT($I140),'1. Eingabemaske'!$I$12:$V$21,11,FALSE)&lt;&gt;0,HLOOKUP(INT($I140),'1. Eingabemaske'!$I$12:$V$21,11,FALSE),""),"")</f>
        <v/>
      </c>
      <c r="AW140" s="103"/>
      <c r="AX140" s="94" t="str">
        <f>IF(AND(ISTEXT($D140),ISNUMBER($AW140)),IF(HLOOKUP(INT($I140),'1. Eingabemaske'!$I$12:$V$21,12,FALSE)&lt;&gt;0,HLOOKUP(INT($I140),'1. Eingabemaske'!$I$12:$V$21,12,FALSE),""),"")</f>
        <v/>
      </c>
      <c r="AY140" s="95" t="str">
        <f>IF(ISTEXT($D140),SUM(IF($AV140="",0,IF('1. Eingabemaske'!$F$21="","",(IF('1. Eingabemaske'!$F$21=0,($AU140/'1. Eingabemaske'!$G$21),($AU140-1)/('1. Eingabemaske'!$G$21-1)))*$AV140)),IF($AX140="",0,IF('1. Eingabemaske'!#REF!="","",(IF('1. Eingabemaske'!#REF!=0,($AW140/'1. Eingabemaske'!#REF!),($AW140-1)/('1. Eingabemaske'!#REF!-1)))*$AX140))),"")</f>
        <v/>
      </c>
      <c r="AZ140" s="84" t="str">
        <f t="shared" si="22"/>
        <v>Bitte BES einfügen</v>
      </c>
      <c r="BA140" s="96" t="str">
        <f t="shared" si="23"/>
        <v/>
      </c>
      <c r="BB140" s="100"/>
      <c r="BC140" s="100"/>
      <c r="BD140" s="100"/>
    </row>
    <row r="141" spans="2:56" ht="13.5" thickBot="1" x14ac:dyDescent="0.45">
      <c r="B141" s="99" t="str">
        <f t="shared" si="16"/>
        <v xml:space="preserve"> </v>
      </c>
      <c r="C141" s="100"/>
      <c r="D141" s="100"/>
      <c r="E141" s="100"/>
      <c r="F141" s="100"/>
      <c r="G141" s="101"/>
      <c r="H141" s="101"/>
      <c r="I141" s="84" t="str">
        <f>IF(ISBLANK(Tableau1[[#This Row],[Name]]),"",((Tableau1[[#This Row],[Testdatum]]-Tableau1[[#This Row],[Geburtsdatum]])/365))</f>
        <v/>
      </c>
      <c r="J141" s="102" t="str">
        <f t="shared" si="17"/>
        <v xml:space="preserve"> </v>
      </c>
      <c r="K141" s="103"/>
      <c r="L141" s="103"/>
      <c r="M141" s="104" t="str">
        <f>IF(ISTEXT(D141),IF(L141="","",IF(HLOOKUP(INT($I141),'1. Eingabemaske'!$I$12:$V$21,2,FALSE)&lt;&gt;0,HLOOKUP(INT($I141),'1. Eingabemaske'!$I$12:$V$21,2,FALSE),"")),"")</f>
        <v/>
      </c>
      <c r="N141" s="105" t="str">
        <f>IF(ISTEXT($D141),IF(F141="M",IF(L141="","",IF($K141="Frühentwickler",VLOOKUP(INT($I141),'1. Eingabemaske'!$Z$12:$AF$28,5,FALSE),IF($K141="Normalentwickler",VLOOKUP(INT($I141),'1. Eingabemaske'!$Z$12:$AF$23,6,FALSE),IF($K141="Spätentwickler",VLOOKUP(INT($I141),'1. Eingabemaske'!$Z$12:$AF$23,7,FALSE),0)))+((VLOOKUP(INT($I141),'1. Eingabemaske'!$Z$12:$AF$23,2,FALSE))*(($G141-DATE(YEAR($G141),1,1)+1)/365))),IF(F141="W",(IF($K141="Frühentwickler",VLOOKUP(INT($I141),'1. Eingabemaske'!$AH$12:$AN$28,5,FALSE),IF($K141="Normalentwickler",VLOOKUP(INT($I141),'1. Eingabemaske'!$AH$12:$AN$23,6,FALSE),IF($K141="Spätentwickler",VLOOKUP(INT($I141),'1. Eingabemaske'!$AH$12:$AN$23,7,FALSE),0)))+((VLOOKUP(INT($I141),'1. Eingabemaske'!$AH$12:$AN$23,2,FALSE))*(($G141-DATE(YEAR($G141),1,1)+1)/365))),"Geschlecht fehlt!")),"")</f>
        <v/>
      </c>
      <c r="O141" s="106" t="str">
        <f>IF(ISTEXT(D141),IF(M141="","",IF('1. Eingabemaske'!$F$13="",0,(IF('1. Eingabemaske'!$F$13=0,(L141/'1. Eingabemaske'!$G$13),(L141-1)/('1. Eingabemaske'!$G$13-1))*M141*N141))),"")</f>
        <v/>
      </c>
      <c r="P141" s="103"/>
      <c r="Q141" s="103"/>
      <c r="R141" s="104" t="str">
        <f t="shared" si="18"/>
        <v/>
      </c>
      <c r="S141" s="104" t="str">
        <f>IF(AND(ISTEXT($D141),ISNUMBER(R141)),IF(HLOOKUP(INT($I141),'1. Eingabemaske'!$I$12:$V$21,3,FALSE)&lt;&gt;0,HLOOKUP(INT($I141),'1. Eingabemaske'!$I$12:$V$21,3,FALSE),""),"")</f>
        <v/>
      </c>
      <c r="T141" s="106" t="str">
        <f>IF(ISTEXT($D141),IF($S141="","",IF($R141="","",IF('1. Eingabemaske'!$F$14="",0,(IF('1. Eingabemaske'!$F$14=0,(R141/'1. Eingabemaske'!$G$14),(R141-1)/('1. Eingabemaske'!$G$14-1))*$S141)))),"")</f>
        <v/>
      </c>
      <c r="U141" s="103"/>
      <c r="V141" s="103"/>
      <c r="W141" s="104" t="str">
        <f t="shared" si="19"/>
        <v/>
      </c>
      <c r="X141" s="104" t="str">
        <f>IF(AND(ISTEXT($D141),ISNUMBER(W141)),IF(HLOOKUP(INT($I141),'1. Eingabemaske'!$I$12:$V$21,4,FALSE)&lt;&gt;0,HLOOKUP(INT($I141),'1. Eingabemaske'!$I$12:$V$21,4,FALSE),""),"")</f>
        <v/>
      </c>
      <c r="Y141" s="108" t="str">
        <f>IF(ISTEXT($D141),IF($W141="","",IF($X141="","",IF('1. Eingabemaske'!$F$15="","",(IF('1. Eingabemaske'!$F$15=0,($W141/'1. Eingabemaske'!$G$15),($W141-1)/('1. Eingabemaske'!$G$15-1))*$X141)))),"")</f>
        <v/>
      </c>
      <c r="Z141" s="103"/>
      <c r="AA141" s="103"/>
      <c r="AB141" s="104" t="str">
        <f t="shared" si="20"/>
        <v/>
      </c>
      <c r="AC141" s="104" t="str">
        <f>IF(AND(ISTEXT($D141),ISNUMBER($AB141)),IF(HLOOKUP(INT($I141),'1. Eingabemaske'!$I$12:$V$21,5,FALSE)&lt;&gt;0,HLOOKUP(INT($I141),'1. Eingabemaske'!$I$12:$V$21,5,FALSE),""),"")</f>
        <v/>
      </c>
      <c r="AD141" s="91" t="str">
        <f>IF(ISTEXT($D141),IF($AC141="","",IF('1. Eingabemaske'!$F$16="","",(IF('1. Eingabemaske'!$F$16=0,($AB141/'1. Eingabemaske'!$G$16),($AB141-1)/('1. Eingabemaske'!$G$16-1))*$AC141))),"")</f>
        <v/>
      </c>
      <c r="AE141" s="92" t="str">
        <f>IF(ISTEXT($D141),IF(F141="M",IF(L141="","",IF($K141="Frühentwickler",VLOOKUP(INT($I141),'1. Eingabemaske'!$Z$12:$AF$28,5,FALSE),IF($K141="Normalentwickler",VLOOKUP(INT($I141),'1. Eingabemaske'!$Z$12:$AF$23,6,FALSE),IF($K141="Spätentwickler",VLOOKUP(INT($I141),'1. Eingabemaske'!$Z$12:$AF$23,7,FALSE),0)))+((VLOOKUP(INT($I141),'1. Eingabemaske'!$Z$12:$AF$23,2,FALSE))*(($G141-DATE(YEAR($G141),1,1)+1)/365))),IF(F141="W",(IF($K141="Frühentwickler",VLOOKUP(INT($I141),'1. Eingabemaske'!$AH$12:$AN$28,5,FALSE),IF($K141="Normalentwickler",VLOOKUP(INT($I141),'1. Eingabemaske'!$AH$12:$AN$23,6,FALSE),IF($K141="Spätentwickler",VLOOKUP(INT($I141),'1. Eingabemaske'!$AH$12:$AN$23,7,FALSE),0)))+((VLOOKUP(INT($I141),'1. Eingabemaske'!$AH$12:$AN$23,2,FALSE))*(($G141-DATE(YEAR($G141),1,1)+1)/365))),"Geschlecht fehlt!")),"")</f>
        <v/>
      </c>
      <c r="AF141" s="93" t="str">
        <f t="shared" si="21"/>
        <v/>
      </c>
      <c r="AG141" s="103"/>
      <c r="AH141" s="94" t="str">
        <f>IF(AND(ISTEXT($D141),ISNUMBER($AG141)),IF(HLOOKUP(INT($I141),'1. Eingabemaske'!$I$12:$V$21,6,FALSE)&lt;&gt;0,HLOOKUP(INT($I141),'1. Eingabemaske'!$I$12:$V$21,6,FALSE),""),"")</f>
        <v/>
      </c>
      <c r="AI141" s="91" t="str">
        <f>IF(ISTEXT($D141),IF($AH141="","",IF('1. Eingabemaske'!$F$17="","",(IF('1. Eingabemaske'!$F$17=0,($AG141/'1. Eingabemaske'!$G$17),($AG141-1)/('1. Eingabemaske'!$G$17-1))*$AH141))),"")</f>
        <v/>
      </c>
      <c r="AJ141" s="103"/>
      <c r="AK141" s="94" t="str">
        <f>IF(AND(ISTEXT($D141),ISNUMBER($AJ141)),IF(HLOOKUP(INT($I141),'1. Eingabemaske'!$I$12:$V$21,7,FALSE)&lt;&gt;0,HLOOKUP(INT($I141),'1. Eingabemaske'!$I$12:$V$21,7,FALSE),""),"")</f>
        <v/>
      </c>
      <c r="AL141" s="91" t="str">
        <f>IF(ISTEXT($D141),IF(AJ141=0,0,IF($AK141="","",IF('1. Eingabemaske'!$F$18="","",(IF('1. Eingabemaske'!$F$18=0,($AJ141/'1. Eingabemaske'!$G$18),($AJ141-1)/('1. Eingabemaske'!$G$18-1))*$AK141)))),"")</f>
        <v/>
      </c>
      <c r="AM141" s="103"/>
      <c r="AN141" s="94" t="str">
        <f>IF(AND(ISTEXT($D141),ISNUMBER($AM141)),IF(HLOOKUP(INT($I141),'1. Eingabemaske'!$I$12:$V$21,8,FALSE)&lt;&gt;0,HLOOKUP(INT($I141),'1. Eingabemaske'!$I$12:$V$21,8,FALSE),""),"")</f>
        <v/>
      </c>
      <c r="AO141" s="89" t="str">
        <f>IF(ISTEXT($D141),IF($AN141="","",IF('1. Eingabemaske'!#REF!="","",(IF('1. Eingabemaske'!#REF!=0,($AM141/'1. Eingabemaske'!#REF!),($AM141-1)/('1. Eingabemaske'!#REF!-1))*$AN141))),"")</f>
        <v/>
      </c>
      <c r="AP141" s="110"/>
      <c r="AQ141" s="94" t="str">
        <f>IF(AND(ISTEXT($D141),ISNUMBER($AP141)),IF(HLOOKUP(INT($I141),'1. Eingabemaske'!$I$12:$V$21,9,FALSE)&lt;&gt;0,HLOOKUP(INT($I141),'1. Eingabemaske'!$I$12:$V$21,9,FALSE),""),"")</f>
        <v/>
      </c>
      <c r="AR141" s="103"/>
      <c r="AS141" s="94" t="str">
        <f>IF(AND(ISTEXT($D141),ISNUMBER($AR141)),IF(HLOOKUP(INT($I141),'1. Eingabemaske'!$I$12:$V$21,10,FALSE)&lt;&gt;0,HLOOKUP(INT($I141),'1. Eingabemaske'!$I$12:$V$21,10,FALSE),""),"")</f>
        <v/>
      </c>
      <c r="AT141" s="95" t="str">
        <f>IF(ISTEXT($D141),(IF($AQ141="",0,IF('1. Eingabemaske'!$F$19="","",(IF('1. Eingabemaske'!$F$19=0,($AP141/'1. Eingabemaske'!$G$19),($AP141-1)/('1. Eingabemaske'!$G$19-1))*$AQ141)))+IF($AS141="",0,IF('1. Eingabemaske'!$F$20="","",(IF('1. Eingabemaske'!$F$20=0,($AR141/'1. Eingabemaske'!$G$20),($AR141-1)/('1. Eingabemaske'!$G$20-1))*$AS141)))),"")</f>
        <v/>
      </c>
      <c r="AU141" s="103"/>
      <c r="AV141" s="94" t="str">
        <f>IF(AND(ISTEXT($D141),ISNUMBER($AU141)),IF(HLOOKUP(INT($I141),'1. Eingabemaske'!$I$12:$V$21,11,FALSE)&lt;&gt;0,HLOOKUP(INT($I141),'1. Eingabemaske'!$I$12:$V$21,11,FALSE),""),"")</f>
        <v/>
      </c>
      <c r="AW141" s="103"/>
      <c r="AX141" s="94" t="str">
        <f>IF(AND(ISTEXT($D141),ISNUMBER($AW141)),IF(HLOOKUP(INT($I141),'1. Eingabemaske'!$I$12:$V$21,12,FALSE)&lt;&gt;0,HLOOKUP(INT($I141),'1. Eingabemaske'!$I$12:$V$21,12,FALSE),""),"")</f>
        <v/>
      </c>
      <c r="AY141" s="95" t="str">
        <f>IF(ISTEXT($D141),SUM(IF($AV141="",0,IF('1. Eingabemaske'!$F$21="","",(IF('1. Eingabemaske'!$F$21=0,($AU141/'1. Eingabemaske'!$G$21),($AU141-1)/('1. Eingabemaske'!$G$21-1)))*$AV141)),IF($AX141="",0,IF('1. Eingabemaske'!#REF!="","",(IF('1. Eingabemaske'!#REF!=0,($AW141/'1. Eingabemaske'!#REF!),($AW141-1)/('1. Eingabemaske'!#REF!-1)))*$AX141))),"")</f>
        <v/>
      </c>
      <c r="AZ141" s="84" t="str">
        <f t="shared" si="22"/>
        <v>Bitte BES einfügen</v>
      </c>
      <c r="BA141" s="96" t="str">
        <f t="shared" si="23"/>
        <v/>
      </c>
      <c r="BB141" s="100"/>
      <c r="BC141" s="100"/>
      <c r="BD141" s="100"/>
    </row>
    <row r="142" spans="2:56" ht="13.5" thickBot="1" x14ac:dyDescent="0.45">
      <c r="B142" s="99" t="str">
        <f t="shared" si="16"/>
        <v xml:space="preserve"> </v>
      </c>
      <c r="C142" s="100"/>
      <c r="D142" s="100"/>
      <c r="E142" s="100"/>
      <c r="F142" s="100"/>
      <c r="G142" s="101"/>
      <c r="H142" s="101"/>
      <c r="I142" s="84" t="str">
        <f>IF(ISBLANK(Tableau1[[#This Row],[Name]]),"",((Tableau1[[#This Row],[Testdatum]]-Tableau1[[#This Row],[Geburtsdatum]])/365))</f>
        <v/>
      </c>
      <c r="J142" s="102" t="str">
        <f t="shared" si="17"/>
        <v xml:space="preserve"> </v>
      </c>
      <c r="K142" s="103"/>
      <c r="L142" s="103"/>
      <c r="M142" s="104" t="str">
        <f>IF(ISTEXT(D142),IF(L142="","",IF(HLOOKUP(INT($I142),'1. Eingabemaske'!$I$12:$V$21,2,FALSE)&lt;&gt;0,HLOOKUP(INT($I142),'1. Eingabemaske'!$I$12:$V$21,2,FALSE),"")),"")</f>
        <v/>
      </c>
      <c r="N142" s="105" t="str">
        <f>IF(ISTEXT($D142),IF(F142="M",IF(L142="","",IF($K142="Frühentwickler",VLOOKUP(INT($I142),'1. Eingabemaske'!$Z$12:$AF$28,5,FALSE),IF($K142="Normalentwickler",VLOOKUP(INT($I142),'1. Eingabemaske'!$Z$12:$AF$23,6,FALSE),IF($K142="Spätentwickler",VLOOKUP(INT($I142),'1. Eingabemaske'!$Z$12:$AF$23,7,FALSE),0)))+((VLOOKUP(INT($I142),'1. Eingabemaske'!$Z$12:$AF$23,2,FALSE))*(($G142-DATE(YEAR($G142),1,1)+1)/365))),IF(F142="W",(IF($K142="Frühentwickler",VLOOKUP(INT($I142),'1. Eingabemaske'!$AH$12:$AN$28,5,FALSE),IF($K142="Normalentwickler",VLOOKUP(INT($I142),'1. Eingabemaske'!$AH$12:$AN$23,6,FALSE),IF($K142="Spätentwickler",VLOOKUP(INT($I142),'1. Eingabemaske'!$AH$12:$AN$23,7,FALSE),0)))+((VLOOKUP(INT($I142),'1. Eingabemaske'!$AH$12:$AN$23,2,FALSE))*(($G142-DATE(YEAR($G142),1,1)+1)/365))),"Geschlecht fehlt!")),"")</f>
        <v/>
      </c>
      <c r="O142" s="106" t="str">
        <f>IF(ISTEXT(D142),IF(M142="","",IF('1. Eingabemaske'!$F$13="",0,(IF('1. Eingabemaske'!$F$13=0,(L142/'1. Eingabemaske'!$G$13),(L142-1)/('1. Eingabemaske'!$G$13-1))*M142*N142))),"")</f>
        <v/>
      </c>
      <c r="P142" s="103"/>
      <c r="Q142" s="103"/>
      <c r="R142" s="104" t="str">
        <f t="shared" si="18"/>
        <v/>
      </c>
      <c r="S142" s="104" t="str">
        <f>IF(AND(ISTEXT($D142),ISNUMBER(R142)),IF(HLOOKUP(INT($I142),'1. Eingabemaske'!$I$12:$V$21,3,FALSE)&lt;&gt;0,HLOOKUP(INT($I142),'1. Eingabemaske'!$I$12:$V$21,3,FALSE),""),"")</f>
        <v/>
      </c>
      <c r="T142" s="106" t="str">
        <f>IF(ISTEXT($D142),IF($S142="","",IF($R142="","",IF('1. Eingabemaske'!$F$14="",0,(IF('1. Eingabemaske'!$F$14=0,(R142/'1. Eingabemaske'!$G$14),(R142-1)/('1. Eingabemaske'!$G$14-1))*$S142)))),"")</f>
        <v/>
      </c>
      <c r="U142" s="103"/>
      <c r="V142" s="103"/>
      <c r="W142" s="104" t="str">
        <f t="shared" si="19"/>
        <v/>
      </c>
      <c r="X142" s="104" t="str">
        <f>IF(AND(ISTEXT($D142),ISNUMBER(W142)),IF(HLOOKUP(INT($I142),'1. Eingabemaske'!$I$12:$V$21,4,FALSE)&lt;&gt;0,HLOOKUP(INT($I142),'1. Eingabemaske'!$I$12:$V$21,4,FALSE),""),"")</f>
        <v/>
      </c>
      <c r="Y142" s="108" t="str">
        <f>IF(ISTEXT($D142),IF($W142="","",IF($X142="","",IF('1. Eingabemaske'!$F$15="","",(IF('1. Eingabemaske'!$F$15=0,($W142/'1. Eingabemaske'!$G$15),($W142-1)/('1. Eingabemaske'!$G$15-1))*$X142)))),"")</f>
        <v/>
      </c>
      <c r="Z142" s="103"/>
      <c r="AA142" s="103"/>
      <c r="AB142" s="104" t="str">
        <f t="shared" si="20"/>
        <v/>
      </c>
      <c r="AC142" s="104" t="str">
        <f>IF(AND(ISTEXT($D142),ISNUMBER($AB142)),IF(HLOOKUP(INT($I142),'1. Eingabemaske'!$I$12:$V$21,5,FALSE)&lt;&gt;0,HLOOKUP(INT($I142),'1. Eingabemaske'!$I$12:$V$21,5,FALSE),""),"")</f>
        <v/>
      </c>
      <c r="AD142" s="91" t="str">
        <f>IF(ISTEXT($D142),IF($AC142="","",IF('1. Eingabemaske'!$F$16="","",(IF('1. Eingabemaske'!$F$16=0,($AB142/'1. Eingabemaske'!$G$16),($AB142-1)/('1. Eingabemaske'!$G$16-1))*$AC142))),"")</f>
        <v/>
      </c>
      <c r="AE142" s="92" t="str">
        <f>IF(ISTEXT($D142),IF(F142="M",IF(L142="","",IF($K142="Frühentwickler",VLOOKUP(INT($I142),'1. Eingabemaske'!$Z$12:$AF$28,5,FALSE),IF($K142="Normalentwickler",VLOOKUP(INT($I142),'1. Eingabemaske'!$Z$12:$AF$23,6,FALSE),IF($K142="Spätentwickler",VLOOKUP(INT($I142),'1. Eingabemaske'!$Z$12:$AF$23,7,FALSE),0)))+((VLOOKUP(INT($I142),'1. Eingabemaske'!$Z$12:$AF$23,2,FALSE))*(($G142-DATE(YEAR($G142),1,1)+1)/365))),IF(F142="W",(IF($K142="Frühentwickler",VLOOKUP(INT($I142),'1. Eingabemaske'!$AH$12:$AN$28,5,FALSE),IF($K142="Normalentwickler",VLOOKUP(INT($I142),'1. Eingabemaske'!$AH$12:$AN$23,6,FALSE),IF($K142="Spätentwickler",VLOOKUP(INT($I142),'1. Eingabemaske'!$AH$12:$AN$23,7,FALSE),0)))+((VLOOKUP(INT($I142),'1. Eingabemaske'!$AH$12:$AN$23,2,FALSE))*(($G142-DATE(YEAR($G142),1,1)+1)/365))),"Geschlecht fehlt!")),"")</f>
        <v/>
      </c>
      <c r="AF142" s="93" t="str">
        <f t="shared" si="21"/>
        <v/>
      </c>
      <c r="AG142" s="103"/>
      <c r="AH142" s="94" t="str">
        <f>IF(AND(ISTEXT($D142),ISNUMBER($AG142)),IF(HLOOKUP(INT($I142),'1. Eingabemaske'!$I$12:$V$21,6,FALSE)&lt;&gt;0,HLOOKUP(INT($I142),'1. Eingabemaske'!$I$12:$V$21,6,FALSE),""),"")</f>
        <v/>
      </c>
      <c r="AI142" s="91" t="str">
        <f>IF(ISTEXT($D142),IF($AH142="","",IF('1. Eingabemaske'!$F$17="","",(IF('1. Eingabemaske'!$F$17=0,($AG142/'1. Eingabemaske'!$G$17),($AG142-1)/('1. Eingabemaske'!$G$17-1))*$AH142))),"")</f>
        <v/>
      </c>
      <c r="AJ142" s="103"/>
      <c r="AK142" s="94" t="str">
        <f>IF(AND(ISTEXT($D142),ISNUMBER($AJ142)),IF(HLOOKUP(INT($I142),'1. Eingabemaske'!$I$12:$V$21,7,FALSE)&lt;&gt;0,HLOOKUP(INT($I142),'1. Eingabemaske'!$I$12:$V$21,7,FALSE),""),"")</f>
        <v/>
      </c>
      <c r="AL142" s="91" t="str">
        <f>IF(ISTEXT($D142),IF(AJ142=0,0,IF($AK142="","",IF('1. Eingabemaske'!$F$18="","",(IF('1. Eingabemaske'!$F$18=0,($AJ142/'1. Eingabemaske'!$G$18),($AJ142-1)/('1. Eingabemaske'!$G$18-1))*$AK142)))),"")</f>
        <v/>
      </c>
      <c r="AM142" s="103"/>
      <c r="AN142" s="94" t="str">
        <f>IF(AND(ISTEXT($D142),ISNUMBER($AM142)),IF(HLOOKUP(INT($I142),'1. Eingabemaske'!$I$12:$V$21,8,FALSE)&lt;&gt;0,HLOOKUP(INT($I142),'1. Eingabemaske'!$I$12:$V$21,8,FALSE),""),"")</f>
        <v/>
      </c>
      <c r="AO142" s="89" t="str">
        <f>IF(ISTEXT($D142),IF($AN142="","",IF('1. Eingabemaske'!#REF!="","",(IF('1. Eingabemaske'!#REF!=0,($AM142/'1. Eingabemaske'!#REF!),($AM142-1)/('1. Eingabemaske'!#REF!-1))*$AN142))),"")</f>
        <v/>
      </c>
      <c r="AP142" s="110"/>
      <c r="AQ142" s="94" t="str">
        <f>IF(AND(ISTEXT($D142),ISNUMBER($AP142)),IF(HLOOKUP(INT($I142),'1. Eingabemaske'!$I$12:$V$21,9,FALSE)&lt;&gt;0,HLOOKUP(INT($I142),'1. Eingabemaske'!$I$12:$V$21,9,FALSE),""),"")</f>
        <v/>
      </c>
      <c r="AR142" s="103"/>
      <c r="AS142" s="94" t="str">
        <f>IF(AND(ISTEXT($D142),ISNUMBER($AR142)),IF(HLOOKUP(INT($I142),'1. Eingabemaske'!$I$12:$V$21,10,FALSE)&lt;&gt;0,HLOOKUP(INT($I142),'1. Eingabemaske'!$I$12:$V$21,10,FALSE),""),"")</f>
        <v/>
      </c>
      <c r="AT142" s="95" t="str">
        <f>IF(ISTEXT($D142),(IF($AQ142="",0,IF('1. Eingabemaske'!$F$19="","",(IF('1. Eingabemaske'!$F$19=0,($AP142/'1. Eingabemaske'!$G$19),($AP142-1)/('1. Eingabemaske'!$G$19-1))*$AQ142)))+IF($AS142="",0,IF('1. Eingabemaske'!$F$20="","",(IF('1. Eingabemaske'!$F$20=0,($AR142/'1. Eingabemaske'!$G$20),($AR142-1)/('1. Eingabemaske'!$G$20-1))*$AS142)))),"")</f>
        <v/>
      </c>
      <c r="AU142" s="103"/>
      <c r="AV142" s="94" t="str">
        <f>IF(AND(ISTEXT($D142),ISNUMBER($AU142)),IF(HLOOKUP(INT($I142),'1. Eingabemaske'!$I$12:$V$21,11,FALSE)&lt;&gt;0,HLOOKUP(INT($I142),'1. Eingabemaske'!$I$12:$V$21,11,FALSE),""),"")</f>
        <v/>
      </c>
      <c r="AW142" s="103"/>
      <c r="AX142" s="94" t="str">
        <f>IF(AND(ISTEXT($D142),ISNUMBER($AW142)),IF(HLOOKUP(INT($I142),'1. Eingabemaske'!$I$12:$V$21,12,FALSE)&lt;&gt;0,HLOOKUP(INT($I142),'1. Eingabemaske'!$I$12:$V$21,12,FALSE),""),"")</f>
        <v/>
      </c>
      <c r="AY142" s="95" t="str">
        <f>IF(ISTEXT($D142),SUM(IF($AV142="",0,IF('1. Eingabemaske'!$F$21="","",(IF('1. Eingabemaske'!$F$21=0,($AU142/'1. Eingabemaske'!$G$21),($AU142-1)/('1. Eingabemaske'!$G$21-1)))*$AV142)),IF($AX142="",0,IF('1. Eingabemaske'!#REF!="","",(IF('1. Eingabemaske'!#REF!=0,($AW142/'1. Eingabemaske'!#REF!),($AW142-1)/('1. Eingabemaske'!#REF!-1)))*$AX142))),"")</f>
        <v/>
      </c>
      <c r="AZ142" s="84" t="str">
        <f t="shared" si="22"/>
        <v>Bitte BES einfügen</v>
      </c>
      <c r="BA142" s="96" t="str">
        <f t="shared" si="23"/>
        <v/>
      </c>
      <c r="BB142" s="100"/>
      <c r="BC142" s="100"/>
      <c r="BD142" s="100"/>
    </row>
    <row r="143" spans="2:56" ht="13.5" thickBot="1" x14ac:dyDescent="0.45">
      <c r="B143" s="99" t="str">
        <f t="shared" si="16"/>
        <v xml:space="preserve"> </v>
      </c>
      <c r="C143" s="100"/>
      <c r="D143" s="100"/>
      <c r="E143" s="100"/>
      <c r="F143" s="100"/>
      <c r="G143" s="101"/>
      <c r="H143" s="101"/>
      <c r="I143" s="84" t="str">
        <f>IF(ISBLANK(Tableau1[[#This Row],[Name]]),"",((Tableau1[[#This Row],[Testdatum]]-Tableau1[[#This Row],[Geburtsdatum]])/365))</f>
        <v/>
      </c>
      <c r="J143" s="102" t="str">
        <f t="shared" si="17"/>
        <v xml:space="preserve"> </v>
      </c>
      <c r="K143" s="103"/>
      <c r="L143" s="103"/>
      <c r="M143" s="104" t="str">
        <f>IF(ISTEXT(D143),IF(L143="","",IF(HLOOKUP(INT($I143),'1. Eingabemaske'!$I$12:$V$21,2,FALSE)&lt;&gt;0,HLOOKUP(INT($I143),'1. Eingabemaske'!$I$12:$V$21,2,FALSE),"")),"")</f>
        <v/>
      </c>
      <c r="N143" s="105" t="str">
        <f>IF(ISTEXT($D143),IF(F143="M",IF(L143="","",IF($K143="Frühentwickler",VLOOKUP(INT($I143),'1. Eingabemaske'!$Z$12:$AF$28,5,FALSE),IF($K143="Normalentwickler",VLOOKUP(INT($I143),'1. Eingabemaske'!$Z$12:$AF$23,6,FALSE),IF($K143="Spätentwickler",VLOOKUP(INT($I143),'1. Eingabemaske'!$Z$12:$AF$23,7,FALSE),0)))+((VLOOKUP(INT($I143),'1. Eingabemaske'!$Z$12:$AF$23,2,FALSE))*(($G143-DATE(YEAR($G143),1,1)+1)/365))),IF(F143="W",(IF($K143="Frühentwickler",VLOOKUP(INT($I143),'1. Eingabemaske'!$AH$12:$AN$28,5,FALSE),IF($K143="Normalentwickler",VLOOKUP(INT($I143),'1. Eingabemaske'!$AH$12:$AN$23,6,FALSE),IF($K143="Spätentwickler",VLOOKUP(INT($I143),'1. Eingabemaske'!$AH$12:$AN$23,7,FALSE),0)))+((VLOOKUP(INT($I143),'1. Eingabemaske'!$AH$12:$AN$23,2,FALSE))*(($G143-DATE(YEAR($G143),1,1)+1)/365))),"Geschlecht fehlt!")),"")</f>
        <v/>
      </c>
      <c r="O143" s="106" t="str">
        <f>IF(ISTEXT(D143),IF(M143="","",IF('1. Eingabemaske'!$F$13="",0,(IF('1. Eingabemaske'!$F$13=0,(L143/'1. Eingabemaske'!$G$13),(L143-1)/('1. Eingabemaske'!$G$13-1))*M143*N143))),"")</f>
        <v/>
      </c>
      <c r="P143" s="103"/>
      <c r="Q143" s="103"/>
      <c r="R143" s="104" t="str">
        <f t="shared" si="18"/>
        <v/>
      </c>
      <c r="S143" s="104" t="str">
        <f>IF(AND(ISTEXT($D143),ISNUMBER(R143)),IF(HLOOKUP(INT($I143),'1. Eingabemaske'!$I$12:$V$21,3,FALSE)&lt;&gt;0,HLOOKUP(INT($I143),'1. Eingabemaske'!$I$12:$V$21,3,FALSE),""),"")</f>
        <v/>
      </c>
      <c r="T143" s="106" t="str">
        <f>IF(ISTEXT($D143),IF($S143="","",IF($R143="","",IF('1. Eingabemaske'!$F$14="",0,(IF('1. Eingabemaske'!$F$14=0,(R143/'1. Eingabemaske'!$G$14),(R143-1)/('1. Eingabemaske'!$G$14-1))*$S143)))),"")</f>
        <v/>
      </c>
      <c r="U143" s="103"/>
      <c r="V143" s="103"/>
      <c r="W143" s="104" t="str">
        <f t="shared" si="19"/>
        <v/>
      </c>
      <c r="X143" s="104" t="str">
        <f>IF(AND(ISTEXT($D143),ISNUMBER(W143)),IF(HLOOKUP(INT($I143),'1. Eingabemaske'!$I$12:$V$21,4,FALSE)&lt;&gt;0,HLOOKUP(INT($I143),'1. Eingabemaske'!$I$12:$V$21,4,FALSE),""),"")</f>
        <v/>
      </c>
      <c r="Y143" s="108" t="str">
        <f>IF(ISTEXT($D143),IF($W143="","",IF($X143="","",IF('1. Eingabemaske'!$F$15="","",(IF('1. Eingabemaske'!$F$15=0,($W143/'1. Eingabemaske'!$G$15),($W143-1)/('1. Eingabemaske'!$G$15-1))*$X143)))),"")</f>
        <v/>
      </c>
      <c r="Z143" s="103"/>
      <c r="AA143" s="103"/>
      <c r="AB143" s="104" t="str">
        <f t="shared" si="20"/>
        <v/>
      </c>
      <c r="AC143" s="104" t="str">
        <f>IF(AND(ISTEXT($D143),ISNUMBER($AB143)),IF(HLOOKUP(INT($I143),'1. Eingabemaske'!$I$12:$V$21,5,FALSE)&lt;&gt;0,HLOOKUP(INT($I143),'1. Eingabemaske'!$I$12:$V$21,5,FALSE),""),"")</f>
        <v/>
      </c>
      <c r="AD143" s="91" t="str">
        <f>IF(ISTEXT($D143),IF($AC143="","",IF('1. Eingabemaske'!$F$16="","",(IF('1. Eingabemaske'!$F$16=0,($AB143/'1. Eingabemaske'!$G$16),($AB143-1)/('1. Eingabemaske'!$G$16-1))*$AC143))),"")</f>
        <v/>
      </c>
      <c r="AE143" s="92" t="str">
        <f>IF(ISTEXT($D143),IF(F143="M",IF(L143="","",IF($K143="Frühentwickler",VLOOKUP(INT($I143),'1. Eingabemaske'!$Z$12:$AF$28,5,FALSE),IF($K143="Normalentwickler",VLOOKUP(INT($I143),'1. Eingabemaske'!$Z$12:$AF$23,6,FALSE),IF($K143="Spätentwickler",VLOOKUP(INT($I143),'1. Eingabemaske'!$Z$12:$AF$23,7,FALSE),0)))+((VLOOKUP(INT($I143),'1. Eingabemaske'!$Z$12:$AF$23,2,FALSE))*(($G143-DATE(YEAR($G143),1,1)+1)/365))),IF(F143="W",(IF($K143="Frühentwickler",VLOOKUP(INT($I143),'1. Eingabemaske'!$AH$12:$AN$28,5,FALSE),IF($K143="Normalentwickler",VLOOKUP(INT($I143),'1. Eingabemaske'!$AH$12:$AN$23,6,FALSE),IF($K143="Spätentwickler",VLOOKUP(INT($I143),'1. Eingabemaske'!$AH$12:$AN$23,7,FALSE),0)))+((VLOOKUP(INT($I143),'1. Eingabemaske'!$AH$12:$AN$23,2,FALSE))*(($G143-DATE(YEAR($G143),1,1)+1)/365))),"Geschlecht fehlt!")),"")</f>
        <v/>
      </c>
      <c r="AF143" s="93" t="str">
        <f t="shared" si="21"/>
        <v/>
      </c>
      <c r="AG143" s="103"/>
      <c r="AH143" s="94" t="str">
        <f>IF(AND(ISTEXT($D143),ISNUMBER($AG143)),IF(HLOOKUP(INT($I143),'1. Eingabemaske'!$I$12:$V$21,6,FALSE)&lt;&gt;0,HLOOKUP(INT($I143),'1. Eingabemaske'!$I$12:$V$21,6,FALSE),""),"")</f>
        <v/>
      </c>
      <c r="AI143" s="91" t="str">
        <f>IF(ISTEXT($D143),IF($AH143="","",IF('1. Eingabemaske'!$F$17="","",(IF('1. Eingabemaske'!$F$17=0,($AG143/'1. Eingabemaske'!$G$17),($AG143-1)/('1. Eingabemaske'!$G$17-1))*$AH143))),"")</f>
        <v/>
      </c>
      <c r="AJ143" s="103"/>
      <c r="AK143" s="94" t="str">
        <f>IF(AND(ISTEXT($D143),ISNUMBER($AJ143)),IF(HLOOKUP(INT($I143),'1. Eingabemaske'!$I$12:$V$21,7,FALSE)&lt;&gt;0,HLOOKUP(INT($I143),'1. Eingabemaske'!$I$12:$V$21,7,FALSE),""),"")</f>
        <v/>
      </c>
      <c r="AL143" s="91" t="str">
        <f>IF(ISTEXT($D143),IF(AJ143=0,0,IF($AK143="","",IF('1. Eingabemaske'!$F$18="","",(IF('1. Eingabemaske'!$F$18=0,($AJ143/'1. Eingabemaske'!$G$18),($AJ143-1)/('1. Eingabemaske'!$G$18-1))*$AK143)))),"")</f>
        <v/>
      </c>
      <c r="AM143" s="103"/>
      <c r="AN143" s="94" t="str">
        <f>IF(AND(ISTEXT($D143),ISNUMBER($AM143)),IF(HLOOKUP(INT($I143),'1. Eingabemaske'!$I$12:$V$21,8,FALSE)&lt;&gt;0,HLOOKUP(INT($I143),'1. Eingabemaske'!$I$12:$V$21,8,FALSE),""),"")</f>
        <v/>
      </c>
      <c r="AO143" s="89" t="str">
        <f>IF(ISTEXT($D143),IF($AN143="","",IF('1. Eingabemaske'!#REF!="","",(IF('1. Eingabemaske'!#REF!=0,($AM143/'1. Eingabemaske'!#REF!),($AM143-1)/('1. Eingabemaske'!#REF!-1))*$AN143))),"")</f>
        <v/>
      </c>
      <c r="AP143" s="110"/>
      <c r="AQ143" s="94" t="str">
        <f>IF(AND(ISTEXT($D143),ISNUMBER($AP143)),IF(HLOOKUP(INT($I143),'1. Eingabemaske'!$I$12:$V$21,9,FALSE)&lt;&gt;0,HLOOKUP(INT($I143),'1. Eingabemaske'!$I$12:$V$21,9,FALSE),""),"")</f>
        <v/>
      </c>
      <c r="AR143" s="103"/>
      <c r="AS143" s="94" t="str">
        <f>IF(AND(ISTEXT($D143),ISNUMBER($AR143)),IF(HLOOKUP(INT($I143),'1. Eingabemaske'!$I$12:$V$21,10,FALSE)&lt;&gt;0,HLOOKUP(INT($I143),'1. Eingabemaske'!$I$12:$V$21,10,FALSE),""),"")</f>
        <v/>
      </c>
      <c r="AT143" s="95" t="str">
        <f>IF(ISTEXT($D143),(IF($AQ143="",0,IF('1. Eingabemaske'!$F$19="","",(IF('1. Eingabemaske'!$F$19=0,($AP143/'1. Eingabemaske'!$G$19),($AP143-1)/('1. Eingabemaske'!$G$19-1))*$AQ143)))+IF($AS143="",0,IF('1. Eingabemaske'!$F$20="","",(IF('1. Eingabemaske'!$F$20=0,($AR143/'1. Eingabemaske'!$G$20),($AR143-1)/('1. Eingabemaske'!$G$20-1))*$AS143)))),"")</f>
        <v/>
      </c>
      <c r="AU143" s="103"/>
      <c r="AV143" s="94" t="str">
        <f>IF(AND(ISTEXT($D143),ISNUMBER($AU143)),IF(HLOOKUP(INT($I143),'1. Eingabemaske'!$I$12:$V$21,11,FALSE)&lt;&gt;0,HLOOKUP(INT($I143),'1. Eingabemaske'!$I$12:$V$21,11,FALSE),""),"")</f>
        <v/>
      </c>
      <c r="AW143" s="103"/>
      <c r="AX143" s="94" t="str">
        <f>IF(AND(ISTEXT($D143),ISNUMBER($AW143)),IF(HLOOKUP(INT($I143),'1. Eingabemaske'!$I$12:$V$21,12,FALSE)&lt;&gt;0,HLOOKUP(INT($I143),'1. Eingabemaske'!$I$12:$V$21,12,FALSE),""),"")</f>
        <v/>
      </c>
      <c r="AY143" s="95" t="str">
        <f>IF(ISTEXT($D143),SUM(IF($AV143="",0,IF('1. Eingabemaske'!$F$21="","",(IF('1. Eingabemaske'!$F$21=0,($AU143/'1. Eingabemaske'!$G$21),($AU143-1)/('1. Eingabemaske'!$G$21-1)))*$AV143)),IF($AX143="",0,IF('1. Eingabemaske'!#REF!="","",(IF('1. Eingabemaske'!#REF!=0,($AW143/'1. Eingabemaske'!#REF!),($AW143-1)/('1. Eingabemaske'!#REF!-1)))*$AX143))),"")</f>
        <v/>
      </c>
      <c r="AZ143" s="84" t="str">
        <f t="shared" si="22"/>
        <v>Bitte BES einfügen</v>
      </c>
      <c r="BA143" s="96" t="str">
        <f t="shared" si="23"/>
        <v/>
      </c>
      <c r="BB143" s="100"/>
      <c r="BC143" s="100"/>
      <c r="BD143" s="100"/>
    </row>
    <row r="144" spans="2:56" ht="13.5" thickBot="1" x14ac:dyDescent="0.45">
      <c r="B144" s="99" t="str">
        <f t="shared" si="16"/>
        <v xml:space="preserve"> </v>
      </c>
      <c r="C144" s="100"/>
      <c r="D144" s="100"/>
      <c r="E144" s="100"/>
      <c r="F144" s="100"/>
      <c r="G144" s="101"/>
      <c r="H144" s="101"/>
      <c r="I144" s="84" t="str">
        <f>IF(ISBLANK(Tableau1[[#This Row],[Name]]),"",((Tableau1[[#This Row],[Testdatum]]-Tableau1[[#This Row],[Geburtsdatum]])/365))</f>
        <v/>
      </c>
      <c r="J144" s="102" t="str">
        <f t="shared" si="17"/>
        <v xml:space="preserve"> </v>
      </c>
      <c r="K144" s="103"/>
      <c r="L144" s="103"/>
      <c r="M144" s="104" t="str">
        <f>IF(ISTEXT(D144),IF(L144="","",IF(HLOOKUP(INT($I144),'1. Eingabemaske'!$I$12:$V$21,2,FALSE)&lt;&gt;0,HLOOKUP(INT($I144),'1. Eingabemaske'!$I$12:$V$21,2,FALSE),"")),"")</f>
        <v/>
      </c>
      <c r="N144" s="105" t="str">
        <f>IF(ISTEXT($D144),IF(F144="M",IF(L144="","",IF($K144="Frühentwickler",VLOOKUP(INT($I144),'1. Eingabemaske'!$Z$12:$AF$28,5,FALSE),IF($K144="Normalentwickler",VLOOKUP(INT($I144),'1. Eingabemaske'!$Z$12:$AF$23,6,FALSE),IF($K144="Spätentwickler",VLOOKUP(INT($I144),'1. Eingabemaske'!$Z$12:$AF$23,7,FALSE),0)))+((VLOOKUP(INT($I144),'1. Eingabemaske'!$Z$12:$AF$23,2,FALSE))*(($G144-DATE(YEAR($G144),1,1)+1)/365))),IF(F144="W",(IF($K144="Frühentwickler",VLOOKUP(INT($I144),'1. Eingabemaske'!$AH$12:$AN$28,5,FALSE),IF($K144="Normalentwickler",VLOOKUP(INT($I144),'1. Eingabemaske'!$AH$12:$AN$23,6,FALSE),IF($K144="Spätentwickler",VLOOKUP(INT($I144),'1. Eingabemaske'!$AH$12:$AN$23,7,FALSE),0)))+((VLOOKUP(INT($I144),'1. Eingabemaske'!$AH$12:$AN$23,2,FALSE))*(($G144-DATE(YEAR($G144),1,1)+1)/365))),"Geschlecht fehlt!")),"")</f>
        <v/>
      </c>
      <c r="O144" s="106" t="str">
        <f>IF(ISTEXT(D144),IF(M144="","",IF('1. Eingabemaske'!$F$13="",0,(IF('1. Eingabemaske'!$F$13=0,(L144/'1. Eingabemaske'!$G$13),(L144-1)/('1. Eingabemaske'!$G$13-1))*M144*N144))),"")</f>
        <v/>
      </c>
      <c r="P144" s="103"/>
      <c r="Q144" s="103"/>
      <c r="R144" s="104" t="str">
        <f t="shared" si="18"/>
        <v/>
      </c>
      <c r="S144" s="104" t="str">
        <f>IF(AND(ISTEXT($D144),ISNUMBER(R144)),IF(HLOOKUP(INT($I144),'1. Eingabemaske'!$I$12:$V$21,3,FALSE)&lt;&gt;0,HLOOKUP(INT($I144),'1. Eingabemaske'!$I$12:$V$21,3,FALSE),""),"")</f>
        <v/>
      </c>
      <c r="T144" s="106" t="str">
        <f>IF(ISTEXT($D144),IF($S144="","",IF($R144="","",IF('1. Eingabemaske'!$F$14="",0,(IF('1. Eingabemaske'!$F$14=0,(R144/'1. Eingabemaske'!$G$14),(R144-1)/('1. Eingabemaske'!$G$14-1))*$S144)))),"")</f>
        <v/>
      </c>
      <c r="U144" s="103"/>
      <c r="V144" s="103"/>
      <c r="W144" s="104" t="str">
        <f t="shared" si="19"/>
        <v/>
      </c>
      <c r="X144" s="104" t="str">
        <f>IF(AND(ISTEXT($D144),ISNUMBER(W144)),IF(HLOOKUP(INT($I144),'1. Eingabemaske'!$I$12:$V$21,4,FALSE)&lt;&gt;0,HLOOKUP(INT($I144),'1. Eingabemaske'!$I$12:$V$21,4,FALSE),""),"")</f>
        <v/>
      </c>
      <c r="Y144" s="108" t="str">
        <f>IF(ISTEXT($D144),IF($W144="","",IF($X144="","",IF('1. Eingabemaske'!$F$15="","",(IF('1. Eingabemaske'!$F$15=0,($W144/'1. Eingabemaske'!$G$15),($W144-1)/('1. Eingabemaske'!$G$15-1))*$X144)))),"")</f>
        <v/>
      </c>
      <c r="Z144" s="103"/>
      <c r="AA144" s="103"/>
      <c r="AB144" s="104" t="str">
        <f t="shared" si="20"/>
        <v/>
      </c>
      <c r="AC144" s="104" t="str">
        <f>IF(AND(ISTEXT($D144),ISNUMBER($AB144)),IF(HLOOKUP(INT($I144),'1. Eingabemaske'!$I$12:$V$21,5,FALSE)&lt;&gt;0,HLOOKUP(INT($I144),'1. Eingabemaske'!$I$12:$V$21,5,FALSE),""),"")</f>
        <v/>
      </c>
      <c r="AD144" s="91" t="str">
        <f>IF(ISTEXT($D144),IF($AC144="","",IF('1. Eingabemaske'!$F$16="","",(IF('1. Eingabemaske'!$F$16=0,($AB144/'1. Eingabemaske'!$G$16),($AB144-1)/('1. Eingabemaske'!$G$16-1))*$AC144))),"")</f>
        <v/>
      </c>
      <c r="AE144" s="92" t="str">
        <f>IF(ISTEXT($D144),IF(F144="M",IF(L144="","",IF($K144="Frühentwickler",VLOOKUP(INT($I144),'1. Eingabemaske'!$Z$12:$AF$28,5,FALSE),IF($K144="Normalentwickler",VLOOKUP(INT($I144),'1. Eingabemaske'!$Z$12:$AF$23,6,FALSE),IF($K144="Spätentwickler",VLOOKUP(INT($I144),'1. Eingabemaske'!$Z$12:$AF$23,7,FALSE),0)))+((VLOOKUP(INT($I144),'1. Eingabemaske'!$Z$12:$AF$23,2,FALSE))*(($G144-DATE(YEAR($G144),1,1)+1)/365))),IF(F144="W",(IF($K144="Frühentwickler",VLOOKUP(INT($I144),'1. Eingabemaske'!$AH$12:$AN$28,5,FALSE),IF($K144="Normalentwickler",VLOOKUP(INT($I144),'1. Eingabemaske'!$AH$12:$AN$23,6,FALSE),IF($K144="Spätentwickler",VLOOKUP(INT($I144),'1. Eingabemaske'!$AH$12:$AN$23,7,FALSE),0)))+((VLOOKUP(INT($I144),'1. Eingabemaske'!$AH$12:$AN$23,2,FALSE))*(($G144-DATE(YEAR($G144),1,1)+1)/365))),"Geschlecht fehlt!")),"")</f>
        <v/>
      </c>
      <c r="AF144" s="93" t="str">
        <f t="shared" si="21"/>
        <v/>
      </c>
      <c r="AG144" s="103"/>
      <c r="AH144" s="94" t="str">
        <f>IF(AND(ISTEXT($D144),ISNUMBER($AG144)),IF(HLOOKUP(INT($I144),'1. Eingabemaske'!$I$12:$V$21,6,FALSE)&lt;&gt;0,HLOOKUP(INT($I144),'1. Eingabemaske'!$I$12:$V$21,6,FALSE),""),"")</f>
        <v/>
      </c>
      <c r="AI144" s="91" t="str">
        <f>IF(ISTEXT($D144),IF($AH144="","",IF('1. Eingabemaske'!$F$17="","",(IF('1. Eingabemaske'!$F$17=0,($AG144/'1. Eingabemaske'!$G$17),($AG144-1)/('1. Eingabemaske'!$G$17-1))*$AH144))),"")</f>
        <v/>
      </c>
      <c r="AJ144" s="103"/>
      <c r="AK144" s="94" t="str">
        <f>IF(AND(ISTEXT($D144),ISNUMBER($AJ144)),IF(HLOOKUP(INT($I144),'1. Eingabemaske'!$I$12:$V$21,7,FALSE)&lt;&gt;0,HLOOKUP(INT($I144),'1. Eingabemaske'!$I$12:$V$21,7,FALSE),""),"")</f>
        <v/>
      </c>
      <c r="AL144" s="91" t="str">
        <f>IF(ISTEXT($D144),IF(AJ144=0,0,IF($AK144="","",IF('1. Eingabemaske'!$F$18="","",(IF('1. Eingabemaske'!$F$18=0,($AJ144/'1. Eingabemaske'!$G$18),($AJ144-1)/('1. Eingabemaske'!$G$18-1))*$AK144)))),"")</f>
        <v/>
      </c>
      <c r="AM144" s="103"/>
      <c r="AN144" s="94" t="str">
        <f>IF(AND(ISTEXT($D144),ISNUMBER($AM144)),IF(HLOOKUP(INT($I144),'1. Eingabemaske'!$I$12:$V$21,8,FALSE)&lt;&gt;0,HLOOKUP(INT($I144),'1. Eingabemaske'!$I$12:$V$21,8,FALSE),""),"")</f>
        <v/>
      </c>
      <c r="AO144" s="89" t="str">
        <f>IF(ISTEXT($D144),IF($AN144="","",IF('1. Eingabemaske'!#REF!="","",(IF('1. Eingabemaske'!#REF!=0,($AM144/'1. Eingabemaske'!#REF!),($AM144-1)/('1. Eingabemaske'!#REF!-1))*$AN144))),"")</f>
        <v/>
      </c>
      <c r="AP144" s="110"/>
      <c r="AQ144" s="94" t="str">
        <f>IF(AND(ISTEXT($D144),ISNUMBER($AP144)),IF(HLOOKUP(INT($I144),'1. Eingabemaske'!$I$12:$V$21,9,FALSE)&lt;&gt;0,HLOOKUP(INT($I144),'1. Eingabemaske'!$I$12:$V$21,9,FALSE),""),"")</f>
        <v/>
      </c>
      <c r="AR144" s="103"/>
      <c r="AS144" s="94" t="str">
        <f>IF(AND(ISTEXT($D144),ISNUMBER($AR144)),IF(HLOOKUP(INT($I144),'1. Eingabemaske'!$I$12:$V$21,10,FALSE)&lt;&gt;0,HLOOKUP(INT($I144),'1. Eingabemaske'!$I$12:$V$21,10,FALSE),""),"")</f>
        <v/>
      </c>
      <c r="AT144" s="95" t="str">
        <f>IF(ISTEXT($D144),(IF($AQ144="",0,IF('1. Eingabemaske'!$F$19="","",(IF('1. Eingabemaske'!$F$19=0,($AP144/'1. Eingabemaske'!$G$19),($AP144-1)/('1. Eingabemaske'!$G$19-1))*$AQ144)))+IF($AS144="",0,IF('1. Eingabemaske'!$F$20="","",(IF('1. Eingabemaske'!$F$20=0,($AR144/'1. Eingabemaske'!$G$20),($AR144-1)/('1. Eingabemaske'!$G$20-1))*$AS144)))),"")</f>
        <v/>
      </c>
      <c r="AU144" s="103"/>
      <c r="AV144" s="94" t="str">
        <f>IF(AND(ISTEXT($D144),ISNUMBER($AU144)),IF(HLOOKUP(INT($I144),'1. Eingabemaske'!$I$12:$V$21,11,FALSE)&lt;&gt;0,HLOOKUP(INT($I144),'1. Eingabemaske'!$I$12:$V$21,11,FALSE),""),"")</f>
        <v/>
      </c>
      <c r="AW144" s="103"/>
      <c r="AX144" s="94" t="str">
        <f>IF(AND(ISTEXT($D144),ISNUMBER($AW144)),IF(HLOOKUP(INT($I144),'1. Eingabemaske'!$I$12:$V$21,12,FALSE)&lt;&gt;0,HLOOKUP(INT($I144),'1. Eingabemaske'!$I$12:$V$21,12,FALSE),""),"")</f>
        <v/>
      </c>
      <c r="AY144" s="95" t="str">
        <f>IF(ISTEXT($D144),SUM(IF($AV144="",0,IF('1. Eingabemaske'!$F$21="","",(IF('1. Eingabemaske'!$F$21=0,($AU144/'1. Eingabemaske'!$G$21),($AU144-1)/('1. Eingabemaske'!$G$21-1)))*$AV144)),IF($AX144="",0,IF('1. Eingabemaske'!#REF!="","",(IF('1. Eingabemaske'!#REF!=0,($AW144/'1. Eingabemaske'!#REF!),($AW144-1)/('1. Eingabemaske'!#REF!-1)))*$AX144))),"")</f>
        <v/>
      </c>
      <c r="AZ144" s="84" t="str">
        <f t="shared" si="22"/>
        <v>Bitte BES einfügen</v>
      </c>
      <c r="BA144" s="96" t="str">
        <f t="shared" si="23"/>
        <v/>
      </c>
      <c r="BB144" s="100"/>
      <c r="BC144" s="100"/>
      <c r="BD144" s="100"/>
    </row>
    <row r="145" spans="2:56" ht="13.5" thickBot="1" x14ac:dyDescent="0.45">
      <c r="B145" s="99" t="str">
        <f t="shared" si="16"/>
        <v xml:space="preserve"> </v>
      </c>
      <c r="C145" s="100"/>
      <c r="D145" s="100"/>
      <c r="E145" s="100"/>
      <c r="F145" s="100"/>
      <c r="G145" s="101"/>
      <c r="H145" s="101"/>
      <c r="I145" s="84" t="str">
        <f>IF(ISBLANK(Tableau1[[#This Row],[Name]]),"",((Tableau1[[#This Row],[Testdatum]]-Tableau1[[#This Row],[Geburtsdatum]])/365))</f>
        <v/>
      </c>
      <c r="J145" s="102" t="str">
        <f t="shared" si="17"/>
        <v xml:space="preserve"> </v>
      </c>
      <c r="K145" s="103"/>
      <c r="L145" s="103"/>
      <c r="M145" s="104" t="str">
        <f>IF(ISTEXT(D145),IF(L145="","",IF(HLOOKUP(INT($I145),'1. Eingabemaske'!$I$12:$V$21,2,FALSE)&lt;&gt;0,HLOOKUP(INT($I145),'1. Eingabemaske'!$I$12:$V$21,2,FALSE),"")),"")</f>
        <v/>
      </c>
      <c r="N145" s="105" t="str">
        <f>IF(ISTEXT($D145),IF(F145="M",IF(L145="","",IF($K145="Frühentwickler",VLOOKUP(INT($I145),'1. Eingabemaske'!$Z$12:$AF$28,5,FALSE),IF($K145="Normalentwickler",VLOOKUP(INT($I145),'1. Eingabemaske'!$Z$12:$AF$23,6,FALSE),IF($K145="Spätentwickler",VLOOKUP(INT($I145),'1. Eingabemaske'!$Z$12:$AF$23,7,FALSE),0)))+((VLOOKUP(INT($I145),'1. Eingabemaske'!$Z$12:$AF$23,2,FALSE))*(($G145-DATE(YEAR($G145),1,1)+1)/365))),IF(F145="W",(IF($K145="Frühentwickler",VLOOKUP(INT($I145),'1. Eingabemaske'!$AH$12:$AN$28,5,FALSE),IF($K145="Normalentwickler",VLOOKUP(INT($I145),'1. Eingabemaske'!$AH$12:$AN$23,6,FALSE),IF($K145="Spätentwickler",VLOOKUP(INT($I145),'1. Eingabemaske'!$AH$12:$AN$23,7,FALSE),0)))+((VLOOKUP(INT($I145),'1. Eingabemaske'!$AH$12:$AN$23,2,FALSE))*(($G145-DATE(YEAR($G145),1,1)+1)/365))),"Geschlecht fehlt!")),"")</f>
        <v/>
      </c>
      <c r="O145" s="106" t="str">
        <f>IF(ISTEXT(D145),IF(M145="","",IF('1. Eingabemaske'!$F$13="",0,(IF('1. Eingabemaske'!$F$13=0,(L145/'1. Eingabemaske'!$G$13),(L145-1)/('1. Eingabemaske'!$G$13-1))*M145*N145))),"")</f>
        <v/>
      </c>
      <c r="P145" s="103"/>
      <c r="Q145" s="103"/>
      <c r="R145" s="104" t="str">
        <f t="shared" si="18"/>
        <v/>
      </c>
      <c r="S145" s="104" t="str">
        <f>IF(AND(ISTEXT($D145),ISNUMBER(R145)),IF(HLOOKUP(INT($I145),'1. Eingabemaske'!$I$12:$V$21,3,FALSE)&lt;&gt;0,HLOOKUP(INT($I145),'1. Eingabemaske'!$I$12:$V$21,3,FALSE),""),"")</f>
        <v/>
      </c>
      <c r="T145" s="106" t="str">
        <f>IF(ISTEXT($D145),IF($S145="","",IF($R145="","",IF('1. Eingabemaske'!$F$14="",0,(IF('1. Eingabemaske'!$F$14=0,(R145/'1. Eingabemaske'!$G$14),(R145-1)/('1. Eingabemaske'!$G$14-1))*$S145)))),"")</f>
        <v/>
      </c>
      <c r="U145" s="103"/>
      <c r="V145" s="103"/>
      <c r="W145" s="104" t="str">
        <f t="shared" si="19"/>
        <v/>
      </c>
      <c r="X145" s="104" t="str">
        <f>IF(AND(ISTEXT($D145),ISNUMBER(W145)),IF(HLOOKUP(INT($I145),'1. Eingabemaske'!$I$12:$V$21,4,FALSE)&lt;&gt;0,HLOOKUP(INT($I145),'1. Eingabemaske'!$I$12:$V$21,4,FALSE),""),"")</f>
        <v/>
      </c>
      <c r="Y145" s="108" t="str">
        <f>IF(ISTEXT($D145),IF($W145="","",IF($X145="","",IF('1. Eingabemaske'!$F$15="","",(IF('1. Eingabemaske'!$F$15=0,($W145/'1. Eingabemaske'!$G$15),($W145-1)/('1. Eingabemaske'!$G$15-1))*$X145)))),"")</f>
        <v/>
      </c>
      <c r="Z145" s="103"/>
      <c r="AA145" s="103"/>
      <c r="AB145" s="104" t="str">
        <f t="shared" si="20"/>
        <v/>
      </c>
      <c r="AC145" s="104" t="str">
        <f>IF(AND(ISTEXT($D145),ISNUMBER($AB145)),IF(HLOOKUP(INT($I145),'1. Eingabemaske'!$I$12:$V$21,5,FALSE)&lt;&gt;0,HLOOKUP(INT($I145),'1. Eingabemaske'!$I$12:$V$21,5,FALSE),""),"")</f>
        <v/>
      </c>
      <c r="AD145" s="91" t="str">
        <f>IF(ISTEXT($D145),IF($AC145="","",IF('1. Eingabemaske'!$F$16="","",(IF('1. Eingabemaske'!$F$16=0,($AB145/'1. Eingabemaske'!$G$16),($AB145-1)/('1. Eingabemaske'!$G$16-1))*$AC145))),"")</f>
        <v/>
      </c>
      <c r="AE145" s="92" t="str">
        <f>IF(ISTEXT($D145),IF(F145="M",IF(L145="","",IF($K145="Frühentwickler",VLOOKUP(INT($I145),'1. Eingabemaske'!$Z$12:$AF$28,5,FALSE),IF($K145="Normalentwickler",VLOOKUP(INT($I145),'1. Eingabemaske'!$Z$12:$AF$23,6,FALSE),IF($K145="Spätentwickler",VLOOKUP(INT($I145),'1. Eingabemaske'!$Z$12:$AF$23,7,FALSE),0)))+((VLOOKUP(INT($I145),'1. Eingabemaske'!$Z$12:$AF$23,2,FALSE))*(($G145-DATE(YEAR($G145),1,1)+1)/365))),IF(F145="W",(IF($K145="Frühentwickler",VLOOKUP(INT($I145),'1. Eingabemaske'!$AH$12:$AN$28,5,FALSE),IF($K145="Normalentwickler",VLOOKUP(INT($I145),'1. Eingabemaske'!$AH$12:$AN$23,6,FALSE),IF($K145="Spätentwickler",VLOOKUP(INT($I145),'1. Eingabemaske'!$AH$12:$AN$23,7,FALSE),0)))+((VLOOKUP(INT($I145),'1. Eingabemaske'!$AH$12:$AN$23,2,FALSE))*(($G145-DATE(YEAR($G145),1,1)+1)/365))),"Geschlecht fehlt!")),"")</f>
        <v/>
      </c>
      <c r="AF145" s="93" t="str">
        <f t="shared" si="21"/>
        <v/>
      </c>
      <c r="AG145" s="103"/>
      <c r="AH145" s="94" t="str">
        <f>IF(AND(ISTEXT($D145),ISNUMBER($AG145)),IF(HLOOKUP(INT($I145),'1. Eingabemaske'!$I$12:$V$21,6,FALSE)&lt;&gt;0,HLOOKUP(INT($I145),'1. Eingabemaske'!$I$12:$V$21,6,FALSE),""),"")</f>
        <v/>
      </c>
      <c r="AI145" s="91" t="str">
        <f>IF(ISTEXT($D145),IF($AH145="","",IF('1. Eingabemaske'!$F$17="","",(IF('1. Eingabemaske'!$F$17=0,($AG145/'1. Eingabemaske'!$G$17),($AG145-1)/('1. Eingabemaske'!$G$17-1))*$AH145))),"")</f>
        <v/>
      </c>
      <c r="AJ145" s="103"/>
      <c r="AK145" s="94" t="str">
        <f>IF(AND(ISTEXT($D145),ISNUMBER($AJ145)),IF(HLOOKUP(INT($I145),'1. Eingabemaske'!$I$12:$V$21,7,FALSE)&lt;&gt;0,HLOOKUP(INT($I145),'1. Eingabemaske'!$I$12:$V$21,7,FALSE),""),"")</f>
        <v/>
      </c>
      <c r="AL145" s="91" t="str">
        <f>IF(ISTEXT($D145),IF(AJ145=0,0,IF($AK145="","",IF('1. Eingabemaske'!$F$18="","",(IF('1. Eingabemaske'!$F$18=0,($AJ145/'1. Eingabemaske'!$G$18),($AJ145-1)/('1. Eingabemaske'!$G$18-1))*$AK145)))),"")</f>
        <v/>
      </c>
      <c r="AM145" s="103"/>
      <c r="AN145" s="94" t="str">
        <f>IF(AND(ISTEXT($D145),ISNUMBER($AM145)),IF(HLOOKUP(INT($I145),'1. Eingabemaske'!$I$12:$V$21,8,FALSE)&lt;&gt;0,HLOOKUP(INT($I145),'1. Eingabemaske'!$I$12:$V$21,8,FALSE),""),"")</f>
        <v/>
      </c>
      <c r="AO145" s="89" t="str">
        <f>IF(ISTEXT($D145),IF($AN145="","",IF('1. Eingabemaske'!#REF!="","",(IF('1. Eingabemaske'!#REF!=0,($AM145/'1. Eingabemaske'!#REF!),($AM145-1)/('1. Eingabemaske'!#REF!-1))*$AN145))),"")</f>
        <v/>
      </c>
      <c r="AP145" s="110"/>
      <c r="AQ145" s="94" t="str">
        <f>IF(AND(ISTEXT($D145),ISNUMBER($AP145)),IF(HLOOKUP(INT($I145),'1. Eingabemaske'!$I$12:$V$21,9,FALSE)&lt;&gt;0,HLOOKUP(INT($I145),'1. Eingabemaske'!$I$12:$V$21,9,FALSE),""),"")</f>
        <v/>
      </c>
      <c r="AR145" s="103"/>
      <c r="AS145" s="94" t="str">
        <f>IF(AND(ISTEXT($D145),ISNUMBER($AR145)),IF(HLOOKUP(INT($I145),'1. Eingabemaske'!$I$12:$V$21,10,FALSE)&lt;&gt;0,HLOOKUP(INT($I145),'1. Eingabemaske'!$I$12:$V$21,10,FALSE),""),"")</f>
        <v/>
      </c>
      <c r="AT145" s="95" t="str">
        <f>IF(ISTEXT($D145),(IF($AQ145="",0,IF('1. Eingabemaske'!$F$19="","",(IF('1. Eingabemaske'!$F$19=0,($AP145/'1. Eingabemaske'!$G$19),($AP145-1)/('1. Eingabemaske'!$G$19-1))*$AQ145)))+IF($AS145="",0,IF('1. Eingabemaske'!$F$20="","",(IF('1. Eingabemaske'!$F$20=0,($AR145/'1. Eingabemaske'!$G$20),($AR145-1)/('1. Eingabemaske'!$G$20-1))*$AS145)))),"")</f>
        <v/>
      </c>
      <c r="AU145" s="103"/>
      <c r="AV145" s="94" t="str">
        <f>IF(AND(ISTEXT($D145),ISNUMBER($AU145)),IF(HLOOKUP(INT($I145),'1. Eingabemaske'!$I$12:$V$21,11,FALSE)&lt;&gt;0,HLOOKUP(INT($I145),'1. Eingabemaske'!$I$12:$V$21,11,FALSE),""),"")</f>
        <v/>
      </c>
      <c r="AW145" s="103"/>
      <c r="AX145" s="94" t="str">
        <f>IF(AND(ISTEXT($D145),ISNUMBER($AW145)),IF(HLOOKUP(INT($I145),'1. Eingabemaske'!$I$12:$V$21,12,FALSE)&lt;&gt;0,HLOOKUP(INT($I145),'1. Eingabemaske'!$I$12:$V$21,12,FALSE),""),"")</f>
        <v/>
      </c>
      <c r="AY145" s="95" t="str">
        <f>IF(ISTEXT($D145),SUM(IF($AV145="",0,IF('1. Eingabemaske'!$F$21="","",(IF('1. Eingabemaske'!$F$21=0,($AU145/'1. Eingabemaske'!$G$21),($AU145-1)/('1. Eingabemaske'!$G$21-1)))*$AV145)),IF($AX145="",0,IF('1. Eingabemaske'!#REF!="","",(IF('1. Eingabemaske'!#REF!=0,($AW145/'1. Eingabemaske'!#REF!),($AW145-1)/('1. Eingabemaske'!#REF!-1)))*$AX145))),"")</f>
        <v/>
      </c>
      <c r="AZ145" s="84" t="str">
        <f t="shared" si="22"/>
        <v>Bitte BES einfügen</v>
      </c>
      <c r="BA145" s="96" t="str">
        <f t="shared" si="23"/>
        <v/>
      </c>
      <c r="BB145" s="100"/>
      <c r="BC145" s="100"/>
      <c r="BD145" s="100"/>
    </row>
    <row r="146" spans="2:56" ht="13.5" thickBot="1" x14ac:dyDescent="0.45">
      <c r="B146" s="99" t="str">
        <f t="shared" si="16"/>
        <v xml:space="preserve"> </v>
      </c>
      <c r="C146" s="100"/>
      <c r="D146" s="100"/>
      <c r="E146" s="100"/>
      <c r="F146" s="100"/>
      <c r="G146" s="101"/>
      <c r="H146" s="101"/>
      <c r="I146" s="84" t="str">
        <f>IF(ISBLANK(Tableau1[[#This Row],[Name]]),"",((Tableau1[[#This Row],[Testdatum]]-Tableau1[[#This Row],[Geburtsdatum]])/365))</f>
        <v/>
      </c>
      <c r="J146" s="102" t="str">
        <f t="shared" si="17"/>
        <v xml:space="preserve"> </v>
      </c>
      <c r="K146" s="103"/>
      <c r="L146" s="103"/>
      <c r="M146" s="104" t="str">
        <f>IF(ISTEXT(D146),IF(L146="","",IF(HLOOKUP(INT($I146),'1. Eingabemaske'!$I$12:$V$21,2,FALSE)&lt;&gt;0,HLOOKUP(INT($I146),'1. Eingabemaske'!$I$12:$V$21,2,FALSE),"")),"")</f>
        <v/>
      </c>
      <c r="N146" s="105" t="str">
        <f>IF(ISTEXT($D146),IF(F146="M",IF(L146="","",IF($K146="Frühentwickler",VLOOKUP(INT($I146),'1. Eingabemaske'!$Z$12:$AF$28,5,FALSE),IF($K146="Normalentwickler",VLOOKUP(INT($I146),'1. Eingabemaske'!$Z$12:$AF$23,6,FALSE),IF($K146="Spätentwickler",VLOOKUP(INT($I146),'1. Eingabemaske'!$Z$12:$AF$23,7,FALSE),0)))+((VLOOKUP(INT($I146),'1. Eingabemaske'!$Z$12:$AF$23,2,FALSE))*(($G146-DATE(YEAR($G146),1,1)+1)/365))),IF(F146="W",(IF($K146="Frühentwickler",VLOOKUP(INT($I146),'1. Eingabemaske'!$AH$12:$AN$28,5,FALSE),IF($K146="Normalentwickler",VLOOKUP(INT($I146),'1. Eingabemaske'!$AH$12:$AN$23,6,FALSE),IF($K146="Spätentwickler",VLOOKUP(INT($I146),'1. Eingabemaske'!$AH$12:$AN$23,7,FALSE),0)))+((VLOOKUP(INT($I146),'1. Eingabemaske'!$AH$12:$AN$23,2,FALSE))*(($G146-DATE(YEAR($G146),1,1)+1)/365))),"Geschlecht fehlt!")),"")</f>
        <v/>
      </c>
      <c r="O146" s="106" t="str">
        <f>IF(ISTEXT(D146),IF(M146="","",IF('1. Eingabemaske'!$F$13="",0,(IF('1. Eingabemaske'!$F$13=0,(L146/'1. Eingabemaske'!$G$13),(L146-1)/('1. Eingabemaske'!$G$13-1))*M146*N146))),"")</f>
        <v/>
      </c>
      <c r="P146" s="103"/>
      <c r="Q146" s="103"/>
      <c r="R146" s="104" t="str">
        <f t="shared" si="18"/>
        <v/>
      </c>
      <c r="S146" s="104" t="str">
        <f>IF(AND(ISTEXT($D146),ISNUMBER(R146)),IF(HLOOKUP(INT($I146),'1. Eingabemaske'!$I$12:$V$21,3,FALSE)&lt;&gt;0,HLOOKUP(INT($I146),'1. Eingabemaske'!$I$12:$V$21,3,FALSE),""),"")</f>
        <v/>
      </c>
      <c r="T146" s="106" t="str">
        <f>IF(ISTEXT($D146),IF($S146="","",IF($R146="","",IF('1. Eingabemaske'!$F$14="",0,(IF('1. Eingabemaske'!$F$14=0,(R146/'1. Eingabemaske'!$G$14),(R146-1)/('1. Eingabemaske'!$G$14-1))*$S146)))),"")</f>
        <v/>
      </c>
      <c r="U146" s="103"/>
      <c r="V146" s="103"/>
      <c r="W146" s="104" t="str">
        <f t="shared" si="19"/>
        <v/>
      </c>
      <c r="X146" s="104" t="str">
        <f>IF(AND(ISTEXT($D146),ISNUMBER(W146)),IF(HLOOKUP(INT($I146),'1. Eingabemaske'!$I$12:$V$21,4,FALSE)&lt;&gt;0,HLOOKUP(INT($I146),'1. Eingabemaske'!$I$12:$V$21,4,FALSE),""),"")</f>
        <v/>
      </c>
      <c r="Y146" s="108" t="str">
        <f>IF(ISTEXT($D146),IF($W146="","",IF($X146="","",IF('1. Eingabemaske'!$F$15="","",(IF('1. Eingabemaske'!$F$15=0,($W146/'1. Eingabemaske'!$G$15),($W146-1)/('1. Eingabemaske'!$G$15-1))*$X146)))),"")</f>
        <v/>
      </c>
      <c r="Z146" s="103"/>
      <c r="AA146" s="103"/>
      <c r="AB146" s="104" t="str">
        <f t="shared" si="20"/>
        <v/>
      </c>
      <c r="AC146" s="104" t="str">
        <f>IF(AND(ISTEXT($D146),ISNUMBER($AB146)),IF(HLOOKUP(INT($I146),'1. Eingabemaske'!$I$12:$V$21,5,FALSE)&lt;&gt;0,HLOOKUP(INT($I146),'1. Eingabemaske'!$I$12:$V$21,5,FALSE),""),"")</f>
        <v/>
      </c>
      <c r="AD146" s="91" t="str">
        <f>IF(ISTEXT($D146),IF($AC146="","",IF('1. Eingabemaske'!$F$16="","",(IF('1. Eingabemaske'!$F$16=0,($AB146/'1. Eingabemaske'!$G$16),($AB146-1)/('1. Eingabemaske'!$G$16-1))*$AC146))),"")</f>
        <v/>
      </c>
      <c r="AE146" s="92" t="str">
        <f>IF(ISTEXT($D146),IF(F146="M",IF(L146="","",IF($K146="Frühentwickler",VLOOKUP(INT($I146),'1. Eingabemaske'!$Z$12:$AF$28,5,FALSE),IF($K146="Normalentwickler",VLOOKUP(INT($I146),'1. Eingabemaske'!$Z$12:$AF$23,6,FALSE),IF($K146="Spätentwickler",VLOOKUP(INT($I146),'1. Eingabemaske'!$Z$12:$AF$23,7,FALSE),0)))+((VLOOKUP(INT($I146),'1. Eingabemaske'!$Z$12:$AF$23,2,FALSE))*(($G146-DATE(YEAR($G146),1,1)+1)/365))),IF(F146="W",(IF($K146="Frühentwickler",VLOOKUP(INT($I146),'1. Eingabemaske'!$AH$12:$AN$28,5,FALSE),IF($K146="Normalentwickler",VLOOKUP(INT($I146),'1. Eingabemaske'!$AH$12:$AN$23,6,FALSE),IF($K146="Spätentwickler",VLOOKUP(INT($I146),'1. Eingabemaske'!$AH$12:$AN$23,7,FALSE),0)))+((VLOOKUP(INT($I146),'1. Eingabemaske'!$AH$12:$AN$23,2,FALSE))*(($G146-DATE(YEAR($G146),1,1)+1)/365))),"Geschlecht fehlt!")),"")</f>
        <v/>
      </c>
      <c r="AF146" s="93" t="str">
        <f t="shared" si="21"/>
        <v/>
      </c>
      <c r="AG146" s="103"/>
      <c r="AH146" s="94" t="str">
        <f>IF(AND(ISTEXT($D146),ISNUMBER($AG146)),IF(HLOOKUP(INT($I146),'1. Eingabemaske'!$I$12:$V$21,6,FALSE)&lt;&gt;0,HLOOKUP(INT($I146),'1. Eingabemaske'!$I$12:$V$21,6,FALSE),""),"")</f>
        <v/>
      </c>
      <c r="AI146" s="91" t="str">
        <f>IF(ISTEXT($D146),IF($AH146="","",IF('1. Eingabemaske'!$F$17="","",(IF('1. Eingabemaske'!$F$17=0,($AG146/'1. Eingabemaske'!$G$17),($AG146-1)/('1. Eingabemaske'!$G$17-1))*$AH146))),"")</f>
        <v/>
      </c>
      <c r="AJ146" s="103"/>
      <c r="AK146" s="94" t="str">
        <f>IF(AND(ISTEXT($D146),ISNUMBER($AJ146)),IF(HLOOKUP(INT($I146),'1. Eingabemaske'!$I$12:$V$21,7,FALSE)&lt;&gt;0,HLOOKUP(INT($I146),'1. Eingabemaske'!$I$12:$V$21,7,FALSE),""),"")</f>
        <v/>
      </c>
      <c r="AL146" s="91" t="str">
        <f>IF(ISTEXT($D146),IF(AJ146=0,0,IF($AK146="","",IF('1. Eingabemaske'!$F$18="","",(IF('1. Eingabemaske'!$F$18=0,($AJ146/'1. Eingabemaske'!$G$18),($AJ146-1)/('1. Eingabemaske'!$G$18-1))*$AK146)))),"")</f>
        <v/>
      </c>
      <c r="AM146" s="103"/>
      <c r="AN146" s="94" t="str">
        <f>IF(AND(ISTEXT($D146),ISNUMBER($AM146)),IF(HLOOKUP(INT($I146),'1. Eingabemaske'!$I$12:$V$21,8,FALSE)&lt;&gt;0,HLOOKUP(INT($I146),'1. Eingabemaske'!$I$12:$V$21,8,FALSE),""),"")</f>
        <v/>
      </c>
      <c r="AO146" s="89" t="str">
        <f>IF(ISTEXT($D146),IF($AN146="","",IF('1. Eingabemaske'!#REF!="","",(IF('1. Eingabemaske'!#REF!=0,($AM146/'1. Eingabemaske'!#REF!),($AM146-1)/('1. Eingabemaske'!#REF!-1))*$AN146))),"")</f>
        <v/>
      </c>
      <c r="AP146" s="110"/>
      <c r="AQ146" s="94" t="str">
        <f>IF(AND(ISTEXT($D146),ISNUMBER($AP146)),IF(HLOOKUP(INT($I146),'1. Eingabemaske'!$I$12:$V$21,9,FALSE)&lt;&gt;0,HLOOKUP(INT($I146),'1. Eingabemaske'!$I$12:$V$21,9,FALSE),""),"")</f>
        <v/>
      </c>
      <c r="AR146" s="103"/>
      <c r="AS146" s="94" t="str">
        <f>IF(AND(ISTEXT($D146),ISNUMBER($AR146)),IF(HLOOKUP(INT($I146),'1. Eingabemaske'!$I$12:$V$21,10,FALSE)&lt;&gt;0,HLOOKUP(INT($I146),'1. Eingabemaske'!$I$12:$V$21,10,FALSE),""),"")</f>
        <v/>
      </c>
      <c r="AT146" s="95" t="str">
        <f>IF(ISTEXT($D146),(IF($AQ146="",0,IF('1. Eingabemaske'!$F$19="","",(IF('1. Eingabemaske'!$F$19=0,($AP146/'1. Eingabemaske'!$G$19),($AP146-1)/('1. Eingabemaske'!$G$19-1))*$AQ146)))+IF($AS146="",0,IF('1. Eingabemaske'!$F$20="","",(IF('1. Eingabemaske'!$F$20=0,($AR146/'1. Eingabemaske'!$G$20),($AR146-1)/('1. Eingabemaske'!$G$20-1))*$AS146)))),"")</f>
        <v/>
      </c>
      <c r="AU146" s="103"/>
      <c r="AV146" s="94" t="str">
        <f>IF(AND(ISTEXT($D146),ISNUMBER($AU146)),IF(HLOOKUP(INT($I146),'1. Eingabemaske'!$I$12:$V$21,11,FALSE)&lt;&gt;0,HLOOKUP(INT($I146),'1. Eingabemaske'!$I$12:$V$21,11,FALSE),""),"")</f>
        <v/>
      </c>
      <c r="AW146" s="103"/>
      <c r="AX146" s="94" t="str">
        <f>IF(AND(ISTEXT($D146),ISNUMBER($AW146)),IF(HLOOKUP(INT($I146),'1. Eingabemaske'!$I$12:$V$21,12,FALSE)&lt;&gt;0,HLOOKUP(INT($I146),'1. Eingabemaske'!$I$12:$V$21,12,FALSE),""),"")</f>
        <v/>
      </c>
      <c r="AY146" s="95" t="str">
        <f>IF(ISTEXT($D146),SUM(IF($AV146="",0,IF('1. Eingabemaske'!$F$21="","",(IF('1. Eingabemaske'!$F$21=0,($AU146/'1. Eingabemaske'!$G$21),($AU146-1)/('1. Eingabemaske'!$G$21-1)))*$AV146)),IF($AX146="",0,IF('1. Eingabemaske'!#REF!="","",(IF('1. Eingabemaske'!#REF!=0,($AW146/'1. Eingabemaske'!#REF!),($AW146-1)/('1. Eingabemaske'!#REF!-1)))*$AX146))),"")</f>
        <v/>
      </c>
      <c r="AZ146" s="84" t="str">
        <f t="shared" si="22"/>
        <v>Bitte BES einfügen</v>
      </c>
      <c r="BA146" s="96" t="str">
        <f t="shared" si="23"/>
        <v/>
      </c>
      <c r="BB146" s="100"/>
      <c r="BC146" s="100"/>
      <c r="BD146" s="100"/>
    </row>
    <row r="147" spans="2:56" ht="13.5" thickBot="1" x14ac:dyDescent="0.45">
      <c r="B147" s="99" t="str">
        <f t="shared" si="16"/>
        <v xml:space="preserve"> </v>
      </c>
      <c r="C147" s="100"/>
      <c r="D147" s="100"/>
      <c r="E147" s="100"/>
      <c r="F147" s="100"/>
      <c r="G147" s="101"/>
      <c r="H147" s="101"/>
      <c r="I147" s="84" t="str">
        <f>IF(ISBLANK(Tableau1[[#This Row],[Name]]),"",((Tableau1[[#This Row],[Testdatum]]-Tableau1[[#This Row],[Geburtsdatum]])/365))</f>
        <v/>
      </c>
      <c r="J147" s="102" t="str">
        <f t="shared" si="17"/>
        <v xml:space="preserve"> </v>
      </c>
      <c r="K147" s="103"/>
      <c r="L147" s="103"/>
      <c r="M147" s="104" t="str">
        <f>IF(ISTEXT(D147),IF(L147="","",IF(HLOOKUP(INT($I147),'1. Eingabemaske'!$I$12:$V$21,2,FALSE)&lt;&gt;0,HLOOKUP(INT($I147),'1. Eingabemaske'!$I$12:$V$21,2,FALSE),"")),"")</f>
        <v/>
      </c>
      <c r="N147" s="105" t="str">
        <f>IF(ISTEXT($D147),IF(F147="M",IF(L147="","",IF($K147="Frühentwickler",VLOOKUP(INT($I147),'1. Eingabemaske'!$Z$12:$AF$28,5,FALSE),IF($K147="Normalentwickler",VLOOKUP(INT($I147),'1. Eingabemaske'!$Z$12:$AF$23,6,FALSE),IF($K147="Spätentwickler",VLOOKUP(INT($I147),'1. Eingabemaske'!$Z$12:$AF$23,7,FALSE),0)))+((VLOOKUP(INT($I147),'1. Eingabemaske'!$Z$12:$AF$23,2,FALSE))*(($G147-DATE(YEAR($G147),1,1)+1)/365))),IF(F147="W",(IF($K147="Frühentwickler",VLOOKUP(INT($I147),'1. Eingabemaske'!$AH$12:$AN$28,5,FALSE),IF($K147="Normalentwickler",VLOOKUP(INT($I147),'1. Eingabemaske'!$AH$12:$AN$23,6,FALSE),IF($K147="Spätentwickler",VLOOKUP(INT($I147),'1. Eingabemaske'!$AH$12:$AN$23,7,FALSE),0)))+((VLOOKUP(INT($I147),'1. Eingabemaske'!$AH$12:$AN$23,2,FALSE))*(($G147-DATE(YEAR($G147),1,1)+1)/365))),"Geschlecht fehlt!")),"")</f>
        <v/>
      </c>
      <c r="O147" s="106" t="str">
        <f>IF(ISTEXT(D147),IF(M147="","",IF('1. Eingabemaske'!$F$13="",0,(IF('1. Eingabemaske'!$F$13=0,(L147/'1. Eingabemaske'!$G$13),(L147-1)/('1. Eingabemaske'!$G$13-1))*M147*N147))),"")</f>
        <v/>
      </c>
      <c r="P147" s="103"/>
      <c r="Q147" s="103"/>
      <c r="R147" s="104" t="str">
        <f t="shared" si="18"/>
        <v/>
      </c>
      <c r="S147" s="104" t="str">
        <f>IF(AND(ISTEXT($D147),ISNUMBER(R147)),IF(HLOOKUP(INT($I147),'1. Eingabemaske'!$I$12:$V$21,3,FALSE)&lt;&gt;0,HLOOKUP(INT($I147),'1. Eingabemaske'!$I$12:$V$21,3,FALSE),""),"")</f>
        <v/>
      </c>
      <c r="T147" s="106" t="str">
        <f>IF(ISTEXT($D147),IF($S147="","",IF($R147="","",IF('1. Eingabemaske'!$F$14="",0,(IF('1. Eingabemaske'!$F$14=0,(R147/'1. Eingabemaske'!$G$14),(R147-1)/('1. Eingabemaske'!$G$14-1))*$S147)))),"")</f>
        <v/>
      </c>
      <c r="U147" s="103"/>
      <c r="V147" s="103"/>
      <c r="W147" s="104" t="str">
        <f t="shared" si="19"/>
        <v/>
      </c>
      <c r="X147" s="104" t="str">
        <f>IF(AND(ISTEXT($D147),ISNUMBER(W147)),IF(HLOOKUP(INT($I147),'1. Eingabemaske'!$I$12:$V$21,4,FALSE)&lt;&gt;0,HLOOKUP(INT($I147),'1. Eingabemaske'!$I$12:$V$21,4,FALSE),""),"")</f>
        <v/>
      </c>
      <c r="Y147" s="108" t="str">
        <f>IF(ISTEXT($D147),IF($W147="","",IF($X147="","",IF('1. Eingabemaske'!$F$15="","",(IF('1. Eingabemaske'!$F$15=0,($W147/'1. Eingabemaske'!$G$15),($W147-1)/('1. Eingabemaske'!$G$15-1))*$X147)))),"")</f>
        <v/>
      </c>
      <c r="Z147" s="103"/>
      <c r="AA147" s="103"/>
      <c r="AB147" s="104" t="str">
        <f t="shared" si="20"/>
        <v/>
      </c>
      <c r="AC147" s="104" t="str">
        <f>IF(AND(ISTEXT($D147),ISNUMBER($AB147)),IF(HLOOKUP(INT($I147),'1. Eingabemaske'!$I$12:$V$21,5,FALSE)&lt;&gt;0,HLOOKUP(INT($I147),'1. Eingabemaske'!$I$12:$V$21,5,FALSE),""),"")</f>
        <v/>
      </c>
      <c r="AD147" s="91" t="str">
        <f>IF(ISTEXT($D147),IF($AC147="","",IF('1. Eingabemaske'!$F$16="","",(IF('1. Eingabemaske'!$F$16=0,($AB147/'1. Eingabemaske'!$G$16),($AB147-1)/('1. Eingabemaske'!$G$16-1))*$AC147))),"")</f>
        <v/>
      </c>
      <c r="AE147" s="92" t="str">
        <f>IF(ISTEXT($D147),IF(F147="M",IF(L147="","",IF($K147="Frühentwickler",VLOOKUP(INT($I147),'1. Eingabemaske'!$Z$12:$AF$28,5,FALSE),IF($K147="Normalentwickler",VLOOKUP(INT($I147),'1. Eingabemaske'!$Z$12:$AF$23,6,FALSE),IF($K147="Spätentwickler",VLOOKUP(INT($I147),'1. Eingabemaske'!$Z$12:$AF$23,7,FALSE),0)))+((VLOOKUP(INT($I147),'1. Eingabemaske'!$Z$12:$AF$23,2,FALSE))*(($G147-DATE(YEAR($G147),1,1)+1)/365))),IF(F147="W",(IF($K147="Frühentwickler",VLOOKUP(INT($I147),'1. Eingabemaske'!$AH$12:$AN$28,5,FALSE),IF($K147="Normalentwickler",VLOOKUP(INT($I147),'1. Eingabemaske'!$AH$12:$AN$23,6,FALSE),IF($K147="Spätentwickler",VLOOKUP(INT($I147),'1. Eingabemaske'!$AH$12:$AN$23,7,FALSE),0)))+((VLOOKUP(INT($I147),'1. Eingabemaske'!$AH$12:$AN$23,2,FALSE))*(($G147-DATE(YEAR($G147),1,1)+1)/365))),"Geschlecht fehlt!")),"")</f>
        <v/>
      </c>
      <c r="AF147" s="93" t="str">
        <f t="shared" si="21"/>
        <v/>
      </c>
      <c r="AG147" s="103"/>
      <c r="AH147" s="94" t="str">
        <f>IF(AND(ISTEXT($D147),ISNUMBER($AG147)),IF(HLOOKUP(INT($I147),'1. Eingabemaske'!$I$12:$V$21,6,FALSE)&lt;&gt;0,HLOOKUP(INT($I147),'1. Eingabemaske'!$I$12:$V$21,6,FALSE),""),"")</f>
        <v/>
      </c>
      <c r="AI147" s="91" t="str">
        <f>IF(ISTEXT($D147),IF($AH147="","",IF('1. Eingabemaske'!$F$17="","",(IF('1. Eingabemaske'!$F$17=0,($AG147/'1. Eingabemaske'!$G$17),($AG147-1)/('1. Eingabemaske'!$G$17-1))*$AH147))),"")</f>
        <v/>
      </c>
      <c r="AJ147" s="103"/>
      <c r="AK147" s="94" t="str">
        <f>IF(AND(ISTEXT($D147),ISNUMBER($AJ147)),IF(HLOOKUP(INT($I147),'1. Eingabemaske'!$I$12:$V$21,7,FALSE)&lt;&gt;0,HLOOKUP(INT($I147),'1. Eingabemaske'!$I$12:$V$21,7,FALSE),""),"")</f>
        <v/>
      </c>
      <c r="AL147" s="91" t="str">
        <f>IF(ISTEXT($D147),IF(AJ147=0,0,IF($AK147="","",IF('1. Eingabemaske'!$F$18="","",(IF('1. Eingabemaske'!$F$18=0,($AJ147/'1. Eingabemaske'!$G$18),($AJ147-1)/('1. Eingabemaske'!$G$18-1))*$AK147)))),"")</f>
        <v/>
      </c>
      <c r="AM147" s="103"/>
      <c r="AN147" s="94" t="str">
        <f>IF(AND(ISTEXT($D147),ISNUMBER($AM147)),IF(HLOOKUP(INT($I147),'1. Eingabemaske'!$I$12:$V$21,8,FALSE)&lt;&gt;0,HLOOKUP(INT($I147),'1. Eingabemaske'!$I$12:$V$21,8,FALSE),""),"")</f>
        <v/>
      </c>
      <c r="AO147" s="89" t="str">
        <f>IF(ISTEXT($D147),IF($AN147="","",IF('1. Eingabemaske'!#REF!="","",(IF('1. Eingabemaske'!#REF!=0,($AM147/'1. Eingabemaske'!#REF!),($AM147-1)/('1. Eingabemaske'!#REF!-1))*$AN147))),"")</f>
        <v/>
      </c>
      <c r="AP147" s="110"/>
      <c r="AQ147" s="94" t="str">
        <f>IF(AND(ISTEXT($D147),ISNUMBER($AP147)),IF(HLOOKUP(INT($I147),'1. Eingabemaske'!$I$12:$V$21,9,FALSE)&lt;&gt;0,HLOOKUP(INT($I147),'1. Eingabemaske'!$I$12:$V$21,9,FALSE),""),"")</f>
        <v/>
      </c>
      <c r="AR147" s="103"/>
      <c r="AS147" s="94" t="str">
        <f>IF(AND(ISTEXT($D147),ISNUMBER($AR147)),IF(HLOOKUP(INT($I147),'1. Eingabemaske'!$I$12:$V$21,10,FALSE)&lt;&gt;0,HLOOKUP(INT($I147),'1. Eingabemaske'!$I$12:$V$21,10,FALSE),""),"")</f>
        <v/>
      </c>
      <c r="AT147" s="95" t="str">
        <f>IF(ISTEXT($D147),(IF($AQ147="",0,IF('1. Eingabemaske'!$F$19="","",(IF('1. Eingabemaske'!$F$19=0,($AP147/'1. Eingabemaske'!$G$19),($AP147-1)/('1. Eingabemaske'!$G$19-1))*$AQ147)))+IF($AS147="",0,IF('1. Eingabemaske'!$F$20="","",(IF('1. Eingabemaske'!$F$20=0,($AR147/'1. Eingabemaske'!$G$20),($AR147-1)/('1. Eingabemaske'!$G$20-1))*$AS147)))),"")</f>
        <v/>
      </c>
      <c r="AU147" s="103"/>
      <c r="AV147" s="94" t="str">
        <f>IF(AND(ISTEXT($D147),ISNUMBER($AU147)),IF(HLOOKUP(INT($I147),'1. Eingabemaske'!$I$12:$V$21,11,FALSE)&lt;&gt;0,HLOOKUP(INT($I147),'1. Eingabemaske'!$I$12:$V$21,11,FALSE),""),"")</f>
        <v/>
      </c>
      <c r="AW147" s="103"/>
      <c r="AX147" s="94" t="str">
        <f>IF(AND(ISTEXT($D147),ISNUMBER($AW147)),IF(HLOOKUP(INT($I147),'1. Eingabemaske'!$I$12:$V$21,12,FALSE)&lt;&gt;0,HLOOKUP(INT($I147),'1. Eingabemaske'!$I$12:$V$21,12,FALSE),""),"")</f>
        <v/>
      </c>
      <c r="AY147" s="95" t="str">
        <f>IF(ISTEXT($D147),SUM(IF($AV147="",0,IF('1. Eingabemaske'!$F$21="","",(IF('1. Eingabemaske'!$F$21=0,($AU147/'1. Eingabemaske'!$G$21),($AU147-1)/('1. Eingabemaske'!$G$21-1)))*$AV147)),IF($AX147="",0,IF('1. Eingabemaske'!#REF!="","",(IF('1. Eingabemaske'!#REF!=0,($AW147/'1. Eingabemaske'!#REF!),($AW147-1)/('1. Eingabemaske'!#REF!-1)))*$AX147))),"")</f>
        <v/>
      </c>
      <c r="AZ147" s="84" t="str">
        <f t="shared" si="22"/>
        <v>Bitte BES einfügen</v>
      </c>
      <c r="BA147" s="96" t="str">
        <f t="shared" si="23"/>
        <v/>
      </c>
      <c r="BB147" s="100"/>
      <c r="BC147" s="100"/>
      <c r="BD147" s="100"/>
    </row>
    <row r="148" spans="2:56" ht="13.5" thickBot="1" x14ac:dyDescent="0.45">
      <c r="B148" s="99" t="str">
        <f t="shared" si="16"/>
        <v xml:space="preserve"> </v>
      </c>
      <c r="C148" s="100"/>
      <c r="D148" s="100"/>
      <c r="E148" s="100"/>
      <c r="F148" s="100"/>
      <c r="G148" s="101"/>
      <c r="H148" s="101"/>
      <c r="I148" s="84" t="str">
        <f>IF(ISBLANK(Tableau1[[#This Row],[Name]]),"",((Tableau1[[#This Row],[Testdatum]]-Tableau1[[#This Row],[Geburtsdatum]])/365))</f>
        <v/>
      </c>
      <c r="J148" s="102" t="str">
        <f t="shared" si="17"/>
        <v xml:space="preserve"> </v>
      </c>
      <c r="K148" s="103"/>
      <c r="L148" s="103"/>
      <c r="M148" s="104" t="str">
        <f>IF(ISTEXT(D148),IF(L148="","",IF(HLOOKUP(INT($I148),'1. Eingabemaske'!$I$12:$V$21,2,FALSE)&lt;&gt;0,HLOOKUP(INT($I148),'1. Eingabemaske'!$I$12:$V$21,2,FALSE),"")),"")</f>
        <v/>
      </c>
      <c r="N148" s="105" t="str">
        <f>IF(ISTEXT($D148),IF(F148="M",IF(L148="","",IF($K148="Frühentwickler",VLOOKUP(INT($I148),'1. Eingabemaske'!$Z$12:$AF$28,5,FALSE),IF($K148="Normalentwickler",VLOOKUP(INT($I148),'1. Eingabemaske'!$Z$12:$AF$23,6,FALSE),IF($K148="Spätentwickler",VLOOKUP(INT($I148),'1. Eingabemaske'!$Z$12:$AF$23,7,FALSE),0)))+((VLOOKUP(INT($I148),'1. Eingabemaske'!$Z$12:$AF$23,2,FALSE))*(($G148-DATE(YEAR($G148),1,1)+1)/365))),IF(F148="W",(IF($K148="Frühentwickler",VLOOKUP(INT($I148),'1. Eingabemaske'!$AH$12:$AN$28,5,FALSE),IF($K148="Normalentwickler",VLOOKUP(INT($I148),'1. Eingabemaske'!$AH$12:$AN$23,6,FALSE),IF($K148="Spätentwickler",VLOOKUP(INT($I148),'1. Eingabemaske'!$AH$12:$AN$23,7,FALSE),0)))+((VLOOKUP(INT($I148),'1. Eingabemaske'!$AH$12:$AN$23,2,FALSE))*(($G148-DATE(YEAR($G148),1,1)+1)/365))),"Geschlecht fehlt!")),"")</f>
        <v/>
      </c>
      <c r="O148" s="106" t="str">
        <f>IF(ISTEXT(D148),IF(M148="","",IF('1. Eingabemaske'!$F$13="",0,(IF('1. Eingabemaske'!$F$13=0,(L148/'1. Eingabemaske'!$G$13),(L148-1)/('1. Eingabemaske'!$G$13-1))*M148*N148))),"")</f>
        <v/>
      </c>
      <c r="P148" s="103"/>
      <c r="Q148" s="103"/>
      <c r="R148" s="104" t="str">
        <f t="shared" si="18"/>
        <v/>
      </c>
      <c r="S148" s="104" t="str">
        <f>IF(AND(ISTEXT($D148),ISNUMBER(R148)),IF(HLOOKUP(INT($I148),'1. Eingabemaske'!$I$12:$V$21,3,FALSE)&lt;&gt;0,HLOOKUP(INT($I148),'1. Eingabemaske'!$I$12:$V$21,3,FALSE),""),"")</f>
        <v/>
      </c>
      <c r="T148" s="106" t="str">
        <f>IF(ISTEXT($D148),IF($S148="","",IF($R148="","",IF('1. Eingabemaske'!$F$14="",0,(IF('1. Eingabemaske'!$F$14=0,(R148/'1. Eingabemaske'!$G$14),(R148-1)/('1. Eingabemaske'!$G$14-1))*$S148)))),"")</f>
        <v/>
      </c>
      <c r="U148" s="103"/>
      <c r="V148" s="103"/>
      <c r="W148" s="104" t="str">
        <f t="shared" si="19"/>
        <v/>
      </c>
      <c r="X148" s="104" t="str">
        <f>IF(AND(ISTEXT($D148),ISNUMBER(W148)),IF(HLOOKUP(INT($I148),'1. Eingabemaske'!$I$12:$V$21,4,FALSE)&lt;&gt;0,HLOOKUP(INT($I148),'1. Eingabemaske'!$I$12:$V$21,4,FALSE),""),"")</f>
        <v/>
      </c>
      <c r="Y148" s="108" t="str">
        <f>IF(ISTEXT($D148),IF($W148="","",IF($X148="","",IF('1. Eingabemaske'!$F$15="","",(IF('1. Eingabemaske'!$F$15=0,($W148/'1. Eingabemaske'!$G$15),($W148-1)/('1. Eingabemaske'!$G$15-1))*$X148)))),"")</f>
        <v/>
      </c>
      <c r="Z148" s="103"/>
      <c r="AA148" s="103"/>
      <c r="AB148" s="104" t="str">
        <f t="shared" si="20"/>
        <v/>
      </c>
      <c r="AC148" s="104" t="str">
        <f>IF(AND(ISTEXT($D148),ISNUMBER($AB148)),IF(HLOOKUP(INT($I148),'1. Eingabemaske'!$I$12:$V$21,5,FALSE)&lt;&gt;0,HLOOKUP(INT($I148),'1. Eingabemaske'!$I$12:$V$21,5,FALSE),""),"")</f>
        <v/>
      </c>
      <c r="AD148" s="91" t="str">
        <f>IF(ISTEXT($D148),IF($AC148="","",IF('1. Eingabemaske'!$F$16="","",(IF('1. Eingabemaske'!$F$16=0,($AB148/'1. Eingabemaske'!$G$16),($AB148-1)/('1. Eingabemaske'!$G$16-1))*$AC148))),"")</f>
        <v/>
      </c>
      <c r="AE148" s="92" t="str">
        <f>IF(ISTEXT($D148),IF(F148="M",IF(L148="","",IF($K148="Frühentwickler",VLOOKUP(INT($I148),'1. Eingabemaske'!$Z$12:$AF$28,5,FALSE),IF($K148="Normalentwickler",VLOOKUP(INT($I148),'1. Eingabemaske'!$Z$12:$AF$23,6,FALSE),IF($K148="Spätentwickler",VLOOKUP(INT($I148),'1. Eingabemaske'!$Z$12:$AF$23,7,FALSE),0)))+((VLOOKUP(INT($I148),'1. Eingabemaske'!$Z$12:$AF$23,2,FALSE))*(($G148-DATE(YEAR($G148),1,1)+1)/365))),IF(F148="W",(IF($K148="Frühentwickler",VLOOKUP(INT($I148),'1. Eingabemaske'!$AH$12:$AN$28,5,FALSE),IF($K148="Normalentwickler",VLOOKUP(INT($I148),'1. Eingabemaske'!$AH$12:$AN$23,6,FALSE),IF($K148="Spätentwickler",VLOOKUP(INT($I148),'1. Eingabemaske'!$AH$12:$AN$23,7,FALSE),0)))+((VLOOKUP(INT($I148),'1. Eingabemaske'!$AH$12:$AN$23,2,FALSE))*(($G148-DATE(YEAR($G148),1,1)+1)/365))),"Geschlecht fehlt!")),"")</f>
        <v/>
      </c>
      <c r="AF148" s="93" t="str">
        <f t="shared" si="21"/>
        <v/>
      </c>
      <c r="AG148" s="103"/>
      <c r="AH148" s="94" t="str">
        <f>IF(AND(ISTEXT($D148),ISNUMBER($AG148)),IF(HLOOKUP(INT($I148),'1. Eingabemaske'!$I$12:$V$21,6,FALSE)&lt;&gt;0,HLOOKUP(INT($I148),'1. Eingabemaske'!$I$12:$V$21,6,FALSE),""),"")</f>
        <v/>
      </c>
      <c r="AI148" s="91" t="str">
        <f>IF(ISTEXT($D148),IF($AH148="","",IF('1. Eingabemaske'!$F$17="","",(IF('1. Eingabemaske'!$F$17=0,($AG148/'1. Eingabemaske'!$G$17),($AG148-1)/('1. Eingabemaske'!$G$17-1))*$AH148))),"")</f>
        <v/>
      </c>
      <c r="AJ148" s="103"/>
      <c r="AK148" s="94" t="str">
        <f>IF(AND(ISTEXT($D148),ISNUMBER($AJ148)),IF(HLOOKUP(INT($I148),'1. Eingabemaske'!$I$12:$V$21,7,FALSE)&lt;&gt;0,HLOOKUP(INT($I148),'1. Eingabemaske'!$I$12:$V$21,7,FALSE),""),"")</f>
        <v/>
      </c>
      <c r="AL148" s="91" t="str">
        <f>IF(ISTEXT($D148),IF(AJ148=0,0,IF($AK148="","",IF('1. Eingabemaske'!$F$18="","",(IF('1. Eingabemaske'!$F$18=0,($AJ148/'1. Eingabemaske'!$G$18),($AJ148-1)/('1. Eingabemaske'!$G$18-1))*$AK148)))),"")</f>
        <v/>
      </c>
      <c r="AM148" s="103"/>
      <c r="AN148" s="94" t="str">
        <f>IF(AND(ISTEXT($D148),ISNUMBER($AM148)),IF(HLOOKUP(INT($I148),'1. Eingabemaske'!$I$12:$V$21,8,FALSE)&lt;&gt;0,HLOOKUP(INT($I148),'1. Eingabemaske'!$I$12:$V$21,8,FALSE),""),"")</f>
        <v/>
      </c>
      <c r="AO148" s="89" t="str">
        <f>IF(ISTEXT($D148),IF($AN148="","",IF('1. Eingabemaske'!#REF!="","",(IF('1. Eingabemaske'!#REF!=0,($AM148/'1. Eingabemaske'!#REF!),($AM148-1)/('1. Eingabemaske'!#REF!-1))*$AN148))),"")</f>
        <v/>
      </c>
      <c r="AP148" s="110"/>
      <c r="AQ148" s="94" t="str">
        <f>IF(AND(ISTEXT($D148),ISNUMBER($AP148)),IF(HLOOKUP(INT($I148),'1. Eingabemaske'!$I$12:$V$21,9,FALSE)&lt;&gt;0,HLOOKUP(INT($I148),'1. Eingabemaske'!$I$12:$V$21,9,FALSE),""),"")</f>
        <v/>
      </c>
      <c r="AR148" s="103"/>
      <c r="AS148" s="94" t="str">
        <f>IF(AND(ISTEXT($D148),ISNUMBER($AR148)),IF(HLOOKUP(INT($I148),'1. Eingabemaske'!$I$12:$V$21,10,FALSE)&lt;&gt;0,HLOOKUP(INT($I148),'1. Eingabemaske'!$I$12:$V$21,10,FALSE),""),"")</f>
        <v/>
      </c>
      <c r="AT148" s="95" t="str">
        <f>IF(ISTEXT($D148),(IF($AQ148="",0,IF('1. Eingabemaske'!$F$19="","",(IF('1. Eingabemaske'!$F$19=0,($AP148/'1. Eingabemaske'!$G$19),($AP148-1)/('1. Eingabemaske'!$G$19-1))*$AQ148)))+IF($AS148="",0,IF('1. Eingabemaske'!$F$20="","",(IF('1. Eingabemaske'!$F$20=0,($AR148/'1. Eingabemaske'!$G$20),($AR148-1)/('1. Eingabemaske'!$G$20-1))*$AS148)))),"")</f>
        <v/>
      </c>
      <c r="AU148" s="103"/>
      <c r="AV148" s="94" t="str">
        <f>IF(AND(ISTEXT($D148),ISNUMBER($AU148)),IF(HLOOKUP(INT($I148),'1. Eingabemaske'!$I$12:$V$21,11,FALSE)&lt;&gt;0,HLOOKUP(INT($I148),'1. Eingabemaske'!$I$12:$V$21,11,FALSE),""),"")</f>
        <v/>
      </c>
      <c r="AW148" s="103"/>
      <c r="AX148" s="94" t="str">
        <f>IF(AND(ISTEXT($D148),ISNUMBER($AW148)),IF(HLOOKUP(INT($I148),'1. Eingabemaske'!$I$12:$V$21,12,FALSE)&lt;&gt;0,HLOOKUP(INT($I148),'1. Eingabemaske'!$I$12:$V$21,12,FALSE),""),"")</f>
        <v/>
      </c>
      <c r="AY148" s="95" t="str">
        <f>IF(ISTEXT($D148),SUM(IF($AV148="",0,IF('1. Eingabemaske'!$F$21="","",(IF('1. Eingabemaske'!$F$21=0,($AU148/'1. Eingabemaske'!$G$21),($AU148-1)/('1. Eingabemaske'!$G$21-1)))*$AV148)),IF($AX148="",0,IF('1. Eingabemaske'!#REF!="","",(IF('1. Eingabemaske'!#REF!=0,($AW148/'1. Eingabemaske'!#REF!),($AW148-1)/('1. Eingabemaske'!#REF!-1)))*$AX148))),"")</f>
        <v/>
      </c>
      <c r="AZ148" s="84" t="str">
        <f t="shared" si="22"/>
        <v>Bitte BES einfügen</v>
      </c>
      <c r="BA148" s="96" t="str">
        <f t="shared" si="23"/>
        <v/>
      </c>
      <c r="BB148" s="100"/>
      <c r="BC148" s="100"/>
      <c r="BD148" s="100"/>
    </row>
    <row r="149" spans="2:56" ht="13.5" thickBot="1" x14ac:dyDescent="0.45">
      <c r="B149" s="99" t="str">
        <f t="shared" si="16"/>
        <v xml:space="preserve"> </v>
      </c>
      <c r="C149" s="100"/>
      <c r="D149" s="100"/>
      <c r="E149" s="100"/>
      <c r="F149" s="100"/>
      <c r="G149" s="101"/>
      <c r="H149" s="101"/>
      <c r="I149" s="84" t="str">
        <f>IF(ISBLANK(Tableau1[[#This Row],[Name]]),"",((Tableau1[[#This Row],[Testdatum]]-Tableau1[[#This Row],[Geburtsdatum]])/365))</f>
        <v/>
      </c>
      <c r="J149" s="102" t="str">
        <f t="shared" si="17"/>
        <v xml:space="preserve"> </v>
      </c>
      <c r="K149" s="103"/>
      <c r="L149" s="103"/>
      <c r="M149" s="104" t="str">
        <f>IF(ISTEXT(D149),IF(L149="","",IF(HLOOKUP(INT($I149),'1. Eingabemaske'!$I$12:$V$21,2,FALSE)&lt;&gt;0,HLOOKUP(INT($I149),'1. Eingabemaske'!$I$12:$V$21,2,FALSE),"")),"")</f>
        <v/>
      </c>
      <c r="N149" s="105" t="str">
        <f>IF(ISTEXT($D149),IF(F149="M",IF(L149="","",IF($K149="Frühentwickler",VLOOKUP(INT($I149),'1. Eingabemaske'!$Z$12:$AF$28,5,FALSE),IF($K149="Normalentwickler",VLOOKUP(INT($I149),'1. Eingabemaske'!$Z$12:$AF$23,6,FALSE),IF($K149="Spätentwickler",VLOOKUP(INT($I149),'1. Eingabemaske'!$Z$12:$AF$23,7,FALSE),0)))+((VLOOKUP(INT($I149),'1. Eingabemaske'!$Z$12:$AF$23,2,FALSE))*(($G149-DATE(YEAR($G149),1,1)+1)/365))),IF(F149="W",(IF($K149="Frühentwickler",VLOOKUP(INT($I149),'1. Eingabemaske'!$AH$12:$AN$28,5,FALSE),IF($K149="Normalentwickler",VLOOKUP(INT($I149),'1. Eingabemaske'!$AH$12:$AN$23,6,FALSE),IF($K149="Spätentwickler",VLOOKUP(INT($I149),'1. Eingabemaske'!$AH$12:$AN$23,7,FALSE),0)))+((VLOOKUP(INT($I149),'1. Eingabemaske'!$AH$12:$AN$23,2,FALSE))*(($G149-DATE(YEAR($G149),1,1)+1)/365))),"Geschlecht fehlt!")),"")</f>
        <v/>
      </c>
      <c r="O149" s="106" t="str">
        <f>IF(ISTEXT(D149),IF(M149="","",IF('1. Eingabemaske'!$F$13="",0,(IF('1. Eingabemaske'!$F$13=0,(L149/'1. Eingabemaske'!$G$13),(L149-1)/('1. Eingabemaske'!$G$13-1))*M149*N149))),"")</f>
        <v/>
      </c>
      <c r="P149" s="103"/>
      <c r="Q149" s="103"/>
      <c r="R149" s="104" t="str">
        <f t="shared" si="18"/>
        <v/>
      </c>
      <c r="S149" s="104" t="str">
        <f>IF(AND(ISTEXT($D149),ISNUMBER(R149)),IF(HLOOKUP(INT($I149),'1. Eingabemaske'!$I$12:$V$21,3,FALSE)&lt;&gt;0,HLOOKUP(INT($I149),'1. Eingabemaske'!$I$12:$V$21,3,FALSE),""),"")</f>
        <v/>
      </c>
      <c r="T149" s="106" t="str">
        <f>IF(ISTEXT($D149),IF($S149="","",IF($R149="","",IF('1. Eingabemaske'!$F$14="",0,(IF('1. Eingabemaske'!$F$14=0,(R149/'1. Eingabemaske'!$G$14),(R149-1)/('1. Eingabemaske'!$G$14-1))*$S149)))),"")</f>
        <v/>
      </c>
      <c r="U149" s="103"/>
      <c r="V149" s="103"/>
      <c r="W149" s="104" t="str">
        <f t="shared" si="19"/>
        <v/>
      </c>
      <c r="X149" s="104" t="str">
        <f>IF(AND(ISTEXT($D149),ISNUMBER(W149)),IF(HLOOKUP(INT($I149),'1. Eingabemaske'!$I$12:$V$21,4,FALSE)&lt;&gt;0,HLOOKUP(INT($I149),'1. Eingabemaske'!$I$12:$V$21,4,FALSE),""),"")</f>
        <v/>
      </c>
      <c r="Y149" s="108" t="str">
        <f>IF(ISTEXT($D149),IF($W149="","",IF($X149="","",IF('1. Eingabemaske'!$F$15="","",(IF('1. Eingabemaske'!$F$15=0,($W149/'1. Eingabemaske'!$G$15),($W149-1)/('1. Eingabemaske'!$G$15-1))*$X149)))),"")</f>
        <v/>
      </c>
      <c r="Z149" s="103"/>
      <c r="AA149" s="103"/>
      <c r="AB149" s="104" t="str">
        <f t="shared" si="20"/>
        <v/>
      </c>
      <c r="AC149" s="104" t="str">
        <f>IF(AND(ISTEXT($D149),ISNUMBER($AB149)),IF(HLOOKUP(INT($I149),'1. Eingabemaske'!$I$12:$V$21,5,FALSE)&lt;&gt;0,HLOOKUP(INT($I149),'1. Eingabemaske'!$I$12:$V$21,5,FALSE),""),"")</f>
        <v/>
      </c>
      <c r="AD149" s="91" t="str">
        <f>IF(ISTEXT($D149),IF($AC149="","",IF('1. Eingabemaske'!$F$16="","",(IF('1. Eingabemaske'!$F$16=0,($AB149/'1. Eingabemaske'!$G$16),($AB149-1)/('1. Eingabemaske'!$G$16-1))*$AC149))),"")</f>
        <v/>
      </c>
      <c r="AE149" s="92" t="str">
        <f>IF(ISTEXT($D149),IF(F149="M",IF(L149="","",IF($K149="Frühentwickler",VLOOKUP(INT($I149),'1. Eingabemaske'!$Z$12:$AF$28,5,FALSE),IF($K149="Normalentwickler",VLOOKUP(INT($I149),'1. Eingabemaske'!$Z$12:$AF$23,6,FALSE),IF($K149="Spätentwickler",VLOOKUP(INT($I149),'1. Eingabemaske'!$Z$12:$AF$23,7,FALSE),0)))+((VLOOKUP(INT($I149),'1. Eingabemaske'!$Z$12:$AF$23,2,FALSE))*(($G149-DATE(YEAR($G149),1,1)+1)/365))),IF(F149="W",(IF($K149="Frühentwickler",VLOOKUP(INT($I149),'1. Eingabemaske'!$AH$12:$AN$28,5,FALSE),IF($K149="Normalentwickler",VLOOKUP(INT($I149),'1. Eingabemaske'!$AH$12:$AN$23,6,FALSE),IF($K149="Spätentwickler",VLOOKUP(INT($I149),'1. Eingabemaske'!$AH$12:$AN$23,7,FALSE),0)))+((VLOOKUP(INT($I149),'1. Eingabemaske'!$AH$12:$AN$23,2,FALSE))*(($G149-DATE(YEAR($G149),1,1)+1)/365))),"Geschlecht fehlt!")),"")</f>
        <v/>
      </c>
      <c r="AF149" s="93" t="str">
        <f t="shared" si="21"/>
        <v/>
      </c>
      <c r="AG149" s="103"/>
      <c r="AH149" s="94" t="str">
        <f>IF(AND(ISTEXT($D149),ISNUMBER($AG149)),IF(HLOOKUP(INT($I149),'1. Eingabemaske'!$I$12:$V$21,6,FALSE)&lt;&gt;0,HLOOKUP(INT($I149),'1. Eingabemaske'!$I$12:$V$21,6,FALSE),""),"")</f>
        <v/>
      </c>
      <c r="AI149" s="91" t="str">
        <f>IF(ISTEXT($D149),IF($AH149="","",IF('1. Eingabemaske'!$F$17="","",(IF('1. Eingabemaske'!$F$17=0,($AG149/'1. Eingabemaske'!$G$17),($AG149-1)/('1. Eingabemaske'!$G$17-1))*$AH149))),"")</f>
        <v/>
      </c>
      <c r="AJ149" s="103"/>
      <c r="AK149" s="94" t="str">
        <f>IF(AND(ISTEXT($D149),ISNUMBER($AJ149)),IF(HLOOKUP(INT($I149),'1. Eingabemaske'!$I$12:$V$21,7,FALSE)&lt;&gt;0,HLOOKUP(INT($I149),'1. Eingabemaske'!$I$12:$V$21,7,FALSE),""),"")</f>
        <v/>
      </c>
      <c r="AL149" s="91" t="str">
        <f>IF(ISTEXT($D149),IF(AJ149=0,0,IF($AK149="","",IF('1. Eingabemaske'!$F$18="","",(IF('1. Eingabemaske'!$F$18=0,($AJ149/'1. Eingabemaske'!$G$18),($AJ149-1)/('1. Eingabemaske'!$G$18-1))*$AK149)))),"")</f>
        <v/>
      </c>
      <c r="AM149" s="103"/>
      <c r="AN149" s="94" t="str">
        <f>IF(AND(ISTEXT($D149),ISNUMBER($AM149)),IF(HLOOKUP(INT($I149),'1. Eingabemaske'!$I$12:$V$21,8,FALSE)&lt;&gt;0,HLOOKUP(INT($I149),'1. Eingabemaske'!$I$12:$V$21,8,FALSE),""),"")</f>
        <v/>
      </c>
      <c r="AO149" s="89" t="str">
        <f>IF(ISTEXT($D149),IF($AN149="","",IF('1. Eingabemaske'!#REF!="","",(IF('1. Eingabemaske'!#REF!=0,($AM149/'1. Eingabemaske'!#REF!),($AM149-1)/('1. Eingabemaske'!#REF!-1))*$AN149))),"")</f>
        <v/>
      </c>
      <c r="AP149" s="110"/>
      <c r="AQ149" s="94" t="str">
        <f>IF(AND(ISTEXT($D149),ISNUMBER($AP149)),IF(HLOOKUP(INT($I149),'1. Eingabemaske'!$I$12:$V$21,9,FALSE)&lt;&gt;0,HLOOKUP(INT($I149),'1. Eingabemaske'!$I$12:$V$21,9,FALSE),""),"")</f>
        <v/>
      </c>
      <c r="AR149" s="103"/>
      <c r="AS149" s="94" t="str">
        <f>IF(AND(ISTEXT($D149),ISNUMBER($AR149)),IF(HLOOKUP(INT($I149),'1. Eingabemaske'!$I$12:$V$21,10,FALSE)&lt;&gt;0,HLOOKUP(INT($I149),'1. Eingabemaske'!$I$12:$V$21,10,FALSE),""),"")</f>
        <v/>
      </c>
      <c r="AT149" s="95" t="str">
        <f>IF(ISTEXT($D149),(IF($AQ149="",0,IF('1. Eingabemaske'!$F$19="","",(IF('1. Eingabemaske'!$F$19=0,($AP149/'1. Eingabemaske'!$G$19),($AP149-1)/('1. Eingabemaske'!$G$19-1))*$AQ149)))+IF($AS149="",0,IF('1. Eingabemaske'!$F$20="","",(IF('1. Eingabemaske'!$F$20=0,($AR149/'1. Eingabemaske'!$G$20),($AR149-1)/('1. Eingabemaske'!$G$20-1))*$AS149)))),"")</f>
        <v/>
      </c>
      <c r="AU149" s="103"/>
      <c r="AV149" s="94" t="str">
        <f>IF(AND(ISTEXT($D149),ISNUMBER($AU149)),IF(HLOOKUP(INT($I149),'1. Eingabemaske'!$I$12:$V$21,11,FALSE)&lt;&gt;0,HLOOKUP(INT($I149),'1. Eingabemaske'!$I$12:$V$21,11,FALSE),""),"")</f>
        <v/>
      </c>
      <c r="AW149" s="103"/>
      <c r="AX149" s="94" t="str">
        <f>IF(AND(ISTEXT($D149),ISNUMBER($AW149)),IF(HLOOKUP(INT($I149),'1. Eingabemaske'!$I$12:$V$21,12,FALSE)&lt;&gt;0,HLOOKUP(INT($I149),'1. Eingabemaske'!$I$12:$V$21,12,FALSE),""),"")</f>
        <v/>
      </c>
      <c r="AY149" s="95" t="str">
        <f>IF(ISTEXT($D149),SUM(IF($AV149="",0,IF('1. Eingabemaske'!$F$21="","",(IF('1. Eingabemaske'!$F$21=0,($AU149/'1. Eingabemaske'!$G$21),($AU149-1)/('1. Eingabemaske'!$G$21-1)))*$AV149)),IF($AX149="",0,IF('1. Eingabemaske'!#REF!="","",(IF('1. Eingabemaske'!#REF!=0,($AW149/'1. Eingabemaske'!#REF!),($AW149-1)/('1. Eingabemaske'!#REF!-1)))*$AX149))),"")</f>
        <v/>
      </c>
      <c r="AZ149" s="84" t="str">
        <f t="shared" si="22"/>
        <v>Bitte BES einfügen</v>
      </c>
      <c r="BA149" s="96" t="str">
        <f t="shared" si="23"/>
        <v/>
      </c>
      <c r="BB149" s="100"/>
      <c r="BC149" s="100"/>
      <c r="BD149" s="100"/>
    </row>
    <row r="150" spans="2:56" ht="13.5" thickBot="1" x14ac:dyDescent="0.45">
      <c r="B150" s="99" t="str">
        <f t="shared" si="16"/>
        <v xml:space="preserve"> </v>
      </c>
      <c r="C150" s="100"/>
      <c r="D150" s="100"/>
      <c r="E150" s="100"/>
      <c r="F150" s="100"/>
      <c r="G150" s="101"/>
      <c r="H150" s="101"/>
      <c r="I150" s="84" t="str">
        <f>IF(ISBLANK(Tableau1[[#This Row],[Name]]),"",((Tableau1[[#This Row],[Testdatum]]-Tableau1[[#This Row],[Geburtsdatum]])/365))</f>
        <v/>
      </c>
      <c r="J150" s="102" t="str">
        <f t="shared" si="17"/>
        <v xml:space="preserve"> </v>
      </c>
      <c r="K150" s="103"/>
      <c r="L150" s="103"/>
      <c r="M150" s="104" t="str">
        <f>IF(ISTEXT(D150),IF(L150="","",IF(HLOOKUP(INT($I150),'1. Eingabemaske'!$I$12:$V$21,2,FALSE)&lt;&gt;0,HLOOKUP(INT($I150),'1. Eingabemaske'!$I$12:$V$21,2,FALSE),"")),"")</f>
        <v/>
      </c>
      <c r="N150" s="105" t="str">
        <f>IF(ISTEXT($D150),IF(F150="M",IF(L150="","",IF($K150="Frühentwickler",VLOOKUP(INT($I150),'1. Eingabemaske'!$Z$12:$AF$28,5,FALSE),IF($K150="Normalentwickler",VLOOKUP(INT($I150),'1. Eingabemaske'!$Z$12:$AF$23,6,FALSE),IF($K150="Spätentwickler",VLOOKUP(INT($I150),'1. Eingabemaske'!$Z$12:$AF$23,7,FALSE),0)))+((VLOOKUP(INT($I150),'1. Eingabemaske'!$Z$12:$AF$23,2,FALSE))*(($G150-DATE(YEAR($G150),1,1)+1)/365))),IF(F150="W",(IF($K150="Frühentwickler",VLOOKUP(INT($I150),'1. Eingabemaske'!$AH$12:$AN$28,5,FALSE),IF($K150="Normalentwickler",VLOOKUP(INT($I150),'1. Eingabemaske'!$AH$12:$AN$23,6,FALSE),IF($K150="Spätentwickler",VLOOKUP(INT($I150),'1. Eingabemaske'!$AH$12:$AN$23,7,FALSE),0)))+((VLOOKUP(INT($I150),'1. Eingabemaske'!$AH$12:$AN$23,2,FALSE))*(($G150-DATE(YEAR($G150),1,1)+1)/365))),"Geschlecht fehlt!")),"")</f>
        <v/>
      </c>
      <c r="O150" s="106" t="str">
        <f>IF(ISTEXT(D150),IF(M150="","",IF('1. Eingabemaske'!$F$13="",0,(IF('1. Eingabemaske'!$F$13=0,(L150/'1. Eingabemaske'!$G$13),(L150-1)/('1. Eingabemaske'!$G$13-1))*M150*N150))),"")</f>
        <v/>
      </c>
      <c r="P150" s="103"/>
      <c r="Q150" s="103"/>
      <c r="R150" s="104" t="str">
        <f t="shared" si="18"/>
        <v/>
      </c>
      <c r="S150" s="104" t="str">
        <f>IF(AND(ISTEXT($D150),ISNUMBER(R150)),IF(HLOOKUP(INT($I150),'1. Eingabemaske'!$I$12:$V$21,3,FALSE)&lt;&gt;0,HLOOKUP(INT($I150),'1. Eingabemaske'!$I$12:$V$21,3,FALSE),""),"")</f>
        <v/>
      </c>
      <c r="T150" s="106" t="str">
        <f>IF(ISTEXT($D150),IF($S150="","",IF($R150="","",IF('1. Eingabemaske'!$F$14="",0,(IF('1. Eingabemaske'!$F$14=0,(R150/'1. Eingabemaske'!$G$14),(R150-1)/('1. Eingabemaske'!$G$14-1))*$S150)))),"")</f>
        <v/>
      </c>
      <c r="U150" s="103"/>
      <c r="V150" s="103"/>
      <c r="W150" s="104" t="str">
        <f t="shared" si="19"/>
        <v/>
      </c>
      <c r="X150" s="104" t="str">
        <f>IF(AND(ISTEXT($D150),ISNUMBER(W150)),IF(HLOOKUP(INT($I150),'1. Eingabemaske'!$I$12:$V$21,4,FALSE)&lt;&gt;0,HLOOKUP(INT($I150),'1. Eingabemaske'!$I$12:$V$21,4,FALSE),""),"")</f>
        <v/>
      </c>
      <c r="Y150" s="108" t="str">
        <f>IF(ISTEXT($D150),IF($W150="","",IF($X150="","",IF('1. Eingabemaske'!$F$15="","",(IF('1. Eingabemaske'!$F$15=0,($W150/'1. Eingabemaske'!$G$15),($W150-1)/('1. Eingabemaske'!$G$15-1))*$X150)))),"")</f>
        <v/>
      </c>
      <c r="Z150" s="103"/>
      <c r="AA150" s="103"/>
      <c r="AB150" s="104" t="str">
        <f t="shared" si="20"/>
        <v/>
      </c>
      <c r="AC150" s="104" t="str">
        <f>IF(AND(ISTEXT($D150),ISNUMBER($AB150)),IF(HLOOKUP(INT($I150),'1. Eingabemaske'!$I$12:$V$21,5,FALSE)&lt;&gt;0,HLOOKUP(INT($I150),'1. Eingabemaske'!$I$12:$V$21,5,FALSE),""),"")</f>
        <v/>
      </c>
      <c r="AD150" s="91" t="str">
        <f>IF(ISTEXT($D150),IF($AC150="","",IF('1. Eingabemaske'!$F$16="","",(IF('1. Eingabemaske'!$F$16=0,($AB150/'1. Eingabemaske'!$G$16),($AB150-1)/('1. Eingabemaske'!$G$16-1))*$AC150))),"")</f>
        <v/>
      </c>
      <c r="AE150" s="92" t="str">
        <f>IF(ISTEXT($D150),IF(F150="M",IF(L150="","",IF($K150="Frühentwickler",VLOOKUP(INT($I150),'1. Eingabemaske'!$Z$12:$AF$28,5,FALSE),IF($K150="Normalentwickler",VLOOKUP(INT($I150),'1. Eingabemaske'!$Z$12:$AF$23,6,FALSE),IF($K150="Spätentwickler",VLOOKUP(INT($I150),'1. Eingabemaske'!$Z$12:$AF$23,7,FALSE),0)))+((VLOOKUP(INT($I150),'1. Eingabemaske'!$Z$12:$AF$23,2,FALSE))*(($G150-DATE(YEAR($G150),1,1)+1)/365))),IF(F150="W",(IF($K150="Frühentwickler",VLOOKUP(INT($I150),'1. Eingabemaske'!$AH$12:$AN$28,5,FALSE),IF($K150="Normalentwickler",VLOOKUP(INT($I150),'1. Eingabemaske'!$AH$12:$AN$23,6,FALSE),IF($K150="Spätentwickler",VLOOKUP(INT($I150),'1. Eingabemaske'!$AH$12:$AN$23,7,FALSE),0)))+((VLOOKUP(INT($I150),'1. Eingabemaske'!$AH$12:$AN$23,2,FALSE))*(($G150-DATE(YEAR($G150),1,1)+1)/365))),"Geschlecht fehlt!")),"")</f>
        <v/>
      </c>
      <c r="AF150" s="93" t="str">
        <f t="shared" si="21"/>
        <v/>
      </c>
      <c r="AG150" s="103"/>
      <c r="AH150" s="94" t="str">
        <f>IF(AND(ISTEXT($D150),ISNUMBER($AG150)),IF(HLOOKUP(INT($I150),'1. Eingabemaske'!$I$12:$V$21,6,FALSE)&lt;&gt;0,HLOOKUP(INT($I150),'1. Eingabemaske'!$I$12:$V$21,6,FALSE),""),"")</f>
        <v/>
      </c>
      <c r="AI150" s="91" t="str">
        <f>IF(ISTEXT($D150),IF($AH150="","",IF('1. Eingabemaske'!$F$17="","",(IF('1. Eingabemaske'!$F$17=0,($AG150/'1. Eingabemaske'!$G$17),($AG150-1)/('1. Eingabemaske'!$G$17-1))*$AH150))),"")</f>
        <v/>
      </c>
      <c r="AJ150" s="103"/>
      <c r="AK150" s="94" t="str">
        <f>IF(AND(ISTEXT($D150),ISNUMBER($AJ150)),IF(HLOOKUP(INT($I150),'1. Eingabemaske'!$I$12:$V$21,7,FALSE)&lt;&gt;0,HLOOKUP(INT($I150),'1. Eingabemaske'!$I$12:$V$21,7,FALSE),""),"")</f>
        <v/>
      </c>
      <c r="AL150" s="91" t="str">
        <f>IF(ISTEXT($D150),IF(AJ150=0,0,IF($AK150="","",IF('1. Eingabemaske'!$F$18="","",(IF('1. Eingabemaske'!$F$18=0,($AJ150/'1. Eingabemaske'!$G$18),($AJ150-1)/('1. Eingabemaske'!$G$18-1))*$AK150)))),"")</f>
        <v/>
      </c>
      <c r="AM150" s="103"/>
      <c r="AN150" s="94" t="str">
        <f>IF(AND(ISTEXT($D150),ISNUMBER($AM150)),IF(HLOOKUP(INT($I150),'1. Eingabemaske'!$I$12:$V$21,8,FALSE)&lt;&gt;0,HLOOKUP(INT($I150),'1. Eingabemaske'!$I$12:$V$21,8,FALSE),""),"")</f>
        <v/>
      </c>
      <c r="AO150" s="89" t="str">
        <f>IF(ISTEXT($D150),IF($AN150="","",IF('1. Eingabemaske'!#REF!="","",(IF('1. Eingabemaske'!#REF!=0,($AM150/'1. Eingabemaske'!#REF!),($AM150-1)/('1. Eingabemaske'!#REF!-1))*$AN150))),"")</f>
        <v/>
      </c>
      <c r="AP150" s="110"/>
      <c r="AQ150" s="94" t="str">
        <f>IF(AND(ISTEXT($D150),ISNUMBER($AP150)),IF(HLOOKUP(INT($I150),'1. Eingabemaske'!$I$12:$V$21,9,FALSE)&lt;&gt;0,HLOOKUP(INT($I150),'1. Eingabemaske'!$I$12:$V$21,9,FALSE),""),"")</f>
        <v/>
      </c>
      <c r="AR150" s="103"/>
      <c r="AS150" s="94" t="str">
        <f>IF(AND(ISTEXT($D150),ISNUMBER($AR150)),IF(HLOOKUP(INT($I150),'1. Eingabemaske'!$I$12:$V$21,10,FALSE)&lt;&gt;0,HLOOKUP(INT($I150),'1. Eingabemaske'!$I$12:$V$21,10,FALSE),""),"")</f>
        <v/>
      </c>
      <c r="AT150" s="95" t="str">
        <f>IF(ISTEXT($D150),(IF($AQ150="",0,IF('1. Eingabemaske'!$F$19="","",(IF('1. Eingabemaske'!$F$19=0,($AP150/'1. Eingabemaske'!$G$19),($AP150-1)/('1. Eingabemaske'!$G$19-1))*$AQ150)))+IF($AS150="",0,IF('1. Eingabemaske'!$F$20="","",(IF('1. Eingabemaske'!$F$20=0,($AR150/'1. Eingabemaske'!$G$20),($AR150-1)/('1. Eingabemaske'!$G$20-1))*$AS150)))),"")</f>
        <v/>
      </c>
      <c r="AU150" s="103"/>
      <c r="AV150" s="94" t="str">
        <f>IF(AND(ISTEXT($D150),ISNUMBER($AU150)),IF(HLOOKUP(INT($I150),'1. Eingabemaske'!$I$12:$V$21,11,FALSE)&lt;&gt;0,HLOOKUP(INT($I150),'1. Eingabemaske'!$I$12:$V$21,11,FALSE),""),"")</f>
        <v/>
      </c>
      <c r="AW150" s="103"/>
      <c r="AX150" s="94" t="str">
        <f>IF(AND(ISTEXT($D150),ISNUMBER($AW150)),IF(HLOOKUP(INT($I150),'1. Eingabemaske'!$I$12:$V$21,12,FALSE)&lt;&gt;0,HLOOKUP(INT($I150),'1. Eingabemaske'!$I$12:$V$21,12,FALSE),""),"")</f>
        <v/>
      </c>
      <c r="AY150" s="95" t="str">
        <f>IF(ISTEXT($D150),SUM(IF($AV150="",0,IF('1. Eingabemaske'!$F$21="","",(IF('1. Eingabemaske'!$F$21=0,($AU150/'1. Eingabemaske'!$G$21),($AU150-1)/('1. Eingabemaske'!$G$21-1)))*$AV150)),IF($AX150="",0,IF('1. Eingabemaske'!#REF!="","",(IF('1. Eingabemaske'!#REF!=0,($AW150/'1. Eingabemaske'!#REF!),($AW150-1)/('1. Eingabemaske'!#REF!-1)))*$AX150))),"")</f>
        <v/>
      </c>
      <c r="AZ150" s="84" t="str">
        <f t="shared" si="22"/>
        <v>Bitte BES einfügen</v>
      </c>
      <c r="BA150" s="96" t="str">
        <f t="shared" si="23"/>
        <v/>
      </c>
      <c r="BB150" s="100"/>
      <c r="BC150" s="100"/>
      <c r="BD150" s="100"/>
    </row>
    <row r="151" spans="2:56" ht="13.5" thickBot="1" x14ac:dyDescent="0.45">
      <c r="B151" s="99" t="str">
        <f t="shared" si="16"/>
        <v xml:space="preserve"> </v>
      </c>
      <c r="C151" s="100"/>
      <c r="D151" s="100"/>
      <c r="E151" s="100"/>
      <c r="F151" s="100"/>
      <c r="G151" s="101"/>
      <c r="H151" s="101"/>
      <c r="I151" s="84" t="str">
        <f>IF(ISBLANK(Tableau1[[#This Row],[Name]]),"",((Tableau1[[#This Row],[Testdatum]]-Tableau1[[#This Row],[Geburtsdatum]])/365))</f>
        <v/>
      </c>
      <c r="J151" s="102" t="str">
        <f t="shared" si="17"/>
        <v xml:space="preserve"> </v>
      </c>
      <c r="K151" s="103"/>
      <c r="L151" s="103"/>
      <c r="M151" s="104" t="str">
        <f>IF(ISTEXT(D151),IF(L151="","",IF(HLOOKUP(INT($I151),'1. Eingabemaske'!$I$12:$V$21,2,FALSE)&lt;&gt;0,HLOOKUP(INT($I151),'1. Eingabemaske'!$I$12:$V$21,2,FALSE),"")),"")</f>
        <v/>
      </c>
      <c r="N151" s="105" t="str">
        <f>IF(ISTEXT($D151),IF(F151="M",IF(L151="","",IF($K151="Frühentwickler",VLOOKUP(INT($I151),'1. Eingabemaske'!$Z$12:$AF$28,5,FALSE),IF($K151="Normalentwickler",VLOOKUP(INT($I151),'1. Eingabemaske'!$Z$12:$AF$23,6,FALSE),IF($K151="Spätentwickler",VLOOKUP(INT($I151),'1. Eingabemaske'!$Z$12:$AF$23,7,FALSE),0)))+((VLOOKUP(INT($I151),'1. Eingabemaske'!$Z$12:$AF$23,2,FALSE))*(($G151-DATE(YEAR($G151),1,1)+1)/365))),IF(F151="W",(IF($K151="Frühentwickler",VLOOKUP(INT($I151),'1. Eingabemaske'!$AH$12:$AN$28,5,FALSE),IF($K151="Normalentwickler",VLOOKUP(INT($I151),'1. Eingabemaske'!$AH$12:$AN$23,6,FALSE),IF($K151="Spätentwickler",VLOOKUP(INT($I151),'1. Eingabemaske'!$AH$12:$AN$23,7,FALSE),0)))+((VLOOKUP(INT($I151),'1. Eingabemaske'!$AH$12:$AN$23,2,FALSE))*(($G151-DATE(YEAR($G151),1,1)+1)/365))),"Geschlecht fehlt!")),"")</f>
        <v/>
      </c>
      <c r="O151" s="106" t="str">
        <f>IF(ISTEXT(D151),IF(M151="","",IF('1. Eingabemaske'!$F$13="",0,(IF('1. Eingabemaske'!$F$13=0,(L151/'1. Eingabemaske'!$G$13),(L151-1)/('1. Eingabemaske'!$G$13-1))*M151*N151))),"")</f>
        <v/>
      </c>
      <c r="P151" s="103"/>
      <c r="Q151" s="103"/>
      <c r="R151" s="104" t="str">
        <f t="shared" si="18"/>
        <v/>
      </c>
      <c r="S151" s="104" t="str">
        <f>IF(AND(ISTEXT($D151),ISNUMBER(R151)),IF(HLOOKUP(INT($I151),'1. Eingabemaske'!$I$12:$V$21,3,FALSE)&lt;&gt;0,HLOOKUP(INT($I151),'1. Eingabemaske'!$I$12:$V$21,3,FALSE),""),"")</f>
        <v/>
      </c>
      <c r="T151" s="106" t="str">
        <f>IF(ISTEXT($D151),IF($S151="","",IF($R151="","",IF('1. Eingabemaske'!$F$14="",0,(IF('1. Eingabemaske'!$F$14=0,(R151/'1. Eingabemaske'!$G$14),(R151-1)/('1. Eingabemaske'!$G$14-1))*$S151)))),"")</f>
        <v/>
      </c>
      <c r="U151" s="103"/>
      <c r="V151" s="103"/>
      <c r="W151" s="104" t="str">
        <f t="shared" si="19"/>
        <v/>
      </c>
      <c r="X151" s="104" t="str">
        <f>IF(AND(ISTEXT($D151),ISNUMBER(W151)),IF(HLOOKUP(INT($I151),'1. Eingabemaske'!$I$12:$V$21,4,FALSE)&lt;&gt;0,HLOOKUP(INT($I151),'1. Eingabemaske'!$I$12:$V$21,4,FALSE),""),"")</f>
        <v/>
      </c>
      <c r="Y151" s="108" t="str">
        <f>IF(ISTEXT($D151),IF($W151="","",IF($X151="","",IF('1. Eingabemaske'!$F$15="","",(IF('1. Eingabemaske'!$F$15=0,($W151/'1. Eingabemaske'!$G$15),($W151-1)/('1. Eingabemaske'!$G$15-1))*$X151)))),"")</f>
        <v/>
      </c>
      <c r="Z151" s="103"/>
      <c r="AA151" s="103"/>
      <c r="AB151" s="104" t="str">
        <f t="shared" si="20"/>
        <v/>
      </c>
      <c r="AC151" s="104" t="str">
        <f>IF(AND(ISTEXT($D151),ISNUMBER($AB151)),IF(HLOOKUP(INT($I151),'1. Eingabemaske'!$I$12:$V$21,5,FALSE)&lt;&gt;0,HLOOKUP(INT($I151),'1. Eingabemaske'!$I$12:$V$21,5,FALSE),""),"")</f>
        <v/>
      </c>
      <c r="AD151" s="91" t="str">
        <f>IF(ISTEXT($D151),IF($AC151="","",IF('1. Eingabemaske'!$F$16="","",(IF('1. Eingabemaske'!$F$16=0,($AB151/'1. Eingabemaske'!$G$16),($AB151-1)/('1. Eingabemaske'!$G$16-1))*$AC151))),"")</f>
        <v/>
      </c>
      <c r="AE151" s="92" t="str">
        <f>IF(ISTEXT($D151),IF(F151="M",IF(L151="","",IF($K151="Frühentwickler",VLOOKUP(INT($I151),'1. Eingabemaske'!$Z$12:$AF$28,5,FALSE),IF($K151="Normalentwickler",VLOOKUP(INT($I151),'1. Eingabemaske'!$Z$12:$AF$23,6,FALSE),IF($K151="Spätentwickler",VLOOKUP(INT($I151),'1. Eingabemaske'!$Z$12:$AF$23,7,FALSE),0)))+((VLOOKUP(INT($I151),'1. Eingabemaske'!$Z$12:$AF$23,2,FALSE))*(($G151-DATE(YEAR($G151),1,1)+1)/365))),IF(F151="W",(IF($K151="Frühentwickler",VLOOKUP(INT($I151),'1. Eingabemaske'!$AH$12:$AN$28,5,FALSE),IF($K151="Normalentwickler",VLOOKUP(INT($I151),'1. Eingabemaske'!$AH$12:$AN$23,6,FALSE),IF($K151="Spätentwickler",VLOOKUP(INT($I151),'1. Eingabemaske'!$AH$12:$AN$23,7,FALSE),0)))+((VLOOKUP(INT($I151),'1. Eingabemaske'!$AH$12:$AN$23,2,FALSE))*(($G151-DATE(YEAR($G151),1,1)+1)/365))),"Geschlecht fehlt!")),"")</f>
        <v/>
      </c>
      <c r="AF151" s="93" t="str">
        <f t="shared" si="21"/>
        <v/>
      </c>
      <c r="AG151" s="103"/>
      <c r="AH151" s="94" t="str">
        <f>IF(AND(ISTEXT($D151),ISNUMBER($AG151)),IF(HLOOKUP(INT($I151),'1. Eingabemaske'!$I$12:$V$21,6,FALSE)&lt;&gt;0,HLOOKUP(INT($I151),'1. Eingabemaske'!$I$12:$V$21,6,FALSE),""),"")</f>
        <v/>
      </c>
      <c r="AI151" s="91" t="str">
        <f>IF(ISTEXT($D151),IF($AH151="","",IF('1. Eingabemaske'!$F$17="","",(IF('1. Eingabemaske'!$F$17=0,($AG151/'1. Eingabemaske'!$G$17),($AG151-1)/('1. Eingabemaske'!$G$17-1))*$AH151))),"")</f>
        <v/>
      </c>
      <c r="AJ151" s="103"/>
      <c r="AK151" s="94" t="str">
        <f>IF(AND(ISTEXT($D151),ISNUMBER($AJ151)),IF(HLOOKUP(INT($I151),'1. Eingabemaske'!$I$12:$V$21,7,FALSE)&lt;&gt;0,HLOOKUP(INT($I151),'1. Eingabemaske'!$I$12:$V$21,7,FALSE),""),"")</f>
        <v/>
      </c>
      <c r="AL151" s="91" t="str">
        <f>IF(ISTEXT($D151),IF(AJ151=0,0,IF($AK151="","",IF('1. Eingabemaske'!$F$18="","",(IF('1. Eingabemaske'!$F$18=0,($AJ151/'1. Eingabemaske'!$G$18),($AJ151-1)/('1. Eingabemaske'!$G$18-1))*$AK151)))),"")</f>
        <v/>
      </c>
      <c r="AM151" s="103"/>
      <c r="AN151" s="94" t="str">
        <f>IF(AND(ISTEXT($D151),ISNUMBER($AM151)),IF(HLOOKUP(INT($I151),'1. Eingabemaske'!$I$12:$V$21,8,FALSE)&lt;&gt;0,HLOOKUP(INT($I151),'1. Eingabemaske'!$I$12:$V$21,8,FALSE),""),"")</f>
        <v/>
      </c>
      <c r="AO151" s="89" t="str">
        <f>IF(ISTEXT($D151),IF($AN151="","",IF('1. Eingabemaske'!#REF!="","",(IF('1. Eingabemaske'!#REF!=0,($AM151/'1. Eingabemaske'!#REF!),($AM151-1)/('1. Eingabemaske'!#REF!-1))*$AN151))),"")</f>
        <v/>
      </c>
      <c r="AP151" s="110"/>
      <c r="AQ151" s="94" t="str">
        <f>IF(AND(ISTEXT($D151),ISNUMBER($AP151)),IF(HLOOKUP(INT($I151),'1. Eingabemaske'!$I$12:$V$21,9,FALSE)&lt;&gt;0,HLOOKUP(INT($I151),'1. Eingabemaske'!$I$12:$V$21,9,FALSE),""),"")</f>
        <v/>
      </c>
      <c r="AR151" s="103"/>
      <c r="AS151" s="94" t="str">
        <f>IF(AND(ISTEXT($D151),ISNUMBER($AR151)),IF(HLOOKUP(INT($I151),'1. Eingabemaske'!$I$12:$V$21,10,FALSE)&lt;&gt;0,HLOOKUP(INT($I151),'1. Eingabemaske'!$I$12:$V$21,10,FALSE),""),"")</f>
        <v/>
      </c>
      <c r="AT151" s="95" t="str">
        <f>IF(ISTEXT($D151),(IF($AQ151="",0,IF('1. Eingabemaske'!$F$19="","",(IF('1. Eingabemaske'!$F$19=0,($AP151/'1. Eingabemaske'!$G$19),($AP151-1)/('1. Eingabemaske'!$G$19-1))*$AQ151)))+IF($AS151="",0,IF('1. Eingabemaske'!$F$20="","",(IF('1. Eingabemaske'!$F$20=0,($AR151/'1. Eingabemaske'!$G$20),($AR151-1)/('1. Eingabemaske'!$G$20-1))*$AS151)))),"")</f>
        <v/>
      </c>
      <c r="AU151" s="103"/>
      <c r="AV151" s="94" t="str">
        <f>IF(AND(ISTEXT($D151),ISNUMBER($AU151)),IF(HLOOKUP(INT($I151),'1. Eingabemaske'!$I$12:$V$21,11,FALSE)&lt;&gt;0,HLOOKUP(INT($I151),'1. Eingabemaske'!$I$12:$V$21,11,FALSE),""),"")</f>
        <v/>
      </c>
      <c r="AW151" s="103"/>
      <c r="AX151" s="94" t="str">
        <f>IF(AND(ISTEXT($D151),ISNUMBER($AW151)),IF(HLOOKUP(INT($I151),'1. Eingabemaske'!$I$12:$V$21,12,FALSE)&lt;&gt;0,HLOOKUP(INT($I151),'1. Eingabemaske'!$I$12:$V$21,12,FALSE),""),"")</f>
        <v/>
      </c>
      <c r="AY151" s="95" t="str">
        <f>IF(ISTEXT($D151),SUM(IF($AV151="",0,IF('1. Eingabemaske'!$F$21="","",(IF('1. Eingabemaske'!$F$21=0,($AU151/'1. Eingabemaske'!$G$21),($AU151-1)/('1. Eingabemaske'!$G$21-1)))*$AV151)),IF($AX151="",0,IF('1. Eingabemaske'!#REF!="","",(IF('1. Eingabemaske'!#REF!=0,($AW151/'1. Eingabemaske'!#REF!),($AW151-1)/('1. Eingabemaske'!#REF!-1)))*$AX151))),"")</f>
        <v/>
      </c>
      <c r="AZ151" s="84" t="str">
        <f t="shared" si="22"/>
        <v>Bitte BES einfügen</v>
      </c>
      <c r="BA151" s="96" t="str">
        <f t="shared" si="23"/>
        <v/>
      </c>
      <c r="BB151" s="100"/>
      <c r="BC151" s="100"/>
      <c r="BD151" s="100"/>
    </row>
    <row r="152" spans="2:56" ht="13.5" thickBot="1" x14ac:dyDescent="0.45">
      <c r="B152" s="99" t="str">
        <f t="shared" si="16"/>
        <v xml:space="preserve"> </v>
      </c>
      <c r="C152" s="100"/>
      <c r="D152" s="100"/>
      <c r="E152" s="100"/>
      <c r="F152" s="100"/>
      <c r="G152" s="101"/>
      <c r="H152" s="101"/>
      <c r="I152" s="84" t="str">
        <f>IF(ISBLANK(Tableau1[[#This Row],[Name]]),"",((Tableau1[[#This Row],[Testdatum]]-Tableau1[[#This Row],[Geburtsdatum]])/365))</f>
        <v/>
      </c>
      <c r="J152" s="102" t="str">
        <f t="shared" si="17"/>
        <v xml:space="preserve"> </v>
      </c>
      <c r="K152" s="103"/>
      <c r="L152" s="103"/>
      <c r="M152" s="104" t="str">
        <f>IF(ISTEXT(D152),IF(L152="","",IF(HLOOKUP(INT($I152),'1. Eingabemaske'!$I$12:$V$21,2,FALSE)&lt;&gt;0,HLOOKUP(INT($I152),'1. Eingabemaske'!$I$12:$V$21,2,FALSE),"")),"")</f>
        <v/>
      </c>
      <c r="N152" s="105" t="str">
        <f>IF(ISTEXT($D152),IF(F152="M",IF(L152="","",IF($K152="Frühentwickler",VLOOKUP(INT($I152),'1. Eingabemaske'!$Z$12:$AF$28,5,FALSE),IF($K152="Normalentwickler",VLOOKUP(INT($I152),'1. Eingabemaske'!$Z$12:$AF$23,6,FALSE),IF($K152="Spätentwickler",VLOOKUP(INT($I152),'1. Eingabemaske'!$Z$12:$AF$23,7,FALSE),0)))+((VLOOKUP(INT($I152),'1. Eingabemaske'!$Z$12:$AF$23,2,FALSE))*(($G152-DATE(YEAR($G152),1,1)+1)/365))),IF(F152="W",(IF($K152="Frühentwickler",VLOOKUP(INT($I152),'1. Eingabemaske'!$AH$12:$AN$28,5,FALSE),IF($K152="Normalentwickler",VLOOKUP(INT($I152),'1. Eingabemaske'!$AH$12:$AN$23,6,FALSE),IF($K152="Spätentwickler",VLOOKUP(INT($I152),'1. Eingabemaske'!$AH$12:$AN$23,7,FALSE),0)))+((VLOOKUP(INT($I152),'1. Eingabemaske'!$AH$12:$AN$23,2,FALSE))*(($G152-DATE(YEAR($G152),1,1)+1)/365))),"Geschlecht fehlt!")),"")</f>
        <v/>
      </c>
      <c r="O152" s="106" t="str">
        <f>IF(ISTEXT(D152),IF(M152="","",IF('1. Eingabemaske'!$F$13="",0,(IF('1. Eingabemaske'!$F$13=0,(L152/'1. Eingabemaske'!$G$13),(L152-1)/('1. Eingabemaske'!$G$13-1))*M152*N152))),"")</f>
        <v/>
      </c>
      <c r="P152" s="103"/>
      <c r="Q152" s="103"/>
      <c r="R152" s="104" t="str">
        <f t="shared" si="18"/>
        <v/>
      </c>
      <c r="S152" s="104" t="str">
        <f>IF(AND(ISTEXT($D152),ISNUMBER(R152)),IF(HLOOKUP(INT($I152),'1. Eingabemaske'!$I$12:$V$21,3,FALSE)&lt;&gt;0,HLOOKUP(INT($I152),'1. Eingabemaske'!$I$12:$V$21,3,FALSE),""),"")</f>
        <v/>
      </c>
      <c r="T152" s="106" t="str">
        <f>IF(ISTEXT($D152),IF($S152="","",IF($R152="","",IF('1. Eingabemaske'!$F$14="",0,(IF('1. Eingabemaske'!$F$14=0,(R152/'1. Eingabemaske'!$G$14),(R152-1)/('1. Eingabemaske'!$G$14-1))*$S152)))),"")</f>
        <v/>
      </c>
      <c r="U152" s="103"/>
      <c r="V152" s="103"/>
      <c r="W152" s="104" t="str">
        <f t="shared" si="19"/>
        <v/>
      </c>
      <c r="X152" s="104" t="str">
        <f>IF(AND(ISTEXT($D152),ISNUMBER(W152)),IF(HLOOKUP(INT($I152),'1. Eingabemaske'!$I$12:$V$21,4,FALSE)&lt;&gt;0,HLOOKUP(INT($I152),'1. Eingabemaske'!$I$12:$V$21,4,FALSE),""),"")</f>
        <v/>
      </c>
      <c r="Y152" s="108" t="str">
        <f>IF(ISTEXT($D152),IF($W152="","",IF($X152="","",IF('1. Eingabemaske'!$F$15="","",(IF('1. Eingabemaske'!$F$15=0,($W152/'1. Eingabemaske'!$G$15),($W152-1)/('1. Eingabemaske'!$G$15-1))*$X152)))),"")</f>
        <v/>
      </c>
      <c r="Z152" s="103"/>
      <c r="AA152" s="103"/>
      <c r="AB152" s="104" t="str">
        <f t="shared" si="20"/>
        <v/>
      </c>
      <c r="AC152" s="104" t="str">
        <f>IF(AND(ISTEXT($D152),ISNUMBER($AB152)),IF(HLOOKUP(INT($I152),'1. Eingabemaske'!$I$12:$V$21,5,FALSE)&lt;&gt;0,HLOOKUP(INT($I152),'1. Eingabemaske'!$I$12:$V$21,5,FALSE),""),"")</f>
        <v/>
      </c>
      <c r="AD152" s="91" t="str">
        <f>IF(ISTEXT($D152),IF($AC152="","",IF('1. Eingabemaske'!$F$16="","",(IF('1. Eingabemaske'!$F$16=0,($AB152/'1. Eingabemaske'!$G$16),($AB152-1)/('1. Eingabemaske'!$G$16-1))*$AC152))),"")</f>
        <v/>
      </c>
      <c r="AE152" s="92" t="str">
        <f>IF(ISTEXT($D152),IF(F152="M",IF(L152="","",IF($K152="Frühentwickler",VLOOKUP(INT($I152),'1. Eingabemaske'!$Z$12:$AF$28,5,FALSE),IF($K152="Normalentwickler",VLOOKUP(INT($I152),'1. Eingabemaske'!$Z$12:$AF$23,6,FALSE),IF($K152="Spätentwickler",VLOOKUP(INT($I152),'1. Eingabemaske'!$Z$12:$AF$23,7,FALSE),0)))+((VLOOKUP(INT($I152),'1. Eingabemaske'!$Z$12:$AF$23,2,FALSE))*(($G152-DATE(YEAR($G152),1,1)+1)/365))),IF(F152="W",(IF($K152="Frühentwickler",VLOOKUP(INT($I152),'1. Eingabemaske'!$AH$12:$AN$28,5,FALSE),IF($K152="Normalentwickler",VLOOKUP(INT($I152),'1. Eingabemaske'!$AH$12:$AN$23,6,FALSE),IF($K152="Spätentwickler",VLOOKUP(INT($I152),'1. Eingabemaske'!$AH$12:$AN$23,7,FALSE),0)))+((VLOOKUP(INT($I152),'1. Eingabemaske'!$AH$12:$AN$23,2,FALSE))*(($G152-DATE(YEAR($G152),1,1)+1)/365))),"Geschlecht fehlt!")),"")</f>
        <v/>
      </c>
      <c r="AF152" s="93" t="str">
        <f t="shared" si="21"/>
        <v/>
      </c>
      <c r="AG152" s="103"/>
      <c r="AH152" s="94" t="str">
        <f>IF(AND(ISTEXT($D152),ISNUMBER($AG152)),IF(HLOOKUP(INT($I152),'1. Eingabemaske'!$I$12:$V$21,6,FALSE)&lt;&gt;0,HLOOKUP(INT($I152),'1. Eingabemaske'!$I$12:$V$21,6,FALSE),""),"")</f>
        <v/>
      </c>
      <c r="AI152" s="91" t="str">
        <f>IF(ISTEXT($D152),IF($AH152="","",IF('1. Eingabemaske'!$F$17="","",(IF('1. Eingabemaske'!$F$17=0,($AG152/'1. Eingabemaske'!$G$17),($AG152-1)/('1. Eingabemaske'!$G$17-1))*$AH152))),"")</f>
        <v/>
      </c>
      <c r="AJ152" s="103"/>
      <c r="AK152" s="94" t="str">
        <f>IF(AND(ISTEXT($D152),ISNUMBER($AJ152)),IF(HLOOKUP(INT($I152),'1. Eingabemaske'!$I$12:$V$21,7,FALSE)&lt;&gt;0,HLOOKUP(INT($I152),'1. Eingabemaske'!$I$12:$V$21,7,FALSE),""),"")</f>
        <v/>
      </c>
      <c r="AL152" s="91" t="str">
        <f>IF(ISTEXT($D152),IF(AJ152=0,0,IF($AK152="","",IF('1. Eingabemaske'!$F$18="","",(IF('1. Eingabemaske'!$F$18=0,($AJ152/'1. Eingabemaske'!$G$18),($AJ152-1)/('1. Eingabemaske'!$G$18-1))*$AK152)))),"")</f>
        <v/>
      </c>
      <c r="AM152" s="103"/>
      <c r="AN152" s="94" t="str">
        <f>IF(AND(ISTEXT($D152),ISNUMBER($AM152)),IF(HLOOKUP(INT($I152),'1. Eingabemaske'!$I$12:$V$21,8,FALSE)&lt;&gt;0,HLOOKUP(INT($I152),'1. Eingabemaske'!$I$12:$V$21,8,FALSE),""),"")</f>
        <v/>
      </c>
      <c r="AO152" s="89" t="str">
        <f>IF(ISTEXT($D152),IF($AN152="","",IF('1. Eingabemaske'!#REF!="","",(IF('1. Eingabemaske'!#REF!=0,($AM152/'1. Eingabemaske'!#REF!),($AM152-1)/('1. Eingabemaske'!#REF!-1))*$AN152))),"")</f>
        <v/>
      </c>
      <c r="AP152" s="110"/>
      <c r="AQ152" s="94" t="str">
        <f>IF(AND(ISTEXT($D152),ISNUMBER($AP152)),IF(HLOOKUP(INT($I152),'1. Eingabemaske'!$I$12:$V$21,9,FALSE)&lt;&gt;0,HLOOKUP(INT($I152),'1. Eingabemaske'!$I$12:$V$21,9,FALSE),""),"")</f>
        <v/>
      </c>
      <c r="AR152" s="103"/>
      <c r="AS152" s="94" t="str">
        <f>IF(AND(ISTEXT($D152),ISNUMBER($AR152)),IF(HLOOKUP(INT($I152),'1. Eingabemaske'!$I$12:$V$21,10,FALSE)&lt;&gt;0,HLOOKUP(INT($I152),'1. Eingabemaske'!$I$12:$V$21,10,FALSE),""),"")</f>
        <v/>
      </c>
      <c r="AT152" s="95" t="str">
        <f>IF(ISTEXT($D152),(IF($AQ152="",0,IF('1. Eingabemaske'!$F$19="","",(IF('1. Eingabemaske'!$F$19=0,($AP152/'1. Eingabemaske'!$G$19),($AP152-1)/('1. Eingabemaske'!$G$19-1))*$AQ152)))+IF($AS152="",0,IF('1. Eingabemaske'!$F$20="","",(IF('1. Eingabemaske'!$F$20=0,($AR152/'1. Eingabemaske'!$G$20),($AR152-1)/('1. Eingabemaske'!$G$20-1))*$AS152)))),"")</f>
        <v/>
      </c>
      <c r="AU152" s="103"/>
      <c r="AV152" s="94" t="str">
        <f>IF(AND(ISTEXT($D152),ISNUMBER($AU152)),IF(HLOOKUP(INT($I152),'1. Eingabemaske'!$I$12:$V$21,11,FALSE)&lt;&gt;0,HLOOKUP(INT($I152),'1. Eingabemaske'!$I$12:$V$21,11,FALSE),""),"")</f>
        <v/>
      </c>
      <c r="AW152" s="103"/>
      <c r="AX152" s="94" t="str">
        <f>IF(AND(ISTEXT($D152),ISNUMBER($AW152)),IF(HLOOKUP(INT($I152),'1. Eingabemaske'!$I$12:$V$21,12,FALSE)&lt;&gt;0,HLOOKUP(INT($I152),'1. Eingabemaske'!$I$12:$V$21,12,FALSE),""),"")</f>
        <v/>
      </c>
      <c r="AY152" s="95" t="str">
        <f>IF(ISTEXT($D152),SUM(IF($AV152="",0,IF('1. Eingabemaske'!$F$21="","",(IF('1. Eingabemaske'!$F$21=0,($AU152/'1. Eingabemaske'!$G$21),($AU152-1)/('1. Eingabemaske'!$G$21-1)))*$AV152)),IF($AX152="",0,IF('1. Eingabemaske'!#REF!="","",(IF('1. Eingabemaske'!#REF!=0,($AW152/'1. Eingabemaske'!#REF!),($AW152-1)/('1. Eingabemaske'!#REF!-1)))*$AX152))),"")</f>
        <v/>
      </c>
      <c r="AZ152" s="84" t="str">
        <f t="shared" si="22"/>
        <v>Bitte BES einfügen</v>
      </c>
      <c r="BA152" s="96" t="str">
        <f t="shared" si="23"/>
        <v/>
      </c>
      <c r="BB152" s="100"/>
      <c r="BC152" s="100"/>
      <c r="BD152" s="100"/>
    </row>
    <row r="153" spans="2:56" ht="13.5" thickBot="1" x14ac:dyDescent="0.45">
      <c r="B153" s="99" t="str">
        <f t="shared" si="16"/>
        <v xml:space="preserve"> </v>
      </c>
      <c r="C153" s="100"/>
      <c r="D153" s="100"/>
      <c r="E153" s="100"/>
      <c r="F153" s="100"/>
      <c r="G153" s="101"/>
      <c r="H153" s="101"/>
      <c r="I153" s="84" t="str">
        <f>IF(ISBLANK(Tableau1[[#This Row],[Name]]),"",((Tableau1[[#This Row],[Testdatum]]-Tableau1[[#This Row],[Geburtsdatum]])/365))</f>
        <v/>
      </c>
      <c r="J153" s="102" t="str">
        <f t="shared" si="17"/>
        <v xml:space="preserve"> </v>
      </c>
      <c r="K153" s="103"/>
      <c r="L153" s="103"/>
      <c r="M153" s="104" t="str">
        <f>IF(ISTEXT(D153),IF(L153="","",IF(HLOOKUP(INT($I153),'1. Eingabemaske'!$I$12:$V$21,2,FALSE)&lt;&gt;0,HLOOKUP(INT($I153),'1. Eingabemaske'!$I$12:$V$21,2,FALSE),"")),"")</f>
        <v/>
      </c>
      <c r="N153" s="105" t="str">
        <f>IF(ISTEXT($D153),IF(F153="M",IF(L153="","",IF($K153="Frühentwickler",VLOOKUP(INT($I153),'1. Eingabemaske'!$Z$12:$AF$28,5,FALSE),IF($K153="Normalentwickler",VLOOKUP(INT($I153),'1. Eingabemaske'!$Z$12:$AF$23,6,FALSE),IF($K153="Spätentwickler",VLOOKUP(INT($I153),'1. Eingabemaske'!$Z$12:$AF$23,7,FALSE),0)))+((VLOOKUP(INT($I153),'1. Eingabemaske'!$Z$12:$AF$23,2,FALSE))*(($G153-DATE(YEAR($G153),1,1)+1)/365))),IF(F153="W",(IF($K153="Frühentwickler",VLOOKUP(INT($I153),'1. Eingabemaske'!$AH$12:$AN$28,5,FALSE),IF($K153="Normalentwickler",VLOOKUP(INT($I153),'1. Eingabemaske'!$AH$12:$AN$23,6,FALSE),IF($K153="Spätentwickler",VLOOKUP(INT($I153),'1. Eingabemaske'!$AH$12:$AN$23,7,FALSE),0)))+((VLOOKUP(INT($I153),'1. Eingabemaske'!$AH$12:$AN$23,2,FALSE))*(($G153-DATE(YEAR($G153),1,1)+1)/365))),"Geschlecht fehlt!")),"")</f>
        <v/>
      </c>
      <c r="O153" s="106" t="str">
        <f>IF(ISTEXT(D153),IF(M153="","",IF('1. Eingabemaske'!$F$13="",0,(IF('1. Eingabemaske'!$F$13=0,(L153/'1. Eingabemaske'!$G$13),(L153-1)/('1. Eingabemaske'!$G$13-1))*M153*N153))),"")</f>
        <v/>
      </c>
      <c r="P153" s="103"/>
      <c r="Q153" s="103"/>
      <c r="R153" s="104" t="str">
        <f t="shared" si="18"/>
        <v/>
      </c>
      <c r="S153" s="104" t="str">
        <f>IF(AND(ISTEXT($D153),ISNUMBER(R153)),IF(HLOOKUP(INT($I153),'1. Eingabemaske'!$I$12:$V$21,3,FALSE)&lt;&gt;0,HLOOKUP(INT($I153),'1. Eingabemaske'!$I$12:$V$21,3,FALSE),""),"")</f>
        <v/>
      </c>
      <c r="T153" s="106" t="str">
        <f>IF(ISTEXT($D153),IF($S153="","",IF($R153="","",IF('1. Eingabemaske'!$F$14="",0,(IF('1. Eingabemaske'!$F$14=0,(R153/'1. Eingabemaske'!$G$14),(R153-1)/('1. Eingabemaske'!$G$14-1))*$S153)))),"")</f>
        <v/>
      </c>
      <c r="U153" s="103"/>
      <c r="V153" s="103"/>
      <c r="W153" s="104" t="str">
        <f t="shared" si="19"/>
        <v/>
      </c>
      <c r="X153" s="104" t="str">
        <f>IF(AND(ISTEXT($D153),ISNUMBER(W153)),IF(HLOOKUP(INT($I153),'1. Eingabemaske'!$I$12:$V$21,4,FALSE)&lt;&gt;0,HLOOKUP(INT($I153),'1. Eingabemaske'!$I$12:$V$21,4,FALSE),""),"")</f>
        <v/>
      </c>
      <c r="Y153" s="108" t="str">
        <f>IF(ISTEXT($D153),IF($W153="","",IF($X153="","",IF('1. Eingabemaske'!$F$15="","",(IF('1. Eingabemaske'!$F$15=0,($W153/'1. Eingabemaske'!$G$15),($W153-1)/('1. Eingabemaske'!$G$15-1))*$X153)))),"")</f>
        <v/>
      </c>
      <c r="Z153" s="103"/>
      <c r="AA153" s="103"/>
      <c r="AB153" s="104" t="str">
        <f t="shared" si="20"/>
        <v/>
      </c>
      <c r="AC153" s="104" t="str">
        <f>IF(AND(ISTEXT($D153),ISNUMBER($AB153)),IF(HLOOKUP(INT($I153),'1. Eingabemaske'!$I$12:$V$21,5,FALSE)&lt;&gt;0,HLOOKUP(INT($I153),'1. Eingabemaske'!$I$12:$V$21,5,FALSE),""),"")</f>
        <v/>
      </c>
      <c r="AD153" s="91" t="str">
        <f>IF(ISTEXT($D153),IF($AC153="","",IF('1. Eingabemaske'!$F$16="","",(IF('1. Eingabemaske'!$F$16=0,($AB153/'1. Eingabemaske'!$G$16),($AB153-1)/('1. Eingabemaske'!$G$16-1))*$AC153))),"")</f>
        <v/>
      </c>
      <c r="AE153" s="92" t="str">
        <f>IF(ISTEXT($D153),IF(F153="M",IF(L153="","",IF($K153="Frühentwickler",VLOOKUP(INT($I153),'1. Eingabemaske'!$Z$12:$AF$28,5,FALSE),IF($K153="Normalentwickler",VLOOKUP(INT($I153),'1. Eingabemaske'!$Z$12:$AF$23,6,FALSE),IF($K153="Spätentwickler",VLOOKUP(INT($I153),'1. Eingabemaske'!$Z$12:$AF$23,7,FALSE),0)))+((VLOOKUP(INT($I153),'1. Eingabemaske'!$Z$12:$AF$23,2,FALSE))*(($G153-DATE(YEAR($G153),1,1)+1)/365))),IF(F153="W",(IF($K153="Frühentwickler",VLOOKUP(INT($I153),'1. Eingabemaske'!$AH$12:$AN$28,5,FALSE),IF($K153="Normalentwickler",VLOOKUP(INT($I153),'1. Eingabemaske'!$AH$12:$AN$23,6,FALSE),IF($K153="Spätentwickler",VLOOKUP(INT($I153),'1. Eingabemaske'!$AH$12:$AN$23,7,FALSE),0)))+((VLOOKUP(INT($I153),'1. Eingabemaske'!$AH$12:$AN$23,2,FALSE))*(($G153-DATE(YEAR($G153),1,1)+1)/365))),"Geschlecht fehlt!")),"")</f>
        <v/>
      </c>
      <c r="AF153" s="93" t="str">
        <f t="shared" si="21"/>
        <v/>
      </c>
      <c r="AG153" s="103"/>
      <c r="AH153" s="94" t="str">
        <f>IF(AND(ISTEXT($D153),ISNUMBER($AG153)),IF(HLOOKUP(INT($I153),'1. Eingabemaske'!$I$12:$V$21,6,FALSE)&lt;&gt;0,HLOOKUP(INT($I153),'1. Eingabemaske'!$I$12:$V$21,6,FALSE),""),"")</f>
        <v/>
      </c>
      <c r="AI153" s="91" t="str">
        <f>IF(ISTEXT($D153),IF($AH153="","",IF('1. Eingabemaske'!$F$17="","",(IF('1. Eingabemaske'!$F$17=0,($AG153/'1. Eingabemaske'!$G$17),($AG153-1)/('1. Eingabemaske'!$G$17-1))*$AH153))),"")</f>
        <v/>
      </c>
      <c r="AJ153" s="103"/>
      <c r="AK153" s="94" t="str">
        <f>IF(AND(ISTEXT($D153),ISNUMBER($AJ153)),IF(HLOOKUP(INT($I153),'1. Eingabemaske'!$I$12:$V$21,7,FALSE)&lt;&gt;0,HLOOKUP(INT($I153),'1. Eingabemaske'!$I$12:$V$21,7,FALSE),""),"")</f>
        <v/>
      </c>
      <c r="AL153" s="91" t="str">
        <f>IF(ISTEXT($D153),IF(AJ153=0,0,IF($AK153="","",IF('1. Eingabemaske'!$F$18="","",(IF('1. Eingabemaske'!$F$18=0,($AJ153/'1. Eingabemaske'!$G$18),($AJ153-1)/('1. Eingabemaske'!$G$18-1))*$AK153)))),"")</f>
        <v/>
      </c>
      <c r="AM153" s="103"/>
      <c r="AN153" s="94" t="str">
        <f>IF(AND(ISTEXT($D153),ISNUMBER($AM153)),IF(HLOOKUP(INT($I153),'1. Eingabemaske'!$I$12:$V$21,8,FALSE)&lt;&gt;0,HLOOKUP(INT($I153),'1. Eingabemaske'!$I$12:$V$21,8,FALSE),""),"")</f>
        <v/>
      </c>
      <c r="AO153" s="89" t="str">
        <f>IF(ISTEXT($D153),IF($AN153="","",IF('1. Eingabemaske'!#REF!="","",(IF('1. Eingabemaske'!#REF!=0,($AM153/'1. Eingabemaske'!#REF!),($AM153-1)/('1. Eingabemaske'!#REF!-1))*$AN153))),"")</f>
        <v/>
      </c>
      <c r="AP153" s="110"/>
      <c r="AQ153" s="94" t="str">
        <f>IF(AND(ISTEXT($D153),ISNUMBER($AP153)),IF(HLOOKUP(INT($I153),'1. Eingabemaske'!$I$12:$V$21,9,FALSE)&lt;&gt;0,HLOOKUP(INT($I153),'1. Eingabemaske'!$I$12:$V$21,9,FALSE),""),"")</f>
        <v/>
      </c>
      <c r="AR153" s="103"/>
      <c r="AS153" s="94" t="str">
        <f>IF(AND(ISTEXT($D153),ISNUMBER($AR153)),IF(HLOOKUP(INT($I153),'1. Eingabemaske'!$I$12:$V$21,10,FALSE)&lt;&gt;0,HLOOKUP(INT($I153),'1. Eingabemaske'!$I$12:$V$21,10,FALSE),""),"")</f>
        <v/>
      </c>
      <c r="AT153" s="95" t="str">
        <f>IF(ISTEXT($D153),(IF($AQ153="",0,IF('1. Eingabemaske'!$F$19="","",(IF('1. Eingabemaske'!$F$19=0,($AP153/'1. Eingabemaske'!$G$19),($AP153-1)/('1. Eingabemaske'!$G$19-1))*$AQ153)))+IF($AS153="",0,IF('1. Eingabemaske'!$F$20="","",(IF('1. Eingabemaske'!$F$20=0,($AR153/'1. Eingabemaske'!$G$20),($AR153-1)/('1. Eingabemaske'!$G$20-1))*$AS153)))),"")</f>
        <v/>
      </c>
      <c r="AU153" s="103"/>
      <c r="AV153" s="94" t="str">
        <f>IF(AND(ISTEXT($D153),ISNUMBER($AU153)),IF(HLOOKUP(INT($I153),'1. Eingabemaske'!$I$12:$V$21,11,FALSE)&lt;&gt;0,HLOOKUP(INT($I153),'1. Eingabemaske'!$I$12:$V$21,11,FALSE),""),"")</f>
        <v/>
      </c>
      <c r="AW153" s="103"/>
      <c r="AX153" s="94" t="str">
        <f>IF(AND(ISTEXT($D153),ISNUMBER($AW153)),IF(HLOOKUP(INT($I153),'1. Eingabemaske'!$I$12:$V$21,12,FALSE)&lt;&gt;0,HLOOKUP(INT($I153),'1. Eingabemaske'!$I$12:$V$21,12,FALSE),""),"")</f>
        <v/>
      </c>
      <c r="AY153" s="95" t="str">
        <f>IF(ISTEXT($D153),SUM(IF($AV153="",0,IF('1. Eingabemaske'!$F$21="","",(IF('1. Eingabemaske'!$F$21=0,($AU153/'1. Eingabemaske'!$G$21),($AU153-1)/('1. Eingabemaske'!$G$21-1)))*$AV153)),IF($AX153="",0,IF('1. Eingabemaske'!#REF!="","",(IF('1. Eingabemaske'!#REF!=0,($AW153/'1. Eingabemaske'!#REF!),($AW153-1)/('1. Eingabemaske'!#REF!-1)))*$AX153))),"")</f>
        <v/>
      </c>
      <c r="AZ153" s="84" t="str">
        <f t="shared" si="22"/>
        <v>Bitte BES einfügen</v>
      </c>
      <c r="BA153" s="96" t="str">
        <f t="shared" si="23"/>
        <v/>
      </c>
      <c r="BB153" s="100"/>
      <c r="BC153" s="100"/>
      <c r="BD153" s="100"/>
    </row>
    <row r="154" spans="2:56" ht="13.5" thickBot="1" x14ac:dyDescent="0.45">
      <c r="B154" s="99" t="str">
        <f t="shared" si="16"/>
        <v xml:space="preserve"> </v>
      </c>
      <c r="C154" s="100"/>
      <c r="D154" s="100"/>
      <c r="E154" s="100"/>
      <c r="F154" s="100"/>
      <c r="G154" s="101"/>
      <c r="H154" s="101"/>
      <c r="I154" s="84" t="str">
        <f>IF(ISBLANK(Tableau1[[#This Row],[Name]]),"",((Tableau1[[#This Row],[Testdatum]]-Tableau1[[#This Row],[Geburtsdatum]])/365))</f>
        <v/>
      </c>
      <c r="J154" s="102" t="str">
        <f t="shared" si="17"/>
        <v xml:space="preserve"> </v>
      </c>
      <c r="K154" s="103"/>
      <c r="L154" s="103"/>
      <c r="M154" s="104" t="str">
        <f>IF(ISTEXT(D154),IF(L154="","",IF(HLOOKUP(INT($I154),'1. Eingabemaske'!$I$12:$V$21,2,FALSE)&lt;&gt;0,HLOOKUP(INT($I154),'1. Eingabemaske'!$I$12:$V$21,2,FALSE),"")),"")</f>
        <v/>
      </c>
      <c r="N154" s="105" t="str">
        <f>IF(ISTEXT($D154),IF(F154="M",IF(L154="","",IF($K154="Frühentwickler",VLOOKUP(INT($I154),'1. Eingabemaske'!$Z$12:$AF$28,5,FALSE),IF($K154="Normalentwickler",VLOOKUP(INT($I154),'1. Eingabemaske'!$Z$12:$AF$23,6,FALSE),IF($K154="Spätentwickler",VLOOKUP(INT($I154),'1. Eingabemaske'!$Z$12:$AF$23,7,FALSE),0)))+((VLOOKUP(INT($I154),'1. Eingabemaske'!$Z$12:$AF$23,2,FALSE))*(($G154-DATE(YEAR($G154),1,1)+1)/365))),IF(F154="W",(IF($K154="Frühentwickler",VLOOKUP(INT($I154),'1. Eingabemaske'!$AH$12:$AN$28,5,FALSE),IF($K154="Normalentwickler",VLOOKUP(INT($I154),'1. Eingabemaske'!$AH$12:$AN$23,6,FALSE),IF($K154="Spätentwickler",VLOOKUP(INT($I154),'1. Eingabemaske'!$AH$12:$AN$23,7,FALSE),0)))+((VLOOKUP(INT($I154),'1. Eingabemaske'!$AH$12:$AN$23,2,FALSE))*(($G154-DATE(YEAR($G154),1,1)+1)/365))),"Geschlecht fehlt!")),"")</f>
        <v/>
      </c>
      <c r="O154" s="106" t="str">
        <f>IF(ISTEXT(D154),IF(M154="","",IF('1. Eingabemaske'!$F$13="",0,(IF('1. Eingabemaske'!$F$13=0,(L154/'1. Eingabemaske'!$G$13),(L154-1)/('1. Eingabemaske'!$G$13-1))*M154*N154))),"")</f>
        <v/>
      </c>
      <c r="P154" s="103"/>
      <c r="Q154" s="103"/>
      <c r="R154" s="104" t="str">
        <f t="shared" si="18"/>
        <v/>
      </c>
      <c r="S154" s="104" t="str">
        <f>IF(AND(ISTEXT($D154),ISNUMBER(R154)),IF(HLOOKUP(INT($I154),'1. Eingabemaske'!$I$12:$V$21,3,FALSE)&lt;&gt;0,HLOOKUP(INT($I154),'1. Eingabemaske'!$I$12:$V$21,3,FALSE),""),"")</f>
        <v/>
      </c>
      <c r="T154" s="106" t="str">
        <f>IF(ISTEXT($D154),IF($S154="","",IF($R154="","",IF('1. Eingabemaske'!$F$14="",0,(IF('1. Eingabemaske'!$F$14=0,(R154/'1. Eingabemaske'!$G$14),(R154-1)/('1. Eingabemaske'!$G$14-1))*$S154)))),"")</f>
        <v/>
      </c>
      <c r="U154" s="103"/>
      <c r="V154" s="103"/>
      <c r="W154" s="104" t="str">
        <f t="shared" si="19"/>
        <v/>
      </c>
      <c r="X154" s="104" t="str">
        <f>IF(AND(ISTEXT($D154),ISNUMBER(W154)),IF(HLOOKUP(INT($I154),'1. Eingabemaske'!$I$12:$V$21,4,FALSE)&lt;&gt;0,HLOOKUP(INT($I154),'1. Eingabemaske'!$I$12:$V$21,4,FALSE),""),"")</f>
        <v/>
      </c>
      <c r="Y154" s="108" t="str">
        <f>IF(ISTEXT($D154),IF($W154="","",IF($X154="","",IF('1. Eingabemaske'!$F$15="","",(IF('1. Eingabemaske'!$F$15=0,($W154/'1. Eingabemaske'!$G$15),($W154-1)/('1. Eingabemaske'!$G$15-1))*$X154)))),"")</f>
        <v/>
      </c>
      <c r="Z154" s="103"/>
      <c r="AA154" s="103"/>
      <c r="AB154" s="104" t="str">
        <f t="shared" si="20"/>
        <v/>
      </c>
      <c r="AC154" s="104" t="str">
        <f>IF(AND(ISTEXT($D154),ISNUMBER($AB154)),IF(HLOOKUP(INT($I154),'1. Eingabemaske'!$I$12:$V$21,5,FALSE)&lt;&gt;0,HLOOKUP(INT($I154),'1. Eingabemaske'!$I$12:$V$21,5,FALSE),""),"")</f>
        <v/>
      </c>
      <c r="AD154" s="91" t="str">
        <f>IF(ISTEXT($D154),IF($AC154="","",IF('1. Eingabemaske'!$F$16="","",(IF('1. Eingabemaske'!$F$16=0,($AB154/'1. Eingabemaske'!$G$16),($AB154-1)/('1. Eingabemaske'!$G$16-1))*$AC154))),"")</f>
        <v/>
      </c>
      <c r="AE154" s="92" t="str">
        <f>IF(ISTEXT($D154),IF(F154="M",IF(L154="","",IF($K154="Frühentwickler",VLOOKUP(INT($I154),'1. Eingabemaske'!$Z$12:$AF$28,5,FALSE),IF($K154="Normalentwickler",VLOOKUP(INT($I154),'1. Eingabemaske'!$Z$12:$AF$23,6,FALSE),IF($K154="Spätentwickler",VLOOKUP(INT($I154),'1. Eingabemaske'!$Z$12:$AF$23,7,FALSE),0)))+((VLOOKUP(INT($I154),'1. Eingabemaske'!$Z$12:$AF$23,2,FALSE))*(($G154-DATE(YEAR($G154),1,1)+1)/365))),IF(F154="W",(IF($K154="Frühentwickler",VLOOKUP(INT($I154),'1. Eingabemaske'!$AH$12:$AN$28,5,FALSE),IF($K154="Normalentwickler",VLOOKUP(INT($I154),'1. Eingabemaske'!$AH$12:$AN$23,6,FALSE),IF($K154="Spätentwickler",VLOOKUP(INT($I154),'1. Eingabemaske'!$AH$12:$AN$23,7,FALSE),0)))+((VLOOKUP(INT($I154),'1. Eingabemaske'!$AH$12:$AN$23,2,FALSE))*(($G154-DATE(YEAR($G154),1,1)+1)/365))),"Geschlecht fehlt!")),"")</f>
        <v/>
      </c>
      <c r="AF154" s="93" t="str">
        <f t="shared" si="21"/>
        <v/>
      </c>
      <c r="AG154" s="103"/>
      <c r="AH154" s="94" t="str">
        <f>IF(AND(ISTEXT($D154),ISNUMBER($AG154)),IF(HLOOKUP(INT($I154),'1. Eingabemaske'!$I$12:$V$21,6,FALSE)&lt;&gt;0,HLOOKUP(INT($I154),'1. Eingabemaske'!$I$12:$V$21,6,FALSE),""),"")</f>
        <v/>
      </c>
      <c r="AI154" s="91" t="str">
        <f>IF(ISTEXT($D154),IF($AH154="","",IF('1. Eingabemaske'!$F$17="","",(IF('1. Eingabemaske'!$F$17=0,($AG154/'1. Eingabemaske'!$G$17),($AG154-1)/('1. Eingabemaske'!$G$17-1))*$AH154))),"")</f>
        <v/>
      </c>
      <c r="AJ154" s="103"/>
      <c r="AK154" s="94" t="str">
        <f>IF(AND(ISTEXT($D154),ISNUMBER($AJ154)),IF(HLOOKUP(INT($I154),'1. Eingabemaske'!$I$12:$V$21,7,FALSE)&lt;&gt;0,HLOOKUP(INT($I154),'1. Eingabemaske'!$I$12:$V$21,7,FALSE),""),"")</f>
        <v/>
      </c>
      <c r="AL154" s="91" t="str">
        <f>IF(ISTEXT($D154),IF(AJ154=0,0,IF($AK154="","",IF('1. Eingabemaske'!$F$18="","",(IF('1. Eingabemaske'!$F$18=0,($AJ154/'1. Eingabemaske'!$G$18),($AJ154-1)/('1. Eingabemaske'!$G$18-1))*$AK154)))),"")</f>
        <v/>
      </c>
      <c r="AM154" s="103"/>
      <c r="AN154" s="94" t="str">
        <f>IF(AND(ISTEXT($D154),ISNUMBER($AM154)),IF(HLOOKUP(INT($I154),'1. Eingabemaske'!$I$12:$V$21,8,FALSE)&lt;&gt;0,HLOOKUP(INT($I154),'1. Eingabemaske'!$I$12:$V$21,8,FALSE),""),"")</f>
        <v/>
      </c>
      <c r="AO154" s="89" t="str">
        <f>IF(ISTEXT($D154),IF($AN154="","",IF('1. Eingabemaske'!#REF!="","",(IF('1. Eingabemaske'!#REF!=0,($AM154/'1. Eingabemaske'!#REF!),($AM154-1)/('1. Eingabemaske'!#REF!-1))*$AN154))),"")</f>
        <v/>
      </c>
      <c r="AP154" s="110"/>
      <c r="AQ154" s="94" t="str">
        <f>IF(AND(ISTEXT($D154),ISNUMBER($AP154)),IF(HLOOKUP(INT($I154),'1. Eingabemaske'!$I$12:$V$21,9,FALSE)&lt;&gt;0,HLOOKUP(INT($I154),'1. Eingabemaske'!$I$12:$V$21,9,FALSE),""),"")</f>
        <v/>
      </c>
      <c r="AR154" s="103"/>
      <c r="AS154" s="94" t="str">
        <f>IF(AND(ISTEXT($D154),ISNUMBER($AR154)),IF(HLOOKUP(INT($I154),'1. Eingabemaske'!$I$12:$V$21,10,FALSE)&lt;&gt;0,HLOOKUP(INT($I154),'1. Eingabemaske'!$I$12:$V$21,10,FALSE),""),"")</f>
        <v/>
      </c>
      <c r="AT154" s="95" t="str">
        <f>IF(ISTEXT($D154),(IF($AQ154="",0,IF('1. Eingabemaske'!$F$19="","",(IF('1. Eingabemaske'!$F$19=0,($AP154/'1. Eingabemaske'!$G$19),($AP154-1)/('1. Eingabemaske'!$G$19-1))*$AQ154)))+IF($AS154="",0,IF('1. Eingabemaske'!$F$20="","",(IF('1. Eingabemaske'!$F$20=0,($AR154/'1. Eingabemaske'!$G$20),($AR154-1)/('1. Eingabemaske'!$G$20-1))*$AS154)))),"")</f>
        <v/>
      </c>
      <c r="AU154" s="103"/>
      <c r="AV154" s="94" t="str">
        <f>IF(AND(ISTEXT($D154),ISNUMBER($AU154)),IF(HLOOKUP(INT($I154),'1. Eingabemaske'!$I$12:$V$21,11,FALSE)&lt;&gt;0,HLOOKUP(INT($I154),'1. Eingabemaske'!$I$12:$V$21,11,FALSE),""),"")</f>
        <v/>
      </c>
      <c r="AW154" s="103"/>
      <c r="AX154" s="94" t="str">
        <f>IF(AND(ISTEXT($D154),ISNUMBER($AW154)),IF(HLOOKUP(INT($I154),'1. Eingabemaske'!$I$12:$V$21,12,FALSE)&lt;&gt;0,HLOOKUP(INT($I154),'1. Eingabemaske'!$I$12:$V$21,12,FALSE),""),"")</f>
        <v/>
      </c>
      <c r="AY154" s="95" t="str">
        <f>IF(ISTEXT($D154),SUM(IF($AV154="",0,IF('1. Eingabemaske'!$F$21="","",(IF('1. Eingabemaske'!$F$21=0,($AU154/'1. Eingabemaske'!$G$21),($AU154-1)/('1. Eingabemaske'!$G$21-1)))*$AV154)),IF($AX154="",0,IF('1. Eingabemaske'!#REF!="","",(IF('1. Eingabemaske'!#REF!=0,($AW154/'1. Eingabemaske'!#REF!),($AW154-1)/('1. Eingabemaske'!#REF!-1)))*$AX154))),"")</f>
        <v/>
      </c>
      <c r="AZ154" s="84" t="str">
        <f t="shared" si="22"/>
        <v>Bitte BES einfügen</v>
      </c>
      <c r="BA154" s="96" t="str">
        <f t="shared" si="23"/>
        <v/>
      </c>
      <c r="BB154" s="100"/>
      <c r="BC154" s="100"/>
      <c r="BD154" s="100"/>
    </row>
    <row r="155" spans="2:56" ht="13.5" thickBot="1" x14ac:dyDescent="0.45">
      <c r="B155" s="99" t="str">
        <f t="shared" si="16"/>
        <v xml:space="preserve"> </v>
      </c>
      <c r="C155" s="100"/>
      <c r="D155" s="100"/>
      <c r="E155" s="100"/>
      <c r="F155" s="100"/>
      <c r="G155" s="101"/>
      <c r="H155" s="101"/>
      <c r="I155" s="84" t="str">
        <f>IF(ISBLANK(Tableau1[[#This Row],[Name]]),"",((Tableau1[[#This Row],[Testdatum]]-Tableau1[[#This Row],[Geburtsdatum]])/365))</f>
        <v/>
      </c>
      <c r="J155" s="102" t="str">
        <f t="shared" si="17"/>
        <v xml:space="preserve"> </v>
      </c>
      <c r="K155" s="103"/>
      <c r="L155" s="103"/>
      <c r="M155" s="104" t="str">
        <f>IF(ISTEXT(D155),IF(L155="","",IF(HLOOKUP(INT($I155),'1. Eingabemaske'!$I$12:$V$21,2,FALSE)&lt;&gt;0,HLOOKUP(INT($I155),'1. Eingabemaske'!$I$12:$V$21,2,FALSE),"")),"")</f>
        <v/>
      </c>
      <c r="N155" s="105" t="str">
        <f>IF(ISTEXT($D155),IF(F155="M",IF(L155="","",IF($K155="Frühentwickler",VLOOKUP(INT($I155),'1. Eingabemaske'!$Z$12:$AF$28,5,FALSE),IF($K155="Normalentwickler",VLOOKUP(INT($I155),'1. Eingabemaske'!$Z$12:$AF$23,6,FALSE),IF($K155="Spätentwickler",VLOOKUP(INT($I155),'1. Eingabemaske'!$Z$12:$AF$23,7,FALSE),0)))+((VLOOKUP(INT($I155),'1. Eingabemaske'!$Z$12:$AF$23,2,FALSE))*(($G155-DATE(YEAR($G155),1,1)+1)/365))),IF(F155="W",(IF($K155="Frühentwickler",VLOOKUP(INT($I155),'1. Eingabemaske'!$AH$12:$AN$28,5,FALSE),IF($K155="Normalentwickler",VLOOKUP(INT($I155),'1. Eingabemaske'!$AH$12:$AN$23,6,FALSE),IF($K155="Spätentwickler",VLOOKUP(INT($I155),'1. Eingabemaske'!$AH$12:$AN$23,7,FALSE),0)))+((VLOOKUP(INT($I155),'1. Eingabemaske'!$AH$12:$AN$23,2,FALSE))*(($G155-DATE(YEAR($G155),1,1)+1)/365))),"Geschlecht fehlt!")),"")</f>
        <v/>
      </c>
      <c r="O155" s="106" t="str">
        <f>IF(ISTEXT(D155),IF(M155="","",IF('1. Eingabemaske'!$F$13="",0,(IF('1. Eingabemaske'!$F$13=0,(L155/'1. Eingabemaske'!$G$13),(L155-1)/('1. Eingabemaske'!$G$13-1))*M155*N155))),"")</f>
        <v/>
      </c>
      <c r="P155" s="103"/>
      <c r="Q155" s="103"/>
      <c r="R155" s="104" t="str">
        <f t="shared" si="18"/>
        <v/>
      </c>
      <c r="S155" s="104" t="str">
        <f>IF(AND(ISTEXT($D155),ISNUMBER(R155)),IF(HLOOKUP(INT($I155),'1. Eingabemaske'!$I$12:$V$21,3,FALSE)&lt;&gt;0,HLOOKUP(INT($I155),'1. Eingabemaske'!$I$12:$V$21,3,FALSE),""),"")</f>
        <v/>
      </c>
      <c r="T155" s="106" t="str">
        <f>IF(ISTEXT($D155),IF($S155="","",IF($R155="","",IF('1. Eingabemaske'!$F$14="",0,(IF('1. Eingabemaske'!$F$14=0,(R155/'1. Eingabemaske'!$G$14),(R155-1)/('1. Eingabemaske'!$G$14-1))*$S155)))),"")</f>
        <v/>
      </c>
      <c r="U155" s="103"/>
      <c r="V155" s="103"/>
      <c r="W155" s="104" t="str">
        <f t="shared" si="19"/>
        <v/>
      </c>
      <c r="X155" s="104" t="str">
        <f>IF(AND(ISTEXT($D155),ISNUMBER(W155)),IF(HLOOKUP(INT($I155),'1. Eingabemaske'!$I$12:$V$21,4,FALSE)&lt;&gt;0,HLOOKUP(INT($I155),'1. Eingabemaske'!$I$12:$V$21,4,FALSE),""),"")</f>
        <v/>
      </c>
      <c r="Y155" s="108" t="str">
        <f>IF(ISTEXT($D155),IF($W155="","",IF($X155="","",IF('1. Eingabemaske'!$F$15="","",(IF('1. Eingabemaske'!$F$15=0,($W155/'1. Eingabemaske'!$G$15),($W155-1)/('1. Eingabemaske'!$G$15-1))*$X155)))),"")</f>
        <v/>
      </c>
      <c r="Z155" s="103"/>
      <c r="AA155" s="103"/>
      <c r="AB155" s="104" t="str">
        <f t="shared" si="20"/>
        <v/>
      </c>
      <c r="AC155" s="104" t="str">
        <f>IF(AND(ISTEXT($D155),ISNUMBER($AB155)),IF(HLOOKUP(INT($I155),'1. Eingabemaske'!$I$12:$V$21,5,FALSE)&lt;&gt;0,HLOOKUP(INT($I155),'1. Eingabemaske'!$I$12:$V$21,5,FALSE),""),"")</f>
        <v/>
      </c>
      <c r="AD155" s="91" t="str">
        <f>IF(ISTEXT($D155),IF($AC155="","",IF('1. Eingabemaske'!$F$16="","",(IF('1. Eingabemaske'!$F$16=0,($AB155/'1. Eingabemaske'!$G$16),($AB155-1)/('1. Eingabemaske'!$G$16-1))*$AC155))),"")</f>
        <v/>
      </c>
      <c r="AE155" s="92" t="str">
        <f>IF(ISTEXT($D155),IF(F155="M",IF(L155="","",IF($K155="Frühentwickler",VLOOKUP(INT($I155),'1. Eingabemaske'!$Z$12:$AF$28,5,FALSE),IF($K155="Normalentwickler",VLOOKUP(INT($I155),'1. Eingabemaske'!$Z$12:$AF$23,6,FALSE),IF($K155="Spätentwickler",VLOOKUP(INT($I155),'1. Eingabemaske'!$Z$12:$AF$23,7,FALSE),0)))+((VLOOKUP(INT($I155),'1. Eingabemaske'!$Z$12:$AF$23,2,FALSE))*(($G155-DATE(YEAR($G155),1,1)+1)/365))),IF(F155="W",(IF($K155="Frühentwickler",VLOOKUP(INT($I155),'1. Eingabemaske'!$AH$12:$AN$28,5,FALSE),IF($K155="Normalentwickler",VLOOKUP(INT($I155),'1. Eingabemaske'!$AH$12:$AN$23,6,FALSE),IF($K155="Spätentwickler",VLOOKUP(INT($I155),'1. Eingabemaske'!$AH$12:$AN$23,7,FALSE),0)))+((VLOOKUP(INT($I155),'1. Eingabemaske'!$AH$12:$AN$23,2,FALSE))*(($G155-DATE(YEAR($G155),1,1)+1)/365))),"Geschlecht fehlt!")),"")</f>
        <v/>
      </c>
      <c r="AF155" s="93" t="str">
        <f t="shared" si="21"/>
        <v/>
      </c>
      <c r="AG155" s="103"/>
      <c r="AH155" s="94" t="str">
        <f>IF(AND(ISTEXT($D155),ISNUMBER($AG155)),IF(HLOOKUP(INT($I155),'1. Eingabemaske'!$I$12:$V$21,6,FALSE)&lt;&gt;0,HLOOKUP(INT($I155),'1. Eingabemaske'!$I$12:$V$21,6,FALSE),""),"")</f>
        <v/>
      </c>
      <c r="AI155" s="91" t="str">
        <f>IF(ISTEXT($D155),IF($AH155="","",IF('1. Eingabemaske'!$F$17="","",(IF('1. Eingabemaske'!$F$17=0,($AG155/'1. Eingabemaske'!$G$17),($AG155-1)/('1. Eingabemaske'!$G$17-1))*$AH155))),"")</f>
        <v/>
      </c>
      <c r="AJ155" s="103"/>
      <c r="AK155" s="94" t="str">
        <f>IF(AND(ISTEXT($D155),ISNUMBER($AJ155)),IF(HLOOKUP(INT($I155),'1. Eingabemaske'!$I$12:$V$21,7,FALSE)&lt;&gt;0,HLOOKUP(INT($I155),'1. Eingabemaske'!$I$12:$V$21,7,FALSE),""),"")</f>
        <v/>
      </c>
      <c r="AL155" s="91" t="str">
        <f>IF(ISTEXT($D155),IF(AJ155=0,0,IF($AK155="","",IF('1. Eingabemaske'!$F$18="","",(IF('1. Eingabemaske'!$F$18=0,($AJ155/'1. Eingabemaske'!$G$18),($AJ155-1)/('1. Eingabemaske'!$G$18-1))*$AK155)))),"")</f>
        <v/>
      </c>
      <c r="AM155" s="103"/>
      <c r="AN155" s="94" t="str">
        <f>IF(AND(ISTEXT($D155),ISNUMBER($AM155)),IF(HLOOKUP(INT($I155),'1. Eingabemaske'!$I$12:$V$21,8,FALSE)&lt;&gt;0,HLOOKUP(INT($I155),'1. Eingabemaske'!$I$12:$V$21,8,FALSE),""),"")</f>
        <v/>
      </c>
      <c r="AO155" s="89" t="str">
        <f>IF(ISTEXT($D155),IF($AN155="","",IF('1. Eingabemaske'!#REF!="","",(IF('1. Eingabemaske'!#REF!=0,($AM155/'1. Eingabemaske'!#REF!),($AM155-1)/('1. Eingabemaske'!#REF!-1))*$AN155))),"")</f>
        <v/>
      </c>
      <c r="AP155" s="110"/>
      <c r="AQ155" s="94" t="str">
        <f>IF(AND(ISTEXT($D155),ISNUMBER($AP155)),IF(HLOOKUP(INT($I155),'1. Eingabemaske'!$I$12:$V$21,9,FALSE)&lt;&gt;0,HLOOKUP(INT($I155),'1. Eingabemaske'!$I$12:$V$21,9,FALSE),""),"")</f>
        <v/>
      </c>
      <c r="AR155" s="103"/>
      <c r="AS155" s="94" t="str">
        <f>IF(AND(ISTEXT($D155),ISNUMBER($AR155)),IF(HLOOKUP(INT($I155),'1. Eingabemaske'!$I$12:$V$21,10,FALSE)&lt;&gt;0,HLOOKUP(INT($I155),'1. Eingabemaske'!$I$12:$V$21,10,FALSE),""),"")</f>
        <v/>
      </c>
      <c r="AT155" s="95" t="str">
        <f>IF(ISTEXT($D155),(IF($AQ155="",0,IF('1. Eingabemaske'!$F$19="","",(IF('1. Eingabemaske'!$F$19=0,($AP155/'1. Eingabemaske'!$G$19),($AP155-1)/('1. Eingabemaske'!$G$19-1))*$AQ155)))+IF($AS155="",0,IF('1. Eingabemaske'!$F$20="","",(IF('1. Eingabemaske'!$F$20=0,($AR155/'1. Eingabemaske'!$G$20),($AR155-1)/('1. Eingabemaske'!$G$20-1))*$AS155)))),"")</f>
        <v/>
      </c>
      <c r="AU155" s="103"/>
      <c r="AV155" s="94" t="str">
        <f>IF(AND(ISTEXT($D155),ISNUMBER($AU155)),IF(HLOOKUP(INT($I155),'1. Eingabemaske'!$I$12:$V$21,11,FALSE)&lt;&gt;0,HLOOKUP(INT($I155),'1. Eingabemaske'!$I$12:$V$21,11,FALSE),""),"")</f>
        <v/>
      </c>
      <c r="AW155" s="103"/>
      <c r="AX155" s="94" t="str">
        <f>IF(AND(ISTEXT($D155),ISNUMBER($AW155)),IF(HLOOKUP(INT($I155),'1. Eingabemaske'!$I$12:$V$21,12,FALSE)&lt;&gt;0,HLOOKUP(INT($I155),'1. Eingabemaske'!$I$12:$V$21,12,FALSE),""),"")</f>
        <v/>
      </c>
      <c r="AY155" s="95" t="str">
        <f>IF(ISTEXT($D155),SUM(IF($AV155="",0,IF('1. Eingabemaske'!$F$21="","",(IF('1. Eingabemaske'!$F$21=0,($AU155/'1. Eingabemaske'!$G$21),($AU155-1)/('1. Eingabemaske'!$G$21-1)))*$AV155)),IF($AX155="",0,IF('1. Eingabemaske'!#REF!="","",(IF('1. Eingabemaske'!#REF!=0,($AW155/'1. Eingabemaske'!#REF!),($AW155-1)/('1. Eingabemaske'!#REF!-1)))*$AX155))),"")</f>
        <v/>
      </c>
      <c r="AZ155" s="84" t="str">
        <f t="shared" si="22"/>
        <v>Bitte BES einfügen</v>
      </c>
      <c r="BA155" s="96" t="str">
        <f t="shared" si="23"/>
        <v/>
      </c>
      <c r="BB155" s="100"/>
      <c r="BC155" s="100"/>
      <c r="BD155" s="100"/>
    </row>
    <row r="156" spans="2:56" ht="13.5" thickBot="1" x14ac:dyDescent="0.45">
      <c r="B156" s="99" t="str">
        <f t="shared" si="16"/>
        <v xml:space="preserve"> </v>
      </c>
      <c r="C156" s="100"/>
      <c r="D156" s="100"/>
      <c r="E156" s="100"/>
      <c r="F156" s="100"/>
      <c r="G156" s="101"/>
      <c r="H156" s="101"/>
      <c r="I156" s="84" t="str">
        <f>IF(ISBLANK(Tableau1[[#This Row],[Name]]),"",((Tableau1[[#This Row],[Testdatum]]-Tableau1[[#This Row],[Geburtsdatum]])/365))</f>
        <v/>
      </c>
      <c r="J156" s="102" t="str">
        <f t="shared" si="17"/>
        <v xml:space="preserve"> </v>
      </c>
      <c r="K156" s="103"/>
      <c r="L156" s="103"/>
      <c r="M156" s="104" t="str">
        <f>IF(ISTEXT(D156),IF(L156="","",IF(HLOOKUP(INT($I156),'1. Eingabemaske'!$I$12:$V$21,2,FALSE)&lt;&gt;0,HLOOKUP(INT($I156),'1. Eingabemaske'!$I$12:$V$21,2,FALSE),"")),"")</f>
        <v/>
      </c>
      <c r="N156" s="105" t="str">
        <f>IF(ISTEXT($D156),IF(F156="M",IF(L156="","",IF($K156="Frühentwickler",VLOOKUP(INT($I156),'1. Eingabemaske'!$Z$12:$AF$28,5,FALSE),IF($K156="Normalentwickler",VLOOKUP(INT($I156),'1. Eingabemaske'!$Z$12:$AF$23,6,FALSE),IF($K156="Spätentwickler",VLOOKUP(INT($I156),'1. Eingabemaske'!$Z$12:$AF$23,7,FALSE),0)))+((VLOOKUP(INT($I156),'1. Eingabemaske'!$Z$12:$AF$23,2,FALSE))*(($G156-DATE(YEAR($G156),1,1)+1)/365))),IF(F156="W",(IF($K156="Frühentwickler",VLOOKUP(INT($I156),'1. Eingabemaske'!$AH$12:$AN$28,5,FALSE),IF($K156="Normalentwickler",VLOOKUP(INT($I156),'1. Eingabemaske'!$AH$12:$AN$23,6,FALSE),IF($K156="Spätentwickler",VLOOKUP(INT($I156),'1. Eingabemaske'!$AH$12:$AN$23,7,FALSE),0)))+((VLOOKUP(INT($I156),'1. Eingabemaske'!$AH$12:$AN$23,2,FALSE))*(($G156-DATE(YEAR($G156),1,1)+1)/365))),"Geschlecht fehlt!")),"")</f>
        <v/>
      </c>
      <c r="O156" s="106" t="str">
        <f>IF(ISTEXT(D156),IF(M156="","",IF('1. Eingabemaske'!$F$13="",0,(IF('1. Eingabemaske'!$F$13=0,(L156/'1. Eingabemaske'!$G$13),(L156-1)/('1. Eingabemaske'!$G$13-1))*M156*N156))),"")</f>
        <v/>
      </c>
      <c r="P156" s="103"/>
      <c r="Q156" s="103"/>
      <c r="R156" s="104" t="str">
        <f t="shared" si="18"/>
        <v/>
      </c>
      <c r="S156" s="104" t="str">
        <f>IF(AND(ISTEXT($D156),ISNUMBER(R156)),IF(HLOOKUP(INT($I156),'1. Eingabemaske'!$I$12:$V$21,3,FALSE)&lt;&gt;0,HLOOKUP(INT($I156),'1. Eingabemaske'!$I$12:$V$21,3,FALSE),""),"")</f>
        <v/>
      </c>
      <c r="T156" s="106" t="str">
        <f>IF(ISTEXT($D156),IF($S156="","",IF($R156="","",IF('1. Eingabemaske'!$F$14="",0,(IF('1. Eingabemaske'!$F$14=0,(R156/'1. Eingabemaske'!$G$14),(R156-1)/('1. Eingabemaske'!$G$14-1))*$S156)))),"")</f>
        <v/>
      </c>
      <c r="U156" s="103"/>
      <c r="V156" s="103"/>
      <c r="W156" s="104" t="str">
        <f t="shared" si="19"/>
        <v/>
      </c>
      <c r="X156" s="104" t="str">
        <f>IF(AND(ISTEXT($D156),ISNUMBER(W156)),IF(HLOOKUP(INT($I156),'1. Eingabemaske'!$I$12:$V$21,4,FALSE)&lt;&gt;0,HLOOKUP(INT($I156),'1. Eingabemaske'!$I$12:$V$21,4,FALSE),""),"")</f>
        <v/>
      </c>
      <c r="Y156" s="108" t="str">
        <f>IF(ISTEXT($D156),IF($W156="","",IF($X156="","",IF('1. Eingabemaske'!$F$15="","",(IF('1. Eingabemaske'!$F$15=0,($W156/'1. Eingabemaske'!$G$15),($W156-1)/('1. Eingabemaske'!$G$15-1))*$X156)))),"")</f>
        <v/>
      </c>
      <c r="Z156" s="103"/>
      <c r="AA156" s="103"/>
      <c r="AB156" s="104" t="str">
        <f t="shared" si="20"/>
        <v/>
      </c>
      <c r="AC156" s="104" t="str">
        <f>IF(AND(ISTEXT($D156),ISNUMBER($AB156)),IF(HLOOKUP(INT($I156),'1. Eingabemaske'!$I$12:$V$21,5,FALSE)&lt;&gt;0,HLOOKUP(INT($I156),'1. Eingabemaske'!$I$12:$V$21,5,FALSE),""),"")</f>
        <v/>
      </c>
      <c r="AD156" s="91" t="str">
        <f>IF(ISTEXT($D156),IF($AC156="","",IF('1. Eingabemaske'!$F$16="","",(IF('1. Eingabemaske'!$F$16=0,($AB156/'1. Eingabemaske'!$G$16),($AB156-1)/('1. Eingabemaske'!$G$16-1))*$AC156))),"")</f>
        <v/>
      </c>
      <c r="AE156" s="92" t="str">
        <f>IF(ISTEXT($D156),IF(F156="M",IF(L156="","",IF($K156="Frühentwickler",VLOOKUP(INT($I156),'1. Eingabemaske'!$Z$12:$AF$28,5,FALSE),IF($K156="Normalentwickler",VLOOKUP(INT($I156),'1. Eingabemaske'!$Z$12:$AF$23,6,FALSE),IF($K156="Spätentwickler",VLOOKUP(INT($I156),'1. Eingabemaske'!$Z$12:$AF$23,7,FALSE),0)))+((VLOOKUP(INT($I156),'1. Eingabemaske'!$Z$12:$AF$23,2,FALSE))*(($G156-DATE(YEAR($G156),1,1)+1)/365))),IF(F156="W",(IF($K156="Frühentwickler",VLOOKUP(INT($I156),'1. Eingabemaske'!$AH$12:$AN$28,5,FALSE),IF($K156="Normalentwickler",VLOOKUP(INT($I156),'1. Eingabemaske'!$AH$12:$AN$23,6,FALSE),IF($K156="Spätentwickler",VLOOKUP(INT($I156),'1. Eingabemaske'!$AH$12:$AN$23,7,FALSE),0)))+((VLOOKUP(INT($I156),'1. Eingabemaske'!$AH$12:$AN$23,2,FALSE))*(($G156-DATE(YEAR($G156),1,1)+1)/365))),"Geschlecht fehlt!")),"")</f>
        <v/>
      </c>
      <c r="AF156" s="93" t="str">
        <f t="shared" si="21"/>
        <v/>
      </c>
      <c r="AG156" s="103"/>
      <c r="AH156" s="94" t="str">
        <f>IF(AND(ISTEXT($D156),ISNUMBER($AG156)),IF(HLOOKUP(INT($I156),'1. Eingabemaske'!$I$12:$V$21,6,FALSE)&lt;&gt;0,HLOOKUP(INT($I156),'1. Eingabemaske'!$I$12:$V$21,6,FALSE),""),"")</f>
        <v/>
      </c>
      <c r="AI156" s="91" t="str">
        <f>IF(ISTEXT($D156),IF($AH156="","",IF('1. Eingabemaske'!$F$17="","",(IF('1. Eingabemaske'!$F$17=0,($AG156/'1. Eingabemaske'!$G$17),($AG156-1)/('1. Eingabemaske'!$G$17-1))*$AH156))),"")</f>
        <v/>
      </c>
      <c r="AJ156" s="103"/>
      <c r="AK156" s="94" t="str">
        <f>IF(AND(ISTEXT($D156),ISNUMBER($AJ156)),IF(HLOOKUP(INT($I156),'1. Eingabemaske'!$I$12:$V$21,7,FALSE)&lt;&gt;0,HLOOKUP(INT($I156),'1. Eingabemaske'!$I$12:$V$21,7,FALSE),""),"")</f>
        <v/>
      </c>
      <c r="AL156" s="91" t="str">
        <f>IF(ISTEXT($D156),IF(AJ156=0,0,IF($AK156="","",IF('1. Eingabemaske'!$F$18="","",(IF('1. Eingabemaske'!$F$18=0,($AJ156/'1. Eingabemaske'!$G$18),($AJ156-1)/('1. Eingabemaske'!$G$18-1))*$AK156)))),"")</f>
        <v/>
      </c>
      <c r="AM156" s="103"/>
      <c r="AN156" s="94" t="str">
        <f>IF(AND(ISTEXT($D156),ISNUMBER($AM156)),IF(HLOOKUP(INT($I156),'1. Eingabemaske'!$I$12:$V$21,8,FALSE)&lt;&gt;0,HLOOKUP(INT($I156),'1. Eingabemaske'!$I$12:$V$21,8,FALSE),""),"")</f>
        <v/>
      </c>
      <c r="AO156" s="89" t="str">
        <f>IF(ISTEXT($D156),IF($AN156="","",IF('1. Eingabemaske'!#REF!="","",(IF('1. Eingabemaske'!#REF!=0,($AM156/'1. Eingabemaske'!#REF!),($AM156-1)/('1. Eingabemaske'!#REF!-1))*$AN156))),"")</f>
        <v/>
      </c>
      <c r="AP156" s="110"/>
      <c r="AQ156" s="94" t="str">
        <f>IF(AND(ISTEXT($D156),ISNUMBER($AP156)),IF(HLOOKUP(INT($I156),'1. Eingabemaske'!$I$12:$V$21,9,FALSE)&lt;&gt;0,HLOOKUP(INT($I156),'1. Eingabemaske'!$I$12:$V$21,9,FALSE),""),"")</f>
        <v/>
      </c>
      <c r="AR156" s="103"/>
      <c r="AS156" s="94" t="str">
        <f>IF(AND(ISTEXT($D156),ISNUMBER($AR156)),IF(HLOOKUP(INT($I156),'1. Eingabemaske'!$I$12:$V$21,10,FALSE)&lt;&gt;0,HLOOKUP(INT($I156),'1. Eingabemaske'!$I$12:$V$21,10,FALSE),""),"")</f>
        <v/>
      </c>
      <c r="AT156" s="95" t="str">
        <f>IF(ISTEXT($D156),(IF($AQ156="",0,IF('1. Eingabemaske'!$F$19="","",(IF('1. Eingabemaske'!$F$19=0,($AP156/'1. Eingabemaske'!$G$19),($AP156-1)/('1. Eingabemaske'!$G$19-1))*$AQ156)))+IF($AS156="",0,IF('1. Eingabemaske'!$F$20="","",(IF('1. Eingabemaske'!$F$20=0,($AR156/'1. Eingabemaske'!$G$20),($AR156-1)/('1. Eingabemaske'!$G$20-1))*$AS156)))),"")</f>
        <v/>
      </c>
      <c r="AU156" s="103"/>
      <c r="AV156" s="94" t="str">
        <f>IF(AND(ISTEXT($D156),ISNUMBER($AU156)),IF(HLOOKUP(INT($I156),'1. Eingabemaske'!$I$12:$V$21,11,FALSE)&lt;&gt;0,HLOOKUP(INT($I156),'1. Eingabemaske'!$I$12:$V$21,11,FALSE),""),"")</f>
        <v/>
      </c>
      <c r="AW156" s="103"/>
      <c r="AX156" s="94" t="str">
        <f>IF(AND(ISTEXT($D156),ISNUMBER($AW156)),IF(HLOOKUP(INT($I156),'1. Eingabemaske'!$I$12:$V$21,12,FALSE)&lt;&gt;0,HLOOKUP(INT($I156),'1. Eingabemaske'!$I$12:$V$21,12,FALSE),""),"")</f>
        <v/>
      </c>
      <c r="AY156" s="95" t="str">
        <f>IF(ISTEXT($D156),SUM(IF($AV156="",0,IF('1. Eingabemaske'!$F$21="","",(IF('1. Eingabemaske'!$F$21=0,($AU156/'1. Eingabemaske'!$G$21),($AU156-1)/('1. Eingabemaske'!$G$21-1)))*$AV156)),IF($AX156="",0,IF('1. Eingabemaske'!#REF!="","",(IF('1. Eingabemaske'!#REF!=0,($AW156/'1. Eingabemaske'!#REF!),($AW156-1)/('1. Eingabemaske'!#REF!-1)))*$AX156))),"")</f>
        <v/>
      </c>
      <c r="AZ156" s="84" t="str">
        <f t="shared" si="22"/>
        <v>Bitte BES einfügen</v>
      </c>
      <c r="BA156" s="96" t="str">
        <f t="shared" si="23"/>
        <v/>
      </c>
      <c r="BB156" s="100"/>
      <c r="BC156" s="100"/>
      <c r="BD156" s="100"/>
    </row>
    <row r="157" spans="2:56" ht="13.5" thickBot="1" x14ac:dyDescent="0.45">
      <c r="B157" s="99" t="str">
        <f t="shared" si="16"/>
        <v xml:space="preserve"> </v>
      </c>
      <c r="C157" s="100"/>
      <c r="D157" s="100"/>
      <c r="E157" s="100"/>
      <c r="F157" s="100"/>
      <c r="G157" s="101"/>
      <c r="H157" s="101"/>
      <c r="I157" s="84" t="str">
        <f>IF(ISBLANK(Tableau1[[#This Row],[Name]]),"",((Tableau1[[#This Row],[Testdatum]]-Tableau1[[#This Row],[Geburtsdatum]])/365))</f>
        <v/>
      </c>
      <c r="J157" s="102" t="str">
        <f t="shared" si="17"/>
        <v xml:space="preserve"> </v>
      </c>
      <c r="K157" s="103"/>
      <c r="L157" s="103"/>
      <c r="M157" s="104" t="str">
        <f>IF(ISTEXT(D157),IF(L157="","",IF(HLOOKUP(INT($I157),'1. Eingabemaske'!$I$12:$V$21,2,FALSE)&lt;&gt;0,HLOOKUP(INT($I157),'1. Eingabemaske'!$I$12:$V$21,2,FALSE),"")),"")</f>
        <v/>
      </c>
      <c r="N157" s="105" t="str">
        <f>IF(ISTEXT($D157),IF(F157="M",IF(L157="","",IF($K157="Frühentwickler",VLOOKUP(INT($I157),'1. Eingabemaske'!$Z$12:$AF$28,5,FALSE),IF($K157="Normalentwickler",VLOOKUP(INT($I157),'1. Eingabemaske'!$Z$12:$AF$23,6,FALSE),IF($K157="Spätentwickler",VLOOKUP(INT($I157),'1. Eingabemaske'!$Z$12:$AF$23,7,FALSE),0)))+((VLOOKUP(INT($I157),'1. Eingabemaske'!$Z$12:$AF$23,2,FALSE))*(($G157-DATE(YEAR($G157),1,1)+1)/365))),IF(F157="W",(IF($K157="Frühentwickler",VLOOKUP(INT($I157),'1. Eingabemaske'!$AH$12:$AN$28,5,FALSE),IF($K157="Normalentwickler",VLOOKUP(INT($I157),'1. Eingabemaske'!$AH$12:$AN$23,6,FALSE),IF($K157="Spätentwickler",VLOOKUP(INT($I157),'1. Eingabemaske'!$AH$12:$AN$23,7,FALSE),0)))+((VLOOKUP(INT($I157),'1. Eingabemaske'!$AH$12:$AN$23,2,FALSE))*(($G157-DATE(YEAR($G157),1,1)+1)/365))),"Geschlecht fehlt!")),"")</f>
        <v/>
      </c>
      <c r="O157" s="106" t="str">
        <f>IF(ISTEXT(D157),IF(M157="","",IF('1. Eingabemaske'!$F$13="",0,(IF('1. Eingabemaske'!$F$13=0,(L157/'1. Eingabemaske'!$G$13),(L157-1)/('1. Eingabemaske'!$G$13-1))*M157*N157))),"")</f>
        <v/>
      </c>
      <c r="P157" s="103"/>
      <c r="Q157" s="103"/>
      <c r="R157" s="104" t="str">
        <f t="shared" si="18"/>
        <v/>
      </c>
      <c r="S157" s="104" t="str">
        <f>IF(AND(ISTEXT($D157),ISNUMBER(R157)),IF(HLOOKUP(INT($I157),'1. Eingabemaske'!$I$12:$V$21,3,FALSE)&lt;&gt;0,HLOOKUP(INT($I157),'1. Eingabemaske'!$I$12:$V$21,3,FALSE),""),"")</f>
        <v/>
      </c>
      <c r="T157" s="106" t="str">
        <f>IF(ISTEXT($D157),IF($S157="","",IF($R157="","",IF('1. Eingabemaske'!$F$14="",0,(IF('1. Eingabemaske'!$F$14=0,(R157/'1. Eingabemaske'!$G$14),(R157-1)/('1. Eingabemaske'!$G$14-1))*$S157)))),"")</f>
        <v/>
      </c>
      <c r="U157" s="103"/>
      <c r="V157" s="103"/>
      <c r="W157" s="104" t="str">
        <f t="shared" si="19"/>
        <v/>
      </c>
      <c r="X157" s="104" t="str">
        <f>IF(AND(ISTEXT($D157),ISNUMBER(W157)),IF(HLOOKUP(INT($I157),'1. Eingabemaske'!$I$12:$V$21,4,FALSE)&lt;&gt;0,HLOOKUP(INT($I157),'1. Eingabemaske'!$I$12:$V$21,4,FALSE),""),"")</f>
        <v/>
      </c>
      <c r="Y157" s="108" t="str">
        <f>IF(ISTEXT($D157),IF($W157="","",IF($X157="","",IF('1. Eingabemaske'!$F$15="","",(IF('1. Eingabemaske'!$F$15=0,($W157/'1. Eingabemaske'!$G$15),($W157-1)/('1. Eingabemaske'!$G$15-1))*$X157)))),"")</f>
        <v/>
      </c>
      <c r="Z157" s="103"/>
      <c r="AA157" s="103"/>
      <c r="AB157" s="104" t="str">
        <f t="shared" si="20"/>
        <v/>
      </c>
      <c r="AC157" s="104" t="str">
        <f>IF(AND(ISTEXT($D157),ISNUMBER($AB157)),IF(HLOOKUP(INT($I157),'1. Eingabemaske'!$I$12:$V$21,5,FALSE)&lt;&gt;0,HLOOKUP(INT($I157),'1. Eingabemaske'!$I$12:$V$21,5,FALSE),""),"")</f>
        <v/>
      </c>
      <c r="AD157" s="91" t="str">
        <f>IF(ISTEXT($D157),IF($AC157="","",IF('1. Eingabemaske'!$F$16="","",(IF('1. Eingabemaske'!$F$16=0,($AB157/'1. Eingabemaske'!$G$16),($AB157-1)/('1. Eingabemaske'!$G$16-1))*$AC157))),"")</f>
        <v/>
      </c>
      <c r="AE157" s="92" t="str">
        <f>IF(ISTEXT($D157),IF(F157="M",IF(L157="","",IF($K157="Frühentwickler",VLOOKUP(INT($I157),'1. Eingabemaske'!$Z$12:$AF$28,5,FALSE),IF($K157="Normalentwickler",VLOOKUP(INT($I157),'1. Eingabemaske'!$Z$12:$AF$23,6,FALSE),IF($K157="Spätentwickler",VLOOKUP(INT($I157),'1. Eingabemaske'!$Z$12:$AF$23,7,FALSE),0)))+((VLOOKUP(INT($I157),'1. Eingabemaske'!$Z$12:$AF$23,2,FALSE))*(($G157-DATE(YEAR($G157),1,1)+1)/365))),IF(F157="W",(IF($K157="Frühentwickler",VLOOKUP(INT($I157),'1. Eingabemaske'!$AH$12:$AN$28,5,FALSE),IF($K157="Normalentwickler",VLOOKUP(INT($I157),'1. Eingabemaske'!$AH$12:$AN$23,6,FALSE),IF($K157="Spätentwickler",VLOOKUP(INT($I157),'1. Eingabemaske'!$AH$12:$AN$23,7,FALSE),0)))+((VLOOKUP(INT($I157),'1. Eingabemaske'!$AH$12:$AN$23,2,FALSE))*(($G157-DATE(YEAR($G157),1,1)+1)/365))),"Geschlecht fehlt!")),"")</f>
        <v/>
      </c>
      <c r="AF157" s="93" t="str">
        <f t="shared" si="21"/>
        <v/>
      </c>
      <c r="AG157" s="103"/>
      <c r="AH157" s="94" t="str">
        <f>IF(AND(ISTEXT($D157),ISNUMBER($AG157)),IF(HLOOKUP(INT($I157),'1. Eingabemaske'!$I$12:$V$21,6,FALSE)&lt;&gt;0,HLOOKUP(INT($I157),'1. Eingabemaske'!$I$12:$V$21,6,FALSE),""),"")</f>
        <v/>
      </c>
      <c r="AI157" s="91" t="str">
        <f>IF(ISTEXT($D157),IF($AH157="","",IF('1. Eingabemaske'!$F$17="","",(IF('1. Eingabemaske'!$F$17=0,($AG157/'1. Eingabemaske'!$G$17),($AG157-1)/('1. Eingabemaske'!$G$17-1))*$AH157))),"")</f>
        <v/>
      </c>
      <c r="AJ157" s="103"/>
      <c r="AK157" s="94" t="str">
        <f>IF(AND(ISTEXT($D157),ISNUMBER($AJ157)),IF(HLOOKUP(INT($I157),'1. Eingabemaske'!$I$12:$V$21,7,FALSE)&lt;&gt;0,HLOOKUP(INT($I157),'1. Eingabemaske'!$I$12:$V$21,7,FALSE),""),"")</f>
        <v/>
      </c>
      <c r="AL157" s="91" t="str">
        <f>IF(ISTEXT($D157),IF(AJ157=0,0,IF($AK157="","",IF('1. Eingabemaske'!$F$18="","",(IF('1. Eingabemaske'!$F$18=0,($AJ157/'1. Eingabemaske'!$G$18),($AJ157-1)/('1. Eingabemaske'!$G$18-1))*$AK157)))),"")</f>
        <v/>
      </c>
      <c r="AM157" s="103"/>
      <c r="AN157" s="94" t="str">
        <f>IF(AND(ISTEXT($D157),ISNUMBER($AM157)),IF(HLOOKUP(INT($I157),'1. Eingabemaske'!$I$12:$V$21,8,FALSE)&lt;&gt;0,HLOOKUP(INT($I157),'1. Eingabemaske'!$I$12:$V$21,8,FALSE),""),"")</f>
        <v/>
      </c>
      <c r="AO157" s="89" t="str">
        <f>IF(ISTEXT($D157),IF($AN157="","",IF('1. Eingabemaske'!#REF!="","",(IF('1. Eingabemaske'!#REF!=0,($AM157/'1. Eingabemaske'!#REF!),($AM157-1)/('1. Eingabemaske'!#REF!-1))*$AN157))),"")</f>
        <v/>
      </c>
      <c r="AP157" s="110"/>
      <c r="AQ157" s="94" t="str">
        <f>IF(AND(ISTEXT($D157),ISNUMBER($AP157)),IF(HLOOKUP(INT($I157),'1. Eingabemaske'!$I$12:$V$21,9,FALSE)&lt;&gt;0,HLOOKUP(INT($I157),'1. Eingabemaske'!$I$12:$V$21,9,FALSE),""),"")</f>
        <v/>
      </c>
      <c r="AR157" s="103"/>
      <c r="AS157" s="94" t="str">
        <f>IF(AND(ISTEXT($D157),ISNUMBER($AR157)),IF(HLOOKUP(INT($I157),'1. Eingabemaske'!$I$12:$V$21,10,FALSE)&lt;&gt;0,HLOOKUP(INT($I157),'1. Eingabemaske'!$I$12:$V$21,10,FALSE),""),"")</f>
        <v/>
      </c>
      <c r="AT157" s="95" t="str">
        <f>IF(ISTEXT($D157),(IF($AQ157="",0,IF('1. Eingabemaske'!$F$19="","",(IF('1. Eingabemaske'!$F$19=0,($AP157/'1. Eingabemaske'!$G$19),($AP157-1)/('1. Eingabemaske'!$G$19-1))*$AQ157)))+IF($AS157="",0,IF('1. Eingabemaske'!$F$20="","",(IF('1. Eingabemaske'!$F$20=0,($AR157/'1. Eingabemaske'!$G$20),($AR157-1)/('1. Eingabemaske'!$G$20-1))*$AS157)))),"")</f>
        <v/>
      </c>
      <c r="AU157" s="103"/>
      <c r="AV157" s="94" t="str">
        <f>IF(AND(ISTEXT($D157),ISNUMBER($AU157)),IF(HLOOKUP(INT($I157),'1. Eingabemaske'!$I$12:$V$21,11,FALSE)&lt;&gt;0,HLOOKUP(INT($I157),'1. Eingabemaske'!$I$12:$V$21,11,FALSE),""),"")</f>
        <v/>
      </c>
      <c r="AW157" s="103"/>
      <c r="AX157" s="94" t="str">
        <f>IF(AND(ISTEXT($D157),ISNUMBER($AW157)),IF(HLOOKUP(INT($I157),'1. Eingabemaske'!$I$12:$V$21,12,FALSE)&lt;&gt;0,HLOOKUP(INT($I157),'1. Eingabemaske'!$I$12:$V$21,12,FALSE),""),"")</f>
        <v/>
      </c>
      <c r="AY157" s="95" t="str">
        <f>IF(ISTEXT($D157),SUM(IF($AV157="",0,IF('1. Eingabemaske'!$F$21="","",(IF('1. Eingabemaske'!$F$21=0,($AU157/'1. Eingabemaske'!$G$21),($AU157-1)/('1. Eingabemaske'!$G$21-1)))*$AV157)),IF($AX157="",0,IF('1. Eingabemaske'!#REF!="","",(IF('1. Eingabemaske'!#REF!=0,($AW157/'1. Eingabemaske'!#REF!),($AW157-1)/('1. Eingabemaske'!#REF!-1)))*$AX157))),"")</f>
        <v/>
      </c>
      <c r="AZ157" s="84" t="str">
        <f t="shared" si="22"/>
        <v>Bitte BES einfügen</v>
      </c>
      <c r="BA157" s="96" t="str">
        <f t="shared" si="23"/>
        <v/>
      </c>
      <c r="BB157" s="100"/>
      <c r="BC157" s="100"/>
      <c r="BD157" s="100"/>
    </row>
    <row r="158" spans="2:56" ht="13.5" thickBot="1" x14ac:dyDescent="0.45">
      <c r="B158" s="99" t="str">
        <f t="shared" si="16"/>
        <v xml:space="preserve"> </v>
      </c>
      <c r="C158" s="100"/>
      <c r="D158" s="100"/>
      <c r="E158" s="100"/>
      <c r="F158" s="100"/>
      <c r="G158" s="101"/>
      <c r="H158" s="101"/>
      <c r="I158" s="84" t="str">
        <f>IF(ISBLANK(Tableau1[[#This Row],[Name]]),"",((Tableau1[[#This Row],[Testdatum]]-Tableau1[[#This Row],[Geburtsdatum]])/365))</f>
        <v/>
      </c>
      <c r="J158" s="102" t="str">
        <f t="shared" si="17"/>
        <v xml:space="preserve"> </v>
      </c>
      <c r="K158" s="103"/>
      <c r="L158" s="103"/>
      <c r="M158" s="104" t="str">
        <f>IF(ISTEXT(D158),IF(L158="","",IF(HLOOKUP(INT($I158),'1. Eingabemaske'!$I$12:$V$21,2,FALSE)&lt;&gt;0,HLOOKUP(INT($I158),'1. Eingabemaske'!$I$12:$V$21,2,FALSE),"")),"")</f>
        <v/>
      </c>
      <c r="N158" s="105" t="str">
        <f>IF(ISTEXT($D158),IF(F158="M",IF(L158="","",IF($K158="Frühentwickler",VLOOKUP(INT($I158),'1. Eingabemaske'!$Z$12:$AF$28,5,FALSE),IF($K158="Normalentwickler",VLOOKUP(INT($I158),'1. Eingabemaske'!$Z$12:$AF$23,6,FALSE),IF($K158="Spätentwickler",VLOOKUP(INT($I158),'1. Eingabemaske'!$Z$12:$AF$23,7,FALSE),0)))+((VLOOKUP(INT($I158),'1. Eingabemaske'!$Z$12:$AF$23,2,FALSE))*(($G158-DATE(YEAR($G158),1,1)+1)/365))),IF(F158="W",(IF($K158="Frühentwickler",VLOOKUP(INT($I158),'1. Eingabemaske'!$AH$12:$AN$28,5,FALSE),IF($K158="Normalentwickler",VLOOKUP(INT($I158),'1. Eingabemaske'!$AH$12:$AN$23,6,FALSE),IF($K158="Spätentwickler",VLOOKUP(INT($I158),'1. Eingabemaske'!$AH$12:$AN$23,7,FALSE),0)))+((VLOOKUP(INT($I158),'1. Eingabemaske'!$AH$12:$AN$23,2,FALSE))*(($G158-DATE(YEAR($G158),1,1)+1)/365))),"Geschlecht fehlt!")),"")</f>
        <v/>
      </c>
      <c r="O158" s="106" t="str">
        <f>IF(ISTEXT(D158),IF(M158="","",IF('1. Eingabemaske'!$F$13="",0,(IF('1. Eingabemaske'!$F$13=0,(L158/'1. Eingabemaske'!$G$13),(L158-1)/('1. Eingabemaske'!$G$13-1))*M158*N158))),"")</f>
        <v/>
      </c>
      <c r="P158" s="103"/>
      <c r="Q158" s="103"/>
      <c r="R158" s="104" t="str">
        <f t="shared" si="18"/>
        <v/>
      </c>
      <c r="S158" s="104" t="str">
        <f>IF(AND(ISTEXT($D158),ISNUMBER(R158)),IF(HLOOKUP(INT($I158),'1. Eingabemaske'!$I$12:$V$21,3,FALSE)&lt;&gt;0,HLOOKUP(INT($I158),'1. Eingabemaske'!$I$12:$V$21,3,FALSE),""),"")</f>
        <v/>
      </c>
      <c r="T158" s="106" t="str">
        <f>IF(ISTEXT($D158),IF($S158="","",IF($R158="","",IF('1. Eingabemaske'!$F$14="",0,(IF('1. Eingabemaske'!$F$14=0,(R158/'1. Eingabemaske'!$G$14),(R158-1)/('1. Eingabemaske'!$G$14-1))*$S158)))),"")</f>
        <v/>
      </c>
      <c r="U158" s="103"/>
      <c r="V158" s="103"/>
      <c r="W158" s="104" t="str">
        <f t="shared" si="19"/>
        <v/>
      </c>
      <c r="X158" s="104" t="str">
        <f>IF(AND(ISTEXT($D158),ISNUMBER(W158)),IF(HLOOKUP(INT($I158),'1. Eingabemaske'!$I$12:$V$21,4,FALSE)&lt;&gt;0,HLOOKUP(INT($I158),'1. Eingabemaske'!$I$12:$V$21,4,FALSE),""),"")</f>
        <v/>
      </c>
      <c r="Y158" s="108" t="str">
        <f>IF(ISTEXT($D158),IF($W158="","",IF($X158="","",IF('1. Eingabemaske'!$F$15="","",(IF('1. Eingabemaske'!$F$15=0,($W158/'1. Eingabemaske'!$G$15),($W158-1)/('1. Eingabemaske'!$G$15-1))*$X158)))),"")</f>
        <v/>
      </c>
      <c r="Z158" s="103"/>
      <c r="AA158" s="103"/>
      <c r="AB158" s="104" t="str">
        <f t="shared" si="20"/>
        <v/>
      </c>
      <c r="AC158" s="104" t="str">
        <f>IF(AND(ISTEXT($D158),ISNUMBER($AB158)),IF(HLOOKUP(INT($I158),'1. Eingabemaske'!$I$12:$V$21,5,FALSE)&lt;&gt;0,HLOOKUP(INT($I158),'1. Eingabemaske'!$I$12:$V$21,5,FALSE),""),"")</f>
        <v/>
      </c>
      <c r="AD158" s="91" t="str">
        <f>IF(ISTEXT($D158),IF($AC158="","",IF('1. Eingabemaske'!$F$16="","",(IF('1. Eingabemaske'!$F$16=0,($AB158/'1. Eingabemaske'!$G$16),($AB158-1)/('1. Eingabemaske'!$G$16-1))*$AC158))),"")</f>
        <v/>
      </c>
      <c r="AE158" s="92" t="str">
        <f>IF(ISTEXT($D158),IF(F158="M",IF(L158="","",IF($K158="Frühentwickler",VLOOKUP(INT($I158),'1. Eingabemaske'!$Z$12:$AF$28,5,FALSE),IF($K158="Normalentwickler",VLOOKUP(INT($I158),'1. Eingabemaske'!$Z$12:$AF$23,6,FALSE),IF($K158="Spätentwickler",VLOOKUP(INT($I158),'1. Eingabemaske'!$Z$12:$AF$23,7,FALSE),0)))+((VLOOKUP(INT($I158),'1. Eingabemaske'!$Z$12:$AF$23,2,FALSE))*(($G158-DATE(YEAR($G158),1,1)+1)/365))),IF(F158="W",(IF($K158="Frühentwickler",VLOOKUP(INT($I158),'1. Eingabemaske'!$AH$12:$AN$28,5,FALSE),IF($K158="Normalentwickler",VLOOKUP(INT($I158),'1. Eingabemaske'!$AH$12:$AN$23,6,FALSE),IF($K158="Spätentwickler",VLOOKUP(INT($I158),'1. Eingabemaske'!$AH$12:$AN$23,7,FALSE),0)))+((VLOOKUP(INT($I158),'1. Eingabemaske'!$AH$12:$AN$23,2,FALSE))*(($G158-DATE(YEAR($G158),1,1)+1)/365))),"Geschlecht fehlt!")),"")</f>
        <v/>
      </c>
      <c r="AF158" s="93" t="str">
        <f t="shared" si="21"/>
        <v/>
      </c>
      <c r="AG158" s="103"/>
      <c r="AH158" s="94" t="str">
        <f>IF(AND(ISTEXT($D158),ISNUMBER($AG158)),IF(HLOOKUP(INT($I158),'1. Eingabemaske'!$I$12:$V$21,6,FALSE)&lt;&gt;0,HLOOKUP(INT($I158),'1. Eingabemaske'!$I$12:$V$21,6,FALSE),""),"")</f>
        <v/>
      </c>
      <c r="AI158" s="91" t="str">
        <f>IF(ISTEXT($D158),IF($AH158="","",IF('1. Eingabemaske'!$F$17="","",(IF('1. Eingabemaske'!$F$17=0,($AG158/'1. Eingabemaske'!$G$17),($AG158-1)/('1. Eingabemaske'!$G$17-1))*$AH158))),"")</f>
        <v/>
      </c>
      <c r="AJ158" s="103"/>
      <c r="AK158" s="94" t="str">
        <f>IF(AND(ISTEXT($D158),ISNUMBER($AJ158)),IF(HLOOKUP(INT($I158),'1. Eingabemaske'!$I$12:$V$21,7,FALSE)&lt;&gt;0,HLOOKUP(INT($I158),'1. Eingabemaske'!$I$12:$V$21,7,FALSE),""),"")</f>
        <v/>
      </c>
      <c r="AL158" s="91" t="str">
        <f>IF(ISTEXT($D158),IF(AJ158=0,0,IF($AK158="","",IF('1. Eingabemaske'!$F$18="","",(IF('1. Eingabemaske'!$F$18=0,($AJ158/'1. Eingabemaske'!$G$18),($AJ158-1)/('1. Eingabemaske'!$G$18-1))*$AK158)))),"")</f>
        <v/>
      </c>
      <c r="AM158" s="103"/>
      <c r="AN158" s="94" t="str">
        <f>IF(AND(ISTEXT($D158),ISNUMBER($AM158)),IF(HLOOKUP(INT($I158),'1. Eingabemaske'!$I$12:$V$21,8,FALSE)&lt;&gt;0,HLOOKUP(INT($I158),'1. Eingabemaske'!$I$12:$V$21,8,FALSE),""),"")</f>
        <v/>
      </c>
      <c r="AO158" s="89" t="str">
        <f>IF(ISTEXT($D158),IF($AN158="","",IF('1. Eingabemaske'!#REF!="","",(IF('1. Eingabemaske'!#REF!=0,($AM158/'1. Eingabemaske'!#REF!),($AM158-1)/('1. Eingabemaske'!#REF!-1))*$AN158))),"")</f>
        <v/>
      </c>
      <c r="AP158" s="110"/>
      <c r="AQ158" s="94" t="str">
        <f>IF(AND(ISTEXT($D158),ISNUMBER($AP158)),IF(HLOOKUP(INT($I158),'1. Eingabemaske'!$I$12:$V$21,9,FALSE)&lt;&gt;0,HLOOKUP(INT($I158),'1. Eingabemaske'!$I$12:$V$21,9,FALSE),""),"")</f>
        <v/>
      </c>
      <c r="AR158" s="103"/>
      <c r="AS158" s="94" t="str">
        <f>IF(AND(ISTEXT($D158),ISNUMBER($AR158)),IF(HLOOKUP(INT($I158),'1. Eingabemaske'!$I$12:$V$21,10,FALSE)&lt;&gt;0,HLOOKUP(INT($I158),'1. Eingabemaske'!$I$12:$V$21,10,FALSE),""),"")</f>
        <v/>
      </c>
      <c r="AT158" s="95" t="str">
        <f>IF(ISTEXT($D158),(IF($AQ158="",0,IF('1. Eingabemaske'!$F$19="","",(IF('1. Eingabemaske'!$F$19=0,($AP158/'1. Eingabemaske'!$G$19),($AP158-1)/('1. Eingabemaske'!$G$19-1))*$AQ158)))+IF($AS158="",0,IF('1. Eingabemaske'!$F$20="","",(IF('1. Eingabemaske'!$F$20=0,($AR158/'1. Eingabemaske'!$G$20),($AR158-1)/('1. Eingabemaske'!$G$20-1))*$AS158)))),"")</f>
        <v/>
      </c>
      <c r="AU158" s="103"/>
      <c r="AV158" s="94" t="str">
        <f>IF(AND(ISTEXT($D158),ISNUMBER($AU158)),IF(HLOOKUP(INT($I158),'1. Eingabemaske'!$I$12:$V$21,11,FALSE)&lt;&gt;0,HLOOKUP(INT($I158),'1. Eingabemaske'!$I$12:$V$21,11,FALSE),""),"")</f>
        <v/>
      </c>
      <c r="AW158" s="103"/>
      <c r="AX158" s="94" t="str">
        <f>IF(AND(ISTEXT($D158),ISNUMBER($AW158)),IF(HLOOKUP(INT($I158),'1. Eingabemaske'!$I$12:$V$21,12,FALSE)&lt;&gt;0,HLOOKUP(INT($I158),'1. Eingabemaske'!$I$12:$V$21,12,FALSE),""),"")</f>
        <v/>
      </c>
      <c r="AY158" s="95" t="str">
        <f>IF(ISTEXT($D158),SUM(IF($AV158="",0,IF('1. Eingabemaske'!$F$21="","",(IF('1. Eingabemaske'!$F$21=0,($AU158/'1. Eingabemaske'!$G$21),($AU158-1)/('1. Eingabemaske'!$G$21-1)))*$AV158)),IF($AX158="",0,IF('1. Eingabemaske'!#REF!="","",(IF('1. Eingabemaske'!#REF!=0,($AW158/'1. Eingabemaske'!#REF!),($AW158-1)/('1. Eingabemaske'!#REF!-1)))*$AX158))),"")</f>
        <v/>
      </c>
      <c r="AZ158" s="84" t="str">
        <f t="shared" si="22"/>
        <v>Bitte BES einfügen</v>
      </c>
      <c r="BA158" s="96" t="str">
        <f t="shared" si="23"/>
        <v/>
      </c>
      <c r="BB158" s="100"/>
      <c r="BC158" s="100"/>
      <c r="BD158" s="100"/>
    </row>
    <row r="159" spans="2:56" ht="13.5" thickBot="1" x14ac:dyDescent="0.45">
      <c r="B159" s="99" t="str">
        <f t="shared" si="16"/>
        <v xml:space="preserve"> </v>
      </c>
      <c r="C159" s="100"/>
      <c r="D159" s="100"/>
      <c r="E159" s="100"/>
      <c r="F159" s="100"/>
      <c r="G159" s="101"/>
      <c r="H159" s="101"/>
      <c r="I159" s="84" t="str">
        <f>IF(ISBLANK(Tableau1[[#This Row],[Name]]),"",((Tableau1[[#This Row],[Testdatum]]-Tableau1[[#This Row],[Geburtsdatum]])/365))</f>
        <v/>
      </c>
      <c r="J159" s="102" t="str">
        <f t="shared" si="17"/>
        <v xml:space="preserve"> </v>
      </c>
      <c r="K159" s="103"/>
      <c r="L159" s="103"/>
      <c r="M159" s="104" t="str">
        <f>IF(ISTEXT(D159),IF(L159="","",IF(HLOOKUP(INT($I159),'1. Eingabemaske'!$I$12:$V$21,2,FALSE)&lt;&gt;0,HLOOKUP(INT($I159),'1. Eingabemaske'!$I$12:$V$21,2,FALSE),"")),"")</f>
        <v/>
      </c>
      <c r="N159" s="105" t="str">
        <f>IF(ISTEXT($D159),IF(F159="M",IF(L159="","",IF($K159="Frühentwickler",VLOOKUP(INT($I159),'1. Eingabemaske'!$Z$12:$AF$28,5,FALSE),IF($K159="Normalentwickler",VLOOKUP(INT($I159),'1. Eingabemaske'!$Z$12:$AF$23,6,FALSE),IF($K159="Spätentwickler",VLOOKUP(INT($I159),'1. Eingabemaske'!$Z$12:$AF$23,7,FALSE),0)))+((VLOOKUP(INT($I159),'1. Eingabemaske'!$Z$12:$AF$23,2,FALSE))*(($G159-DATE(YEAR($G159),1,1)+1)/365))),IF(F159="W",(IF($K159="Frühentwickler",VLOOKUP(INT($I159),'1. Eingabemaske'!$AH$12:$AN$28,5,FALSE),IF($K159="Normalentwickler",VLOOKUP(INT($I159),'1. Eingabemaske'!$AH$12:$AN$23,6,FALSE),IF($K159="Spätentwickler",VLOOKUP(INT($I159),'1. Eingabemaske'!$AH$12:$AN$23,7,FALSE),0)))+((VLOOKUP(INT($I159),'1. Eingabemaske'!$AH$12:$AN$23,2,FALSE))*(($G159-DATE(YEAR($G159),1,1)+1)/365))),"Geschlecht fehlt!")),"")</f>
        <v/>
      </c>
      <c r="O159" s="106" t="str">
        <f>IF(ISTEXT(D159),IF(M159="","",IF('1. Eingabemaske'!$F$13="",0,(IF('1. Eingabemaske'!$F$13=0,(L159/'1. Eingabemaske'!$G$13),(L159-1)/('1. Eingabemaske'!$G$13-1))*M159*N159))),"")</f>
        <v/>
      </c>
      <c r="P159" s="103"/>
      <c r="Q159" s="103"/>
      <c r="R159" s="104" t="str">
        <f t="shared" si="18"/>
        <v/>
      </c>
      <c r="S159" s="104" t="str">
        <f>IF(AND(ISTEXT($D159),ISNUMBER(R159)),IF(HLOOKUP(INT($I159),'1. Eingabemaske'!$I$12:$V$21,3,FALSE)&lt;&gt;0,HLOOKUP(INT($I159),'1. Eingabemaske'!$I$12:$V$21,3,FALSE),""),"")</f>
        <v/>
      </c>
      <c r="T159" s="106" t="str">
        <f>IF(ISTEXT($D159),IF($S159="","",IF($R159="","",IF('1. Eingabemaske'!$F$14="",0,(IF('1. Eingabemaske'!$F$14=0,(R159/'1. Eingabemaske'!$G$14),(R159-1)/('1. Eingabemaske'!$G$14-1))*$S159)))),"")</f>
        <v/>
      </c>
      <c r="U159" s="103"/>
      <c r="V159" s="103"/>
      <c r="W159" s="104" t="str">
        <f t="shared" si="19"/>
        <v/>
      </c>
      <c r="X159" s="104" t="str">
        <f>IF(AND(ISTEXT($D159),ISNUMBER(W159)),IF(HLOOKUP(INT($I159),'1. Eingabemaske'!$I$12:$V$21,4,FALSE)&lt;&gt;0,HLOOKUP(INT($I159),'1. Eingabemaske'!$I$12:$V$21,4,FALSE),""),"")</f>
        <v/>
      </c>
      <c r="Y159" s="108" t="str">
        <f>IF(ISTEXT($D159),IF($W159="","",IF($X159="","",IF('1. Eingabemaske'!$F$15="","",(IF('1. Eingabemaske'!$F$15=0,($W159/'1. Eingabemaske'!$G$15),($W159-1)/('1. Eingabemaske'!$G$15-1))*$X159)))),"")</f>
        <v/>
      </c>
      <c r="Z159" s="103"/>
      <c r="AA159" s="103"/>
      <c r="AB159" s="104" t="str">
        <f t="shared" si="20"/>
        <v/>
      </c>
      <c r="AC159" s="104" t="str">
        <f>IF(AND(ISTEXT($D159),ISNUMBER($AB159)),IF(HLOOKUP(INT($I159),'1. Eingabemaske'!$I$12:$V$21,5,FALSE)&lt;&gt;0,HLOOKUP(INT($I159),'1. Eingabemaske'!$I$12:$V$21,5,FALSE),""),"")</f>
        <v/>
      </c>
      <c r="AD159" s="91" t="str">
        <f>IF(ISTEXT($D159),IF($AC159="","",IF('1. Eingabemaske'!$F$16="","",(IF('1. Eingabemaske'!$F$16=0,($AB159/'1. Eingabemaske'!$G$16),($AB159-1)/('1. Eingabemaske'!$G$16-1))*$AC159))),"")</f>
        <v/>
      </c>
      <c r="AE159" s="92" t="str">
        <f>IF(ISTEXT($D159),IF(F159="M",IF(L159="","",IF($K159="Frühentwickler",VLOOKUP(INT($I159),'1. Eingabemaske'!$Z$12:$AF$28,5,FALSE),IF($K159="Normalentwickler",VLOOKUP(INT($I159),'1. Eingabemaske'!$Z$12:$AF$23,6,FALSE),IF($K159="Spätentwickler",VLOOKUP(INT($I159),'1. Eingabemaske'!$Z$12:$AF$23,7,FALSE),0)))+((VLOOKUP(INT($I159),'1. Eingabemaske'!$Z$12:$AF$23,2,FALSE))*(($G159-DATE(YEAR($G159),1,1)+1)/365))),IF(F159="W",(IF($K159="Frühentwickler",VLOOKUP(INT($I159),'1. Eingabemaske'!$AH$12:$AN$28,5,FALSE),IF($K159="Normalentwickler",VLOOKUP(INT($I159),'1. Eingabemaske'!$AH$12:$AN$23,6,FALSE),IF($K159="Spätentwickler",VLOOKUP(INT($I159),'1. Eingabemaske'!$AH$12:$AN$23,7,FALSE),0)))+((VLOOKUP(INT($I159),'1. Eingabemaske'!$AH$12:$AN$23,2,FALSE))*(($G159-DATE(YEAR($G159),1,1)+1)/365))),"Geschlecht fehlt!")),"")</f>
        <v/>
      </c>
      <c r="AF159" s="93" t="str">
        <f t="shared" si="21"/>
        <v/>
      </c>
      <c r="AG159" s="103"/>
      <c r="AH159" s="94" t="str">
        <f>IF(AND(ISTEXT($D159),ISNUMBER($AG159)),IF(HLOOKUP(INT($I159),'1. Eingabemaske'!$I$12:$V$21,6,FALSE)&lt;&gt;0,HLOOKUP(INT($I159),'1. Eingabemaske'!$I$12:$V$21,6,FALSE),""),"")</f>
        <v/>
      </c>
      <c r="AI159" s="91" t="str">
        <f>IF(ISTEXT($D159),IF($AH159="","",IF('1. Eingabemaske'!$F$17="","",(IF('1. Eingabemaske'!$F$17=0,($AG159/'1. Eingabemaske'!$G$17),($AG159-1)/('1. Eingabemaske'!$G$17-1))*$AH159))),"")</f>
        <v/>
      </c>
      <c r="AJ159" s="103"/>
      <c r="AK159" s="94" t="str">
        <f>IF(AND(ISTEXT($D159),ISNUMBER($AJ159)),IF(HLOOKUP(INT($I159),'1. Eingabemaske'!$I$12:$V$21,7,FALSE)&lt;&gt;0,HLOOKUP(INT($I159),'1. Eingabemaske'!$I$12:$V$21,7,FALSE),""),"")</f>
        <v/>
      </c>
      <c r="AL159" s="91" t="str">
        <f>IF(ISTEXT($D159),IF(AJ159=0,0,IF($AK159="","",IF('1. Eingabemaske'!$F$18="","",(IF('1. Eingabemaske'!$F$18=0,($AJ159/'1. Eingabemaske'!$G$18),($AJ159-1)/('1. Eingabemaske'!$G$18-1))*$AK159)))),"")</f>
        <v/>
      </c>
      <c r="AM159" s="103"/>
      <c r="AN159" s="94" t="str">
        <f>IF(AND(ISTEXT($D159),ISNUMBER($AM159)),IF(HLOOKUP(INT($I159),'1. Eingabemaske'!$I$12:$V$21,8,FALSE)&lt;&gt;0,HLOOKUP(INT($I159),'1. Eingabemaske'!$I$12:$V$21,8,FALSE),""),"")</f>
        <v/>
      </c>
      <c r="AO159" s="89" t="str">
        <f>IF(ISTEXT($D159),IF($AN159="","",IF('1. Eingabemaske'!#REF!="","",(IF('1. Eingabemaske'!#REF!=0,($AM159/'1. Eingabemaske'!#REF!),($AM159-1)/('1. Eingabemaske'!#REF!-1))*$AN159))),"")</f>
        <v/>
      </c>
      <c r="AP159" s="110"/>
      <c r="AQ159" s="94" t="str">
        <f>IF(AND(ISTEXT($D159),ISNUMBER($AP159)),IF(HLOOKUP(INT($I159),'1. Eingabemaske'!$I$12:$V$21,9,FALSE)&lt;&gt;0,HLOOKUP(INT($I159),'1. Eingabemaske'!$I$12:$V$21,9,FALSE),""),"")</f>
        <v/>
      </c>
      <c r="AR159" s="103"/>
      <c r="AS159" s="94" t="str">
        <f>IF(AND(ISTEXT($D159),ISNUMBER($AR159)),IF(HLOOKUP(INT($I159),'1. Eingabemaske'!$I$12:$V$21,10,FALSE)&lt;&gt;0,HLOOKUP(INT($I159),'1. Eingabemaske'!$I$12:$V$21,10,FALSE),""),"")</f>
        <v/>
      </c>
      <c r="AT159" s="95" t="str">
        <f>IF(ISTEXT($D159),(IF($AQ159="",0,IF('1. Eingabemaske'!$F$19="","",(IF('1. Eingabemaske'!$F$19=0,($AP159/'1. Eingabemaske'!$G$19),($AP159-1)/('1. Eingabemaske'!$G$19-1))*$AQ159)))+IF($AS159="",0,IF('1. Eingabemaske'!$F$20="","",(IF('1. Eingabemaske'!$F$20=0,($AR159/'1. Eingabemaske'!$G$20),($AR159-1)/('1. Eingabemaske'!$G$20-1))*$AS159)))),"")</f>
        <v/>
      </c>
      <c r="AU159" s="103"/>
      <c r="AV159" s="94" t="str">
        <f>IF(AND(ISTEXT($D159),ISNUMBER($AU159)),IF(HLOOKUP(INT($I159),'1. Eingabemaske'!$I$12:$V$21,11,FALSE)&lt;&gt;0,HLOOKUP(INT($I159),'1. Eingabemaske'!$I$12:$V$21,11,FALSE),""),"")</f>
        <v/>
      </c>
      <c r="AW159" s="103"/>
      <c r="AX159" s="94" t="str">
        <f>IF(AND(ISTEXT($D159),ISNUMBER($AW159)),IF(HLOOKUP(INT($I159),'1. Eingabemaske'!$I$12:$V$21,12,FALSE)&lt;&gt;0,HLOOKUP(INT($I159),'1. Eingabemaske'!$I$12:$V$21,12,FALSE),""),"")</f>
        <v/>
      </c>
      <c r="AY159" s="95" t="str">
        <f>IF(ISTEXT($D159),SUM(IF($AV159="",0,IF('1. Eingabemaske'!$F$21="","",(IF('1. Eingabemaske'!$F$21=0,($AU159/'1. Eingabemaske'!$G$21),($AU159-1)/('1. Eingabemaske'!$G$21-1)))*$AV159)),IF($AX159="",0,IF('1. Eingabemaske'!#REF!="","",(IF('1. Eingabemaske'!#REF!=0,($AW159/'1. Eingabemaske'!#REF!),($AW159-1)/('1. Eingabemaske'!#REF!-1)))*$AX159))),"")</f>
        <v/>
      </c>
      <c r="AZ159" s="84" t="str">
        <f t="shared" si="22"/>
        <v>Bitte BES einfügen</v>
      </c>
      <c r="BA159" s="96" t="str">
        <f t="shared" si="23"/>
        <v/>
      </c>
      <c r="BB159" s="100"/>
      <c r="BC159" s="100"/>
      <c r="BD159" s="100"/>
    </row>
    <row r="160" spans="2:56" ht="13.5" thickBot="1" x14ac:dyDescent="0.45">
      <c r="B160" s="99" t="str">
        <f t="shared" si="16"/>
        <v xml:space="preserve"> </v>
      </c>
      <c r="C160" s="100"/>
      <c r="D160" s="100"/>
      <c r="E160" s="100"/>
      <c r="F160" s="100"/>
      <c r="G160" s="101"/>
      <c r="H160" s="101"/>
      <c r="I160" s="84" t="str">
        <f>IF(ISBLANK(Tableau1[[#This Row],[Name]]),"",((Tableau1[[#This Row],[Testdatum]]-Tableau1[[#This Row],[Geburtsdatum]])/365))</f>
        <v/>
      </c>
      <c r="J160" s="102" t="str">
        <f t="shared" si="17"/>
        <v xml:space="preserve"> </v>
      </c>
      <c r="K160" s="103"/>
      <c r="L160" s="103"/>
      <c r="M160" s="104" t="str">
        <f>IF(ISTEXT(D160),IF(L160="","",IF(HLOOKUP(INT($I160),'1. Eingabemaske'!$I$12:$V$21,2,FALSE)&lt;&gt;0,HLOOKUP(INT($I160),'1. Eingabemaske'!$I$12:$V$21,2,FALSE),"")),"")</f>
        <v/>
      </c>
      <c r="N160" s="105" t="str">
        <f>IF(ISTEXT($D160),IF(F160="M",IF(L160="","",IF($K160="Frühentwickler",VLOOKUP(INT($I160),'1. Eingabemaske'!$Z$12:$AF$28,5,FALSE),IF($K160="Normalentwickler",VLOOKUP(INT($I160),'1. Eingabemaske'!$Z$12:$AF$23,6,FALSE),IF($K160="Spätentwickler",VLOOKUP(INT($I160),'1. Eingabemaske'!$Z$12:$AF$23,7,FALSE),0)))+((VLOOKUP(INT($I160),'1. Eingabemaske'!$Z$12:$AF$23,2,FALSE))*(($G160-DATE(YEAR($G160),1,1)+1)/365))),IF(F160="W",(IF($K160="Frühentwickler",VLOOKUP(INT($I160),'1. Eingabemaske'!$AH$12:$AN$28,5,FALSE),IF($K160="Normalentwickler",VLOOKUP(INT($I160),'1. Eingabemaske'!$AH$12:$AN$23,6,FALSE),IF($K160="Spätentwickler",VLOOKUP(INT($I160),'1. Eingabemaske'!$AH$12:$AN$23,7,FALSE),0)))+((VLOOKUP(INT($I160),'1. Eingabemaske'!$AH$12:$AN$23,2,FALSE))*(($G160-DATE(YEAR($G160),1,1)+1)/365))),"Geschlecht fehlt!")),"")</f>
        <v/>
      </c>
      <c r="O160" s="106" t="str">
        <f>IF(ISTEXT(D160),IF(M160="","",IF('1. Eingabemaske'!$F$13="",0,(IF('1. Eingabemaske'!$F$13=0,(L160/'1. Eingabemaske'!$G$13),(L160-1)/('1. Eingabemaske'!$G$13-1))*M160*N160))),"")</f>
        <v/>
      </c>
      <c r="P160" s="103"/>
      <c r="Q160" s="103"/>
      <c r="R160" s="104" t="str">
        <f t="shared" si="18"/>
        <v/>
      </c>
      <c r="S160" s="104" t="str">
        <f>IF(AND(ISTEXT($D160),ISNUMBER(R160)),IF(HLOOKUP(INT($I160),'1. Eingabemaske'!$I$12:$V$21,3,FALSE)&lt;&gt;0,HLOOKUP(INT($I160),'1. Eingabemaske'!$I$12:$V$21,3,FALSE),""),"")</f>
        <v/>
      </c>
      <c r="T160" s="106" t="str">
        <f>IF(ISTEXT($D160),IF($S160="","",IF($R160="","",IF('1. Eingabemaske'!$F$14="",0,(IF('1. Eingabemaske'!$F$14=0,(R160/'1. Eingabemaske'!$G$14),(R160-1)/('1. Eingabemaske'!$G$14-1))*$S160)))),"")</f>
        <v/>
      </c>
      <c r="U160" s="103"/>
      <c r="V160" s="103"/>
      <c r="W160" s="104" t="str">
        <f t="shared" si="19"/>
        <v/>
      </c>
      <c r="X160" s="104" t="str">
        <f>IF(AND(ISTEXT($D160),ISNUMBER(W160)),IF(HLOOKUP(INT($I160),'1. Eingabemaske'!$I$12:$V$21,4,FALSE)&lt;&gt;0,HLOOKUP(INT($I160),'1. Eingabemaske'!$I$12:$V$21,4,FALSE),""),"")</f>
        <v/>
      </c>
      <c r="Y160" s="108" t="str">
        <f>IF(ISTEXT($D160),IF($W160="","",IF($X160="","",IF('1. Eingabemaske'!$F$15="","",(IF('1. Eingabemaske'!$F$15=0,($W160/'1. Eingabemaske'!$G$15),($W160-1)/('1. Eingabemaske'!$G$15-1))*$X160)))),"")</f>
        <v/>
      </c>
      <c r="Z160" s="103"/>
      <c r="AA160" s="103"/>
      <c r="AB160" s="104" t="str">
        <f t="shared" si="20"/>
        <v/>
      </c>
      <c r="AC160" s="104" t="str">
        <f>IF(AND(ISTEXT($D160),ISNUMBER($AB160)),IF(HLOOKUP(INT($I160),'1. Eingabemaske'!$I$12:$V$21,5,FALSE)&lt;&gt;0,HLOOKUP(INT($I160),'1. Eingabemaske'!$I$12:$V$21,5,FALSE),""),"")</f>
        <v/>
      </c>
      <c r="AD160" s="91" t="str">
        <f>IF(ISTEXT($D160),IF($AC160="","",IF('1. Eingabemaske'!$F$16="","",(IF('1. Eingabemaske'!$F$16=0,($AB160/'1. Eingabemaske'!$G$16),($AB160-1)/('1. Eingabemaske'!$G$16-1))*$AC160))),"")</f>
        <v/>
      </c>
      <c r="AE160" s="92" t="str">
        <f>IF(ISTEXT($D160),IF(F160="M",IF(L160="","",IF($K160="Frühentwickler",VLOOKUP(INT($I160),'1. Eingabemaske'!$Z$12:$AF$28,5,FALSE),IF($K160="Normalentwickler",VLOOKUP(INT($I160),'1. Eingabemaske'!$Z$12:$AF$23,6,FALSE),IF($K160="Spätentwickler",VLOOKUP(INT($I160),'1. Eingabemaske'!$Z$12:$AF$23,7,FALSE),0)))+((VLOOKUP(INT($I160),'1. Eingabemaske'!$Z$12:$AF$23,2,FALSE))*(($G160-DATE(YEAR($G160),1,1)+1)/365))),IF(F160="W",(IF($K160="Frühentwickler",VLOOKUP(INT($I160),'1. Eingabemaske'!$AH$12:$AN$28,5,FALSE),IF($K160="Normalentwickler",VLOOKUP(INT($I160),'1. Eingabemaske'!$AH$12:$AN$23,6,FALSE),IF($K160="Spätentwickler",VLOOKUP(INT($I160),'1. Eingabemaske'!$AH$12:$AN$23,7,FALSE),0)))+((VLOOKUP(INT($I160),'1. Eingabemaske'!$AH$12:$AN$23,2,FALSE))*(($G160-DATE(YEAR($G160),1,1)+1)/365))),"Geschlecht fehlt!")),"")</f>
        <v/>
      </c>
      <c r="AF160" s="93" t="str">
        <f t="shared" si="21"/>
        <v/>
      </c>
      <c r="AG160" s="103"/>
      <c r="AH160" s="94" t="str">
        <f>IF(AND(ISTEXT($D160),ISNUMBER($AG160)),IF(HLOOKUP(INT($I160),'1. Eingabemaske'!$I$12:$V$21,6,FALSE)&lt;&gt;0,HLOOKUP(INT($I160),'1. Eingabemaske'!$I$12:$V$21,6,FALSE),""),"")</f>
        <v/>
      </c>
      <c r="AI160" s="91" t="str">
        <f>IF(ISTEXT($D160),IF($AH160="","",IF('1. Eingabemaske'!$F$17="","",(IF('1. Eingabemaske'!$F$17=0,($AG160/'1. Eingabemaske'!$G$17),($AG160-1)/('1. Eingabemaske'!$G$17-1))*$AH160))),"")</f>
        <v/>
      </c>
      <c r="AJ160" s="103"/>
      <c r="AK160" s="94" t="str">
        <f>IF(AND(ISTEXT($D160),ISNUMBER($AJ160)),IF(HLOOKUP(INT($I160),'1. Eingabemaske'!$I$12:$V$21,7,FALSE)&lt;&gt;0,HLOOKUP(INT($I160),'1. Eingabemaske'!$I$12:$V$21,7,FALSE),""),"")</f>
        <v/>
      </c>
      <c r="AL160" s="91" t="str">
        <f>IF(ISTEXT($D160),IF(AJ160=0,0,IF($AK160="","",IF('1. Eingabemaske'!$F$18="","",(IF('1. Eingabemaske'!$F$18=0,($AJ160/'1. Eingabemaske'!$G$18),($AJ160-1)/('1. Eingabemaske'!$G$18-1))*$AK160)))),"")</f>
        <v/>
      </c>
      <c r="AM160" s="103"/>
      <c r="AN160" s="94" t="str">
        <f>IF(AND(ISTEXT($D160),ISNUMBER($AM160)),IF(HLOOKUP(INT($I160),'1. Eingabemaske'!$I$12:$V$21,8,FALSE)&lt;&gt;0,HLOOKUP(INT($I160),'1. Eingabemaske'!$I$12:$V$21,8,FALSE),""),"")</f>
        <v/>
      </c>
      <c r="AO160" s="89" t="str">
        <f>IF(ISTEXT($D160),IF($AN160="","",IF('1. Eingabemaske'!#REF!="","",(IF('1. Eingabemaske'!#REF!=0,($AM160/'1. Eingabemaske'!#REF!),($AM160-1)/('1. Eingabemaske'!#REF!-1))*$AN160))),"")</f>
        <v/>
      </c>
      <c r="AP160" s="110"/>
      <c r="AQ160" s="94" t="str">
        <f>IF(AND(ISTEXT($D160),ISNUMBER($AP160)),IF(HLOOKUP(INT($I160),'1. Eingabemaske'!$I$12:$V$21,9,FALSE)&lt;&gt;0,HLOOKUP(INT($I160),'1. Eingabemaske'!$I$12:$V$21,9,FALSE),""),"")</f>
        <v/>
      </c>
      <c r="AR160" s="103"/>
      <c r="AS160" s="94" t="str">
        <f>IF(AND(ISTEXT($D160),ISNUMBER($AR160)),IF(HLOOKUP(INT($I160),'1. Eingabemaske'!$I$12:$V$21,10,FALSE)&lt;&gt;0,HLOOKUP(INT($I160),'1. Eingabemaske'!$I$12:$V$21,10,FALSE),""),"")</f>
        <v/>
      </c>
      <c r="AT160" s="95" t="str">
        <f>IF(ISTEXT($D160),(IF($AQ160="",0,IF('1. Eingabemaske'!$F$19="","",(IF('1. Eingabemaske'!$F$19=0,($AP160/'1. Eingabemaske'!$G$19),($AP160-1)/('1. Eingabemaske'!$G$19-1))*$AQ160)))+IF($AS160="",0,IF('1. Eingabemaske'!$F$20="","",(IF('1. Eingabemaske'!$F$20=0,($AR160/'1. Eingabemaske'!$G$20),($AR160-1)/('1. Eingabemaske'!$G$20-1))*$AS160)))),"")</f>
        <v/>
      </c>
      <c r="AU160" s="103"/>
      <c r="AV160" s="94" t="str">
        <f>IF(AND(ISTEXT($D160),ISNUMBER($AU160)),IF(HLOOKUP(INT($I160),'1. Eingabemaske'!$I$12:$V$21,11,FALSE)&lt;&gt;0,HLOOKUP(INT($I160),'1. Eingabemaske'!$I$12:$V$21,11,FALSE),""),"")</f>
        <v/>
      </c>
      <c r="AW160" s="103"/>
      <c r="AX160" s="94" t="str">
        <f>IF(AND(ISTEXT($D160),ISNUMBER($AW160)),IF(HLOOKUP(INT($I160),'1. Eingabemaske'!$I$12:$V$21,12,FALSE)&lt;&gt;0,HLOOKUP(INT($I160),'1. Eingabemaske'!$I$12:$V$21,12,FALSE),""),"")</f>
        <v/>
      </c>
      <c r="AY160" s="95" t="str">
        <f>IF(ISTEXT($D160),SUM(IF($AV160="",0,IF('1. Eingabemaske'!$F$21="","",(IF('1. Eingabemaske'!$F$21=0,($AU160/'1. Eingabemaske'!$G$21),($AU160-1)/('1. Eingabemaske'!$G$21-1)))*$AV160)),IF($AX160="",0,IF('1. Eingabemaske'!#REF!="","",(IF('1. Eingabemaske'!#REF!=0,($AW160/'1. Eingabemaske'!#REF!),($AW160-1)/('1. Eingabemaske'!#REF!-1)))*$AX160))),"")</f>
        <v/>
      </c>
      <c r="AZ160" s="84" t="str">
        <f t="shared" si="22"/>
        <v>Bitte BES einfügen</v>
      </c>
      <c r="BA160" s="96" t="str">
        <f t="shared" si="23"/>
        <v/>
      </c>
      <c r="BB160" s="100"/>
      <c r="BC160" s="100"/>
      <c r="BD160" s="100"/>
    </row>
    <row r="161" spans="2:56" ht="13.5" thickBot="1" x14ac:dyDescent="0.45">
      <c r="B161" s="99" t="str">
        <f t="shared" si="16"/>
        <v xml:space="preserve"> </v>
      </c>
      <c r="C161" s="100"/>
      <c r="D161" s="100"/>
      <c r="E161" s="100"/>
      <c r="F161" s="100"/>
      <c r="G161" s="101"/>
      <c r="H161" s="101"/>
      <c r="I161" s="84" t="str">
        <f>IF(ISBLANK(Tableau1[[#This Row],[Name]]),"",((Tableau1[[#This Row],[Testdatum]]-Tableau1[[#This Row],[Geburtsdatum]])/365))</f>
        <v/>
      </c>
      <c r="J161" s="102" t="str">
        <f t="shared" si="17"/>
        <v xml:space="preserve"> </v>
      </c>
      <c r="K161" s="103"/>
      <c r="L161" s="103"/>
      <c r="M161" s="104" t="str">
        <f>IF(ISTEXT(D161),IF(L161="","",IF(HLOOKUP(INT($I161),'1. Eingabemaske'!$I$12:$V$21,2,FALSE)&lt;&gt;0,HLOOKUP(INT($I161),'1. Eingabemaske'!$I$12:$V$21,2,FALSE),"")),"")</f>
        <v/>
      </c>
      <c r="N161" s="105" t="str">
        <f>IF(ISTEXT($D161),IF(F161="M",IF(L161="","",IF($K161="Frühentwickler",VLOOKUP(INT($I161),'1. Eingabemaske'!$Z$12:$AF$28,5,FALSE),IF($K161="Normalentwickler",VLOOKUP(INT($I161),'1. Eingabemaske'!$Z$12:$AF$23,6,FALSE),IF($K161="Spätentwickler",VLOOKUP(INT($I161),'1. Eingabemaske'!$Z$12:$AF$23,7,FALSE),0)))+((VLOOKUP(INT($I161),'1. Eingabemaske'!$Z$12:$AF$23,2,FALSE))*(($G161-DATE(YEAR($G161),1,1)+1)/365))),IF(F161="W",(IF($K161="Frühentwickler",VLOOKUP(INT($I161),'1. Eingabemaske'!$AH$12:$AN$28,5,FALSE),IF($K161="Normalentwickler",VLOOKUP(INT($I161),'1. Eingabemaske'!$AH$12:$AN$23,6,FALSE),IF($K161="Spätentwickler",VLOOKUP(INT($I161),'1. Eingabemaske'!$AH$12:$AN$23,7,FALSE),0)))+((VLOOKUP(INT($I161),'1. Eingabemaske'!$AH$12:$AN$23,2,FALSE))*(($G161-DATE(YEAR($G161),1,1)+1)/365))),"Geschlecht fehlt!")),"")</f>
        <v/>
      </c>
      <c r="O161" s="106" t="str">
        <f>IF(ISTEXT(D161),IF(M161="","",IF('1. Eingabemaske'!$F$13="",0,(IF('1. Eingabemaske'!$F$13=0,(L161/'1. Eingabemaske'!$G$13),(L161-1)/('1. Eingabemaske'!$G$13-1))*M161*N161))),"")</f>
        <v/>
      </c>
      <c r="P161" s="103"/>
      <c r="Q161" s="103"/>
      <c r="R161" s="104" t="str">
        <f t="shared" si="18"/>
        <v/>
      </c>
      <c r="S161" s="104" t="str">
        <f>IF(AND(ISTEXT($D161),ISNUMBER(R161)),IF(HLOOKUP(INT($I161),'1. Eingabemaske'!$I$12:$V$21,3,FALSE)&lt;&gt;0,HLOOKUP(INT($I161),'1. Eingabemaske'!$I$12:$V$21,3,FALSE),""),"")</f>
        <v/>
      </c>
      <c r="T161" s="106" t="str">
        <f>IF(ISTEXT($D161),IF($S161="","",IF($R161="","",IF('1. Eingabemaske'!$F$14="",0,(IF('1. Eingabemaske'!$F$14=0,(R161/'1. Eingabemaske'!$G$14),(R161-1)/('1. Eingabemaske'!$G$14-1))*$S161)))),"")</f>
        <v/>
      </c>
      <c r="U161" s="103"/>
      <c r="V161" s="103"/>
      <c r="W161" s="104" t="str">
        <f t="shared" si="19"/>
        <v/>
      </c>
      <c r="X161" s="104" t="str">
        <f>IF(AND(ISTEXT($D161),ISNUMBER(W161)),IF(HLOOKUP(INT($I161),'1. Eingabemaske'!$I$12:$V$21,4,FALSE)&lt;&gt;0,HLOOKUP(INT($I161),'1. Eingabemaske'!$I$12:$V$21,4,FALSE),""),"")</f>
        <v/>
      </c>
      <c r="Y161" s="108" t="str">
        <f>IF(ISTEXT($D161),IF($W161="","",IF($X161="","",IF('1. Eingabemaske'!$F$15="","",(IF('1. Eingabemaske'!$F$15=0,($W161/'1. Eingabemaske'!$G$15),($W161-1)/('1. Eingabemaske'!$G$15-1))*$X161)))),"")</f>
        <v/>
      </c>
      <c r="Z161" s="103"/>
      <c r="AA161" s="103"/>
      <c r="AB161" s="104" t="str">
        <f t="shared" si="20"/>
        <v/>
      </c>
      <c r="AC161" s="104" t="str">
        <f>IF(AND(ISTEXT($D161),ISNUMBER($AB161)),IF(HLOOKUP(INT($I161),'1. Eingabemaske'!$I$12:$V$21,5,FALSE)&lt;&gt;0,HLOOKUP(INT($I161),'1. Eingabemaske'!$I$12:$V$21,5,FALSE),""),"")</f>
        <v/>
      </c>
      <c r="AD161" s="91" t="str">
        <f>IF(ISTEXT($D161),IF($AC161="","",IF('1. Eingabemaske'!$F$16="","",(IF('1. Eingabemaske'!$F$16=0,($AB161/'1. Eingabemaske'!$G$16),($AB161-1)/('1. Eingabemaske'!$G$16-1))*$AC161))),"")</f>
        <v/>
      </c>
      <c r="AE161" s="92" t="str">
        <f>IF(ISTEXT($D161),IF(F161="M",IF(L161="","",IF($K161="Frühentwickler",VLOOKUP(INT($I161),'1. Eingabemaske'!$Z$12:$AF$28,5,FALSE),IF($K161="Normalentwickler",VLOOKUP(INT($I161),'1. Eingabemaske'!$Z$12:$AF$23,6,FALSE),IF($K161="Spätentwickler",VLOOKUP(INT($I161),'1. Eingabemaske'!$Z$12:$AF$23,7,FALSE),0)))+((VLOOKUP(INT($I161),'1. Eingabemaske'!$Z$12:$AF$23,2,FALSE))*(($G161-DATE(YEAR($G161),1,1)+1)/365))),IF(F161="W",(IF($K161="Frühentwickler",VLOOKUP(INT($I161),'1. Eingabemaske'!$AH$12:$AN$28,5,FALSE),IF($K161="Normalentwickler",VLOOKUP(INT($I161),'1. Eingabemaske'!$AH$12:$AN$23,6,FALSE),IF($K161="Spätentwickler",VLOOKUP(INT($I161),'1. Eingabemaske'!$AH$12:$AN$23,7,FALSE),0)))+((VLOOKUP(INT($I161),'1. Eingabemaske'!$AH$12:$AN$23,2,FALSE))*(($G161-DATE(YEAR($G161),1,1)+1)/365))),"Geschlecht fehlt!")),"")</f>
        <v/>
      </c>
      <c r="AF161" s="93" t="str">
        <f t="shared" si="21"/>
        <v/>
      </c>
      <c r="AG161" s="103"/>
      <c r="AH161" s="94" t="str">
        <f>IF(AND(ISTEXT($D161),ISNUMBER($AG161)),IF(HLOOKUP(INT($I161),'1. Eingabemaske'!$I$12:$V$21,6,FALSE)&lt;&gt;0,HLOOKUP(INT($I161),'1. Eingabemaske'!$I$12:$V$21,6,FALSE),""),"")</f>
        <v/>
      </c>
      <c r="AI161" s="91" t="str">
        <f>IF(ISTEXT($D161),IF($AH161="","",IF('1. Eingabemaske'!$F$17="","",(IF('1. Eingabemaske'!$F$17=0,($AG161/'1. Eingabemaske'!$G$17),($AG161-1)/('1. Eingabemaske'!$G$17-1))*$AH161))),"")</f>
        <v/>
      </c>
      <c r="AJ161" s="103"/>
      <c r="AK161" s="94" t="str">
        <f>IF(AND(ISTEXT($D161),ISNUMBER($AJ161)),IF(HLOOKUP(INT($I161),'1. Eingabemaske'!$I$12:$V$21,7,FALSE)&lt;&gt;0,HLOOKUP(INT($I161),'1. Eingabemaske'!$I$12:$V$21,7,FALSE),""),"")</f>
        <v/>
      </c>
      <c r="AL161" s="91" t="str">
        <f>IF(ISTEXT($D161),IF(AJ161=0,0,IF($AK161="","",IF('1. Eingabemaske'!$F$18="","",(IF('1. Eingabemaske'!$F$18=0,($AJ161/'1. Eingabemaske'!$G$18),($AJ161-1)/('1. Eingabemaske'!$G$18-1))*$AK161)))),"")</f>
        <v/>
      </c>
      <c r="AM161" s="103"/>
      <c r="AN161" s="94" t="str">
        <f>IF(AND(ISTEXT($D161),ISNUMBER($AM161)),IF(HLOOKUP(INT($I161),'1. Eingabemaske'!$I$12:$V$21,8,FALSE)&lt;&gt;0,HLOOKUP(INT($I161),'1. Eingabemaske'!$I$12:$V$21,8,FALSE),""),"")</f>
        <v/>
      </c>
      <c r="AO161" s="89" t="str">
        <f>IF(ISTEXT($D161),IF($AN161="","",IF('1. Eingabemaske'!#REF!="","",(IF('1. Eingabemaske'!#REF!=0,($AM161/'1. Eingabemaske'!#REF!),($AM161-1)/('1. Eingabemaske'!#REF!-1))*$AN161))),"")</f>
        <v/>
      </c>
      <c r="AP161" s="110"/>
      <c r="AQ161" s="94" t="str">
        <f>IF(AND(ISTEXT($D161),ISNUMBER($AP161)),IF(HLOOKUP(INT($I161),'1. Eingabemaske'!$I$12:$V$21,9,FALSE)&lt;&gt;0,HLOOKUP(INT($I161),'1. Eingabemaske'!$I$12:$V$21,9,FALSE),""),"")</f>
        <v/>
      </c>
      <c r="AR161" s="103"/>
      <c r="AS161" s="94" t="str">
        <f>IF(AND(ISTEXT($D161),ISNUMBER($AR161)),IF(HLOOKUP(INT($I161),'1. Eingabemaske'!$I$12:$V$21,10,FALSE)&lt;&gt;0,HLOOKUP(INT($I161),'1. Eingabemaske'!$I$12:$V$21,10,FALSE),""),"")</f>
        <v/>
      </c>
      <c r="AT161" s="95" t="str">
        <f>IF(ISTEXT($D161),(IF($AQ161="",0,IF('1. Eingabemaske'!$F$19="","",(IF('1. Eingabemaske'!$F$19=0,($AP161/'1. Eingabemaske'!$G$19),($AP161-1)/('1. Eingabemaske'!$G$19-1))*$AQ161)))+IF($AS161="",0,IF('1. Eingabemaske'!$F$20="","",(IF('1. Eingabemaske'!$F$20=0,($AR161/'1. Eingabemaske'!$G$20),($AR161-1)/('1. Eingabemaske'!$G$20-1))*$AS161)))),"")</f>
        <v/>
      </c>
      <c r="AU161" s="103"/>
      <c r="AV161" s="94" t="str">
        <f>IF(AND(ISTEXT($D161),ISNUMBER($AU161)),IF(HLOOKUP(INT($I161),'1. Eingabemaske'!$I$12:$V$21,11,FALSE)&lt;&gt;0,HLOOKUP(INT($I161),'1. Eingabemaske'!$I$12:$V$21,11,FALSE),""),"")</f>
        <v/>
      </c>
      <c r="AW161" s="103"/>
      <c r="AX161" s="94" t="str">
        <f>IF(AND(ISTEXT($D161),ISNUMBER($AW161)),IF(HLOOKUP(INT($I161),'1. Eingabemaske'!$I$12:$V$21,12,FALSE)&lt;&gt;0,HLOOKUP(INT($I161),'1. Eingabemaske'!$I$12:$V$21,12,FALSE),""),"")</f>
        <v/>
      </c>
      <c r="AY161" s="95" t="str">
        <f>IF(ISTEXT($D161),SUM(IF($AV161="",0,IF('1. Eingabemaske'!$F$21="","",(IF('1. Eingabemaske'!$F$21=0,($AU161/'1. Eingabemaske'!$G$21),($AU161-1)/('1. Eingabemaske'!$G$21-1)))*$AV161)),IF($AX161="",0,IF('1. Eingabemaske'!#REF!="","",(IF('1. Eingabemaske'!#REF!=0,($AW161/'1. Eingabemaske'!#REF!),($AW161-1)/('1. Eingabemaske'!#REF!-1)))*$AX161))),"")</f>
        <v/>
      </c>
      <c r="AZ161" s="84" t="str">
        <f t="shared" si="22"/>
        <v>Bitte BES einfügen</v>
      </c>
      <c r="BA161" s="96" t="str">
        <f t="shared" si="23"/>
        <v/>
      </c>
      <c r="BB161" s="100"/>
      <c r="BC161" s="100"/>
      <c r="BD161" s="100"/>
    </row>
    <row r="162" spans="2:56" ht="13.5" thickBot="1" x14ac:dyDescent="0.45">
      <c r="B162" s="99" t="str">
        <f t="shared" si="16"/>
        <v xml:space="preserve"> </v>
      </c>
      <c r="C162" s="100"/>
      <c r="D162" s="100"/>
      <c r="E162" s="100"/>
      <c r="F162" s="100"/>
      <c r="G162" s="101"/>
      <c r="H162" s="101"/>
      <c r="I162" s="84" t="str">
        <f>IF(ISBLANK(Tableau1[[#This Row],[Name]]),"",((Tableau1[[#This Row],[Testdatum]]-Tableau1[[#This Row],[Geburtsdatum]])/365))</f>
        <v/>
      </c>
      <c r="J162" s="102" t="str">
        <f t="shared" si="17"/>
        <v xml:space="preserve"> </v>
      </c>
      <c r="K162" s="103"/>
      <c r="L162" s="103"/>
      <c r="M162" s="104" t="str">
        <f>IF(ISTEXT(D162),IF(L162="","",IF(HLOOKUP(INT($I162),'1. Eingabemaske'!$I$12:$V$21,2,FALSE)&lt;&gt;0,HLOOKUP(INT($I162),'1. Eingabemaske'!$I$12:$V$21,2,FALSE),"")),"")</f>
        <v/>
      </c>
      <c r="N162" s="105" t="str">
        <f>IF(ISTEXT($D162),IF(F162="M",IF(L162="","",IF($K162="Frühentwickler",VLOOKUP(INT($I162),'1. Eingabemaske'!$Z$12:$AF$28,5,FALSE),IF($K162="Normalentwickler",VLOOKUP(INT($I162),'1. Eingabemaske'!$Z$12:$AF$23,6,FALSE),IF($K162="Spätentwickler",VLOOKUP(INT($I162),'1. Eingabemaske'!$Z$12:$AF$23,7,FALSE),0)))+((VLOOKUP(INT($I162),'1. Eingabemaske'!$Z$12:$AF$23,2,FALSE))*(($G162-DATE(YEAR($G162),1,1)+1)/365))),IF(F162="W",(IF($K162="Frühentwickler",VLOOKUP(INT($I162),'1. Eingabemaske'!$AH$12:$AN$28,5,FALSE),IF($K162="Normalentwickler",VLOOKUP(INT($I162),'1. Eingabemaske'!$AH$12:$AN$23,6,FALSE),IF($K162="Spätentwickler",VLOOKUP(INT($I162),'1. Eingabemaske'!$AH$12:$AN$23,7,FALSE),0)))+((VLOOKUP(INT($I162),'1. Eingabemaske'!$AH$12:$AN$23,2,FALSE))*(($G162-DATE(YEAR($G162),1,1)+1)/365))),"Geschlecht fehlt!")),"")</f>
        <v/>
      </c>
      <c r="O162" s="106" t="str">
        <f>IF(ISTEXT(D162),IF(M162="","",IF('1. Eingabemaske'!$F$13="",0,(IF('1. Eingabemaske'!$F$13=0,(L162/'1. Eingabemaske'!$G$13),(L162-1)/('1. Eingabemaske'!$G$13-1))*M162*N162))),"")</f>
        <v/>
      </c>
      <c r="P162" s="103"/>
      <c r="Q162" s="103"/>
      <c r="R162" s="104" t="str">
        <f t="shared" si="18"/>
        <v/>
      </c>
      <c r="S162" s="104" t="str">
        <f>IF(AND(ISTEXT($D162),ISNUMBER(R162)),IF(HLOOKUP(INT($I162),'1. Eingabemaske'!$I$12:$V$21,3,FALSE)&lt;&gt;0,HLOOKUP(INT($I162),'1. Eingabemaske'!$I$12:$V$21,3,FALSE),""),"")</f>
        <v/>
      </c>
      <c r="T162" s="106" t="str">
        <f>IF(ISTEXT($D162),IF($S162="","",IF($R162="","",IF('1. Eingabemaske'!$F$14="",0,(IF('1. Eingabemaske'!$F$14=0,(R162/'1. Eingabemaske'!$G$14),(R162-1)/('1. Eingabemaske'!$G$14-1))*$S162)))),"")</f>
        <v/>
      </c>
      <c r="U162" s="103"/>
      <c r="V162" s="103"/>
      <c r="W162" s="104" t="str">
        <f t="shared" si="19"/>
        <v/>
      </c>
      <c r="X162" s="104" t="str">
        <f>IF(AND(ISTEXT($D162),ISNUMBER(W162)),IF(HLOOKUP(INT($I162),'1. Eingabemaske'!$I$12:$V$21,4,FALSE)&lt;&gt;0,HLOOKUP(INT($I162),'1. Eingabemaske'!$I$12:$V$21,4,FALSE),""),"")</f>
        <v/>
      </c>
      <c r="Y162" s="108" t="str">
        <f>IF(ISTEXT($D162),IF($W162="","",IF($X162="","",IF('1. Eingabemaske'!$F$15="","",(IF('1. Eingabemaske'!$F$15=0,($W162/'1. Eingabemaske'!$G$15),($W162-1)/('1. Eingabemaske'!$G$15-1))*$X162)))),"")</f>
        <v/>
      </c>
      <c r="Z162" s="103"/>
      <c r="AA162" s="103"/>
      <c r="AB162" s="104" t="str">
        <f t="shared" si="20"/>
        <v/>
      </c>
      <c r="AC162" s="104" t="str">
        <f>IF(AND(ISTEXT($D162),ISNUMBER($AB162)),IF(HLOOKUP(INT($I162),'1. Eingabemaske'!$I$12:$V$21,5,FALSE)&lt;&gt;0,HLOOKUP(INT($I162),'1. Eingabemaske'!$I$12:$V$21,5,FALSE),""),"")</f>
        <v/>
      </c>
      <c r="AD162" s="91" t="str">
        <f>IF(ISTEXT($D162),IF($AC162="","",IF('1. Eingabemaske'!$F$16="","",(IF('1. Eingabemaske'!$F$16=0,($AB162/'1. Eingabemaske'!$G$16),($AB162-1)/('1. Eingabemaske'!$G$16-1))*$AC162))),"")</f>
        <v/>
      </c>
      <c r="AE162" s="92" t="str">
        <f>IF(ISTEXT($D162),IF(F162="M",IF(L162="","",IF($K162="Frühentwickler",VLOOKUP(INT($I162),'1. Eingabemaske'!$Z$12:$AF$28,5,FALSE),IF($K162="Normalentwickler",VLOOKUP(INT($I162),'1. Eingabemaske'!$Z$12:$AF$23,6,FALSE),IF($K162="Spätentwickler",VLOOKUP(INT($I162),'1. Eingabemaske'!$Z$12:$AF$23,7,FALSE),0)))+((VLOOKUP(INT($I162),'1. Eingabemaske'!$Z$12:$AF$23,2,FALSE))*(($G162-DATE(YEAR($G162),1,1)+1)/365))),IF(F162="W",(IF($K162="Frühentwickler",VLOOKUP(INT($I162),'1. Eingabemaske'!$AH$12:$AN$28,5,FALSE),IF($K162="Normalentwickler",VLOOKUP(INT($I162),'1. Eingabemaske'!$AH$12:$AN$23,6,FALSE),IF($K162="Spätentwickler",VLOOKUP(INT($I162),'1. Eingabemaske'!$AH$12:$AN$23,7,FALSE),0)))+((VLOOKUP(INT($I162),'1. Eingabemaske'!$AH$12:$AN$23,2,FALSE))*(($G162-DATE(YEAR($G162),1,1)+1)/365))),"Geschlecht fehlt!")),"")</f>
        <v/>
      </c>
      <c r="AF162" s="93" t="str">
        <f t="shared" si="21"/>
        <v/>
      </c>
      <c r="AG162" s="103"/>
      <c r="AH162" s="94" t="str">
        <f>IF(AND(ISTEXT($D162),ISNUMBER($AG162)),IF(HLOOKUP(INT($I162),'1. Eingabemaske'!$I$12:$V$21,6,FALSE)&lt;&gt;0,HLOOKUP(INT($I162),'1. Eingabemaske'!$I$12:$V$21,6,FALSE),""),"")</f>
        <v/>
      </c>
      <c r="AI162" s="91" t="str">
        <f>IF(ISTEXT($D162),IF($AH162="","",IF('1. Eingabemaske'!$F$17="","",(IF('1. Eingabemaske'!$F$17=0,($AG162/'1. Eingabemaske'!$G$17),($AG162-1)/('1. Eingabemaske'!$G$17-1))*$AH162))),"")</f>
        <v/>
      </c>
      <c r="AJ162" s="103"/>
      <c r="AK162" s="94" t="str">
        <f>IF(AND(ISTEXT($D162),ISNUMBER($AJ162)),IF(HLOOKUP(INT($I162),'1. Eingabemaske'!$I$12:$V$21,7,FALSE)&lt;&gt;0,HLOOKUP(INT($I162),'1. Eingabemaske'!$I$12:$V$21,7,FALSE),""),"")</f>
        <v/>
      </c>
      <c r="AL162" s="91" t="str">
        <f>IF(ISTEXT($D162),IF(AJ162=0,0,IF($AK162="","",IF('1. Eingabemaske'!$F$18="","",(IF('1. Eingabemaske'!$F$18=0,($AJ162/'1. Eingabemaske'!$G$18),($AJ162-1)/('1. Eingabemaske'!$G$18-1))*$AK162)))),"")</f>
        <v/>
      </c>
      <c r="AM162" s="103"/>
      <c r="AN162" s="94" t="str">
        <f>IF(AND(ISTEXT($D162),ISNUMBER($AM162)),IF(HLOOKUP(INT($I162),'1. Eingabemaske'!$I$12:$V$21,8,FALSE)&lt;&gt;0,HLOOKUP(INT($I162),'1. Eingabemaske'!$I$12:$V$21,8,FALSE),""),"")</f>
        <v/>
      </c>
      <c r="AO162" s="89" t="str">
        <f>IF(ISTEXT($D162),IF($AN162="","",IF('1. Eingabemaske'!#REF!="","",(IF('1. Eingabemaske'!#REF!=0,($AM162/'1. Eingabemaske'!#REF!),($AM162-1)/('1. Eingabemaske'!#REF!-1))*$AN162))),"")</f>
        <v/>
      </c>
      <c r="AP162" s="110"/>
      <c r="AQ162" s="94" t="str">
        <f>IF(AND(ISTEXT($D162),ISNUMBER($AP162)),IF(HLOOKUP(INT($I162),'1. Eingabemaske'!$I$12:$V$21,9,FALSE)&lt;&gt;0,HLOOKUP(INT($I162),'1. Eingabemaske'!$I$12:$V$21,9,FALSE),""),"")</f>
        <v/>
      </c>
      <c r="AR162" s="103"/>
      <c r="AS162" s="94" t="str">
        <f>IF(AND(ISTEXT($D162),ISNUMBER($AR162)),IF(HLOOKUP(INT($I162),'1. Eingabemaske'!$I$12:$V$21,10,FALSE)&lt;&gt;0,HLOOKUP(INT($I162),'1. Eingabemaske'!$I$12:$V$21,10,FALSE),""),"")</f>
        <v/>
      </c>
      <c r="AT162" s="95" t="str">
        <f>IF(ISTEXT($D162),(IF($AQ162="",0,IF('1. Eingabemaske'!$F$19="","",(IF('1. Eingabemaske'!$F$19=0,($AP162/'1. Eingabemaske'!$G$19),($AP162-1)/('1. Eingabemaske'!$G$19-1))*$AQ162)))+IF($AS162="",0,IF('1. Eingabemaske'!$F$20="","",(IF('1. Eingabemaske'!$F$20=0,($AR162/'1. Eingabemaske'!$G$20),($AR162-1)/('1. Eingabemaske'!$G$20-1))*$AS162)))),"")</f>
        <v/>
      </c>
      <c r="AU162" s="103"/>
      <c r="AV162" s="94" t="str">
        <f>IF(AND(ISTEXT($D162),ISNUMBER($AU162)),IF(HLOOKUP(INT($I162),'1. Eingabemaske'!$I$12:$V$21,11,FALSE)&lt;&gt;0,HLOOKUP(INT($I162),'1. Eingabemaske'!$I$12:$V$21,11,FALSE),""),"")</f>
        <v/>
      </c>
      <c r="AW162" s="103"/>
      <c r="AX162" s="94" t="str">
        <f>IF(AND(ISTEXT($D162),ISNUMBER($AW162)),IF(HLOOKUP(INT($I162),'1. Eingabemaske'!$I$12:$V$21,12,FALSE)&lt;&gt;0,HLOOKUP(INT($I162),'1. Eingabemaske'!$I$12:$V$21,12,FALSE),""),"")</f>
        <v/>
      </c>
      <c r="AY162" s="95" t="str">
        <f>IF(ISTEXT($D162),SUM(IF($AV162="",0,IF('1. Eingabemaske'!$F$21="","",(IF('1. Eingabemaske'!$F$21=0,($AU162/'1. Eingabemaske'!$G$21),($AU162-1)/('1. Eingabemaske'!$G$21-1)))*$AV162)),IF($AX162="",0,IF('1. Eingabemaske'!#REF!="","",(IF('1. Eingabemaske'!#REF!=0,($AW162/'1. Eingabemaske'!#REF!),($AW162-1)/('1. Eingabemaske'!#REF!-1)))*$AX162))),"")</f>
        <v/>
      </c>
      <c r="AZ162" s="84" t="str">
        <f t="shared" si="22"/>
        <v>Bitte BES einfügen</v>
      </c>
      <c r="BA162" s="96" t="str">
        <f t="shared" si="23"/>
        <v/>
      </c>
      <c r="BB162" s="100"/>
      <c r="BC162" s="100"/>
      <c r="BD162" s="100"/>
    </row>
    <row r="163" spans="2:56" ht="13.5" thickBot="1" x14ac:dyDescent="0.45">
      <c r="B163" s="99" t="str">
        <f t="shared" si="16"/>
        <v xml:space="preserve"> </v>
      </c>
      <c r="C163" s="100"/>
      <c r="D163" s="100"/>
      <c r="E163" s="100"/>
      <c r="F163" s="100"/>
      <c r="G163" s="101"/>
      <c r="H163" s="101"/>
      <c r="I163" s="84" t="str">
        <f>IF(ISBLANK(Tableau1[[#This Row],[Name]]),"",((Tableau1[[#This Row],[Testdatum]]-Tableau1[[#This Row],[Geburtsdatum]])/365))</f>
        <v/>
      </c>
      <c r="J163" s="102" t="str">
        <f t="shared" si="17"/>
        <v xml:space="preserve"> </v>
      </c>
      <c r="K163" s="103"/>
      <c r="L163" s="103"/>
      <c r="M163" s="104" t="str">
        <f>IF(ISTEXT(D163),IF(L163="","",IF(HLOOKUP(INT($I163),'1. Eingabemaske'!$I$12:$V$21,2,FALSE)&lt;&gt;0,HLOOKUP(INT($I163),'1. Eingabemaske'!$I$12:$V$21,2,FALSE),"")),"")</f>
        <v/>
      </c>
      <c r="N163" s="105" t="str">
        <f>IF(ISTEXT($D163),IF(F163="M",IF(L163="","",IF($K163="Frühentwickler",VLOOKUP(INT($I163),'1. Eingabemaske'!$Z$12:$AF$28,5,FALSE),IF($K163="Normalentwickler",VLOOKUP(INT($I163),'1. Eingabemaske'!$Z$12:$AF$23,6,FALSE),IF($K163="Spätentwickler",VLOOKUP(INT($I163),'1. Eingabemaske'!$Z$12:$AF$23,7,FALSE),0)))+((VLOOKUP(INT($I163),'1. Eingabemaske'!$Z$12:$AF$23,2,FALSE))*(($G163-DATE(YEAR($G163),1,1)+1)/365))),IF(F163="W",(IF($K163="Frühentwickler",VLOOKUP(INT($I163),'1. Eingabemaske'!$AH$12:$AN$28,5,FALSE),IF($K163="Normalentwickler",VLOOKUP(INT($I163),'1. Eingabemaske'!$AH$12:$AN$23,6,FALSE),IF($K163="Spätentwickler",VLOOKUP(INT($I163),'1. Eingabemaske'!$AH$12:$AN$23,7,FALSE),0)))+((VLOOKUP(INT($I163),'1. Eingabemaske'!$AH$12:$AN$23,2,FALSE))*(($G163-DATE(YEAR($G163),1,1)+1)/365))),"Geschlecht fehlt!")),"")</f>
        <v/>
      </c>
      <c r="O163" s="106" t="str">
        <f>IF(ISTEXT(D163),IF(M163="","",IF('1. Eingabemaske'!$F$13="",0,(IF('1. Eingabemaske'!$F$13=0,(L163/'1. Eingabemaske'!$G$13),(L163-1)/('1. Eingabemaske'!$G$13-1))*M163*N163))),"")</f>
        <v/>
      </c>
      <c r="P163" s="103"/>
      <c r="Q163" s="103"/>
      <c r="R163" s="104" t="str">
        <f t="shared" si="18"/>
        <v/>
      </c>
      <c r="S163" s="104" t="str">
        <f>IF(AND(ISTEXT($D163),ISNUMBER(R163)),IF(HLOOKUP(INT($I163),'1. Eingabemaske'!$I$12:$V$21,3,FALSE)&lt;&gt;0,HLOOKUP(INT($I163),'1. Eingabemaske'!$I$12:$V$21,3,FALSE),""),"")</f>
        <v/>
      </c>
      <c r="T163" s="106" t="str">
        <f>IF(ISTEXT($D163),IF($S163="","",IF($R163="","",IF('1. Eingabemaske'!$F$14="",0,(IF('1. Eingabemaske'!$F$14=0,(R163/'1. Eingabemaske'!$G$14),(R163-1)/('1. Eingabemaske'!$G$14-1))*$S163)))),"")</f>
        <v/>
      </c>
      <c r="U163" s="103"/>
      <c r="V163" s="103"/>
      <c r="W163" s="104" t="str">
        <f t="shared" si="19"/>
        <v/>
      </c>
      <c r="X163" s="104" t="str">
        <f>IF(AND(ISTEXT($D163),ISNUMBER(W163)),IF(HLOOKUP(INT($I163),'1. Eingabemaske'!$I$12:$V$21,4,FALSE)&lt;&gt;0,HLOOKUP(INT($I163),'1. Eingabemaske'!$I$12:$V$21,4,FALSE),""),"")</f>
        <v/>
      </c>
      <c r="Y163" s="108" t="str">
        <f>IF(ISTEXT($D163),IF($W163="","",IF($X163="","",IF('1. Eingabemaske'!$F$15="","",(IF('1. Eingabemaske'!$F$15=0,($W163/'1. Eingabemaske'!$G$15),($W163-1)/('1. Eingabemaske'!$G$15-1))*$X163)))),"")</f>
        <v/>
      </c>
      <c r="Z163" s="103"/>
      <c r="AA163" s="103"/>
      <c r="AB163" s="104" t="str">
        <f t="shared" si="20"/>
        <v/>
      </c>
      <c r="AC163" s="104" t="str">
        <f>IF(AND(ISTEXT($D163),ISNUMBER($AB163)),IF(HLOOKUP(INT($I163),'1. Eingabemaske'!$I$12:$V$21,5,FALSE)&lt;&gt;0,HLOOKUP(INT($I163),'1. Eingabemaske'!$I$12:$V$21,5,FALSE),""),"")</f>
        <v/>
      </c>
      <c r="AD163" s="91" t="str">
        <f>IF(ISTEXT($D163),IF($AC163="","",IF('1. Eingabemaske'!$F$16="","",(IF('1. Eingabemaske'!$F$16=0,($AB163/'1. Eingabemaske'!$G$16),($AB163-1)/('1. Eingabemaske'!$G$16-1))*$AC163))),"")</f>
        <v/>
      </c>
      <c r="AE163" s="92" t="str">
        <f>IF(ISTEXT($D163),IF(F163="M",IF(L163="","",IF($K163="Frühentwickler",VLOOKUP(INT($I163),'1. Eingabemaske'!$Z$12:$AF$28,5,FALSE),IF($K163="Normalentwickler",VLOOKUP(INT($I163),'1. Eingabemaske'!$Z$12:$AF$23,6,FALSE),IF($K163="Spätentwickler",VLOOKUP(INT($I163),'1. Eingabemaske'!$Z$12:$AF$23,7,FALSE),0)))+((VLOOKUP(INT($I163),'1. Eingabemaske'!$Z$12:$AF$23,2,FALSE))*(($G163-DATE(YEAR($G163),1,1)+1)/365))),IF(F163="W",(IF($K163="Frühentwickler",VLOOKUP(INT($I163),'1. Eingabemaske'!$AH$12:$AN$28,5,FALSE),IF($K163="Normalentwickler",VLOOKUP(INT($I163),'1. Eingabemaske'!$AH$12:$AN$23,6,FALSE),IF($K163="Spätentwickler",VLOOKUP(INT($I163),'1. Eingabemaske'!$AH$12:$AN$23,7,FALSE),0)))+((VLOOKUP(INT($I163),'1. Eingabemaske'!$AH$12:$AN$23,2,FALSE))*(($G163-DATE(YEAR($G163),1,1)+1)/365))),"Geschlecht fehlt!")),"")</f>
        <v/>
      </c>
      <c r="AF163" s="93" t="str">
        <f t="shared" si="21"/>
        <v/>
      </c>
      <c r="AG163" s="103"/>
      <c r="AH163" s="94" t="str">
        <f>IF(AND(ISTEXT($D163),ISNUMBER($AG163)),IF(HLOOKUP(INT($I163),'1. Eingabemaske'!$I$12:$V$21,6,FALSE)&lt;&gt;0,HLOOKUP(INT($I163),'1. Eingabemaske'!$I$12:$V$21,6,FALSE),""),"")</f>
        <v/>
      </c>
      <c r="AI163" s="91" t="str">
        <f>IF(ISTEXT($D163),IF($AH163="","",IF('1. Eingabemaske'!$F$17="","",(IF('1. Eingabemaske'!$F$17=0,($AG163/'1. Eingabemaske'!$G$17),($AG163-1)/('1. Eingabemaske'!$G$17-1))*$AH163))),"")</f>
        <v/>
      </c>
      <c r="AJ163" s="103"/>
      <c r="AK163" s="94" t="str">
        <f>IF(AND(ISTEXT($D163),ISNUMBER($AJ163)),IF(HLOOKUP(INT($I163),'1. Eingabemaske'!$I$12:$V$21,7,FALSE)&lt;&gt;0,HLOOKUP(INT($I163),'1. Eingabemaske'!$I$12:$V$21,7,FALSE),""),"")</f>
        <v/>
      </c>
      <c r="AL163" s="91" t="str">
        <f>IF(ISTEXT($D163),IF(AJ163=0,0,IF($AK163="","",IF('1. Eingabemaske'!$F$18="","",(IF('1. Eingabemaske'!$F$18=0,($AJ163/'1. Eingabemaske'!$G$18),($AJ163-1)/('1. Eingabemaske'!$G$18-1))*$AK163)))),"")</f>
        <v/>
      </c>
      <c r="AM163" s="103"/>
      <c r="AN163" s="94" t="str">
        <f>IF(AND(ISTEXT($D163),ISNUMBER($AM163)),IF(HLOOKUP(INT($I163),'1. Eingabemaske'!$I$12:$V$21,8,FALSE)&lt;&gt;0,HLOOKUP(INT($I163),'1. Eingabemaske'!$I$12:$V$21,8,FALSE),""),"")</f>
        <v/>
      </c>
      <c r="AO163" s="89" t="str">
        <f>IF(ISTEXT($D163),IF($AN163="","",IF('1. Eingabemaske'!#REF!="","",(IF('1. Eingabemaske'!#REF!=0,($AM163/'1. Eingabemaske'!#REF!),($AM163-1)/('1. Eingabemaske'!#REF!-1))*$AN163))),"")</f>
        <v/>
      </c>
      <c r="AP163" s="110"/>
      <c r="AQ163" s="94" t="str">
        <f>IF(AND(ISTEXT($D163),ISNUMBER($AP163)),IF(HLOOKUP(INT($I163),'1. Eingabemaske'!$I$12:$V$21,9,FALSE)&lt;&gt;0,HLOOKUP(INT($I163),'1. Eingabemaske'!$I$12:$V$21,9,FALSE),""),"")</f>
        <v/>
      </c>
      <c r="AR163" s="103"/>
      <c r="AS163" s="94" t="str">
        <f>IF(AND(ISTEXT($D163),ISNUMBER($AR163)),IF(HLOOKUP(INT($I163),'1. Eingabemaske'!$I$12:$V$21,10,FALSE)&lt;&gt;0,HLOOKUP(INT($I163),'1. Eingabemaske'!$I$12:$V$21,10,FALSE),""),"")</f>
        <v/>
      </c>
      <c r="AT163" s="95" t="str">
        <f>IF(ISTEXT($D163),(IF($AQ163="",0,IF('1. Eingabemaske'!$F$19="","",(IF('1. Eingabemaske'!$F$19=0,($AP163/'1. Eingabemaske'!$G$19),($AP163-1)/('1. Eingabemaske'!$G$19-1))*$AQ163)))+IF($AS163="",0,IF('1. Eingabemaske'!$F$20="","",(IF('1. Eingabemaske'!$F$20=0,($AR163/'1. Eingabemaske'!$G$20),($AR163-1)/('1. Eingabemaske'!$G$20-1))*$AS163)))),"")</f>
        <v/>
      </c>
      <c r="AU163" s="103"/>
      <c r="AV163" s="94" t="str">
        <f>IF(AND(ISTEXT($D163),ISNUMBER($AU163)),IF(HLOOKUP(INT($I163),'1. Eingabemaske'!$I$12:$V$21,11,FALSE)&lt;&gt;0,HLOOKUP(INT($I163),'1. Eingabemaske'!$I$12:$V$21,11,FALSE),""),"")</f>
        <v/>
      </c>
      <c r="AW163" s="103"/>
      <c r="AX163" s="94" t="str">
        <f>IF(AND(ISTEXT($D163),ISNUMBER($AW163)),IF(HLOOKUP(INT($I163),'1. Eingabemaske'!$I$12:$V$21,12,FALSE)&lt;&gt;0,HLOOKUP(INT($I163),'1. Eingabemaske'!$I$12:$V$21,12,FALSE),""),"")</f>
        <v/>
      </c>
      <c r="AY163" s="95" t="str">
        <f>IF(ISTEXT($D163),SUM(IF($AV163="",0,IF('1. Eingabemaske'!$F$21="","",(IF('1. Eingabemaske'!$F$21=0,($AU163/'1. Eingabemaske'!$G$21),($AU163-1)/('1. Eingabemaske'!$G$21-1)))*$AV163)),IF($AX163="",0,IF('1. Eingabemaske'!#REF!="","",(IF('1. Eingabemaske'!#REF!=0,($AW163/'1. Eingabemaske'!#REF!),($AW163-1)/('1. Eingabemaske'!#REF!-1)))*$AX163))),"")</f>
        <v/>
      </c>
      <c r="AZ163" s="84" t="str">
        <f t="shared" si="22"/>
        <v>Bitte BES einfügen</v>
      </c>
      <c r="BA163" s="96" t="str">
        <f t="shared" si="23"/>
        <v/>
      </c>
      <c r="BB163" s="100"/>
      <c r="BC163" s="100"/>
      <c r="BD163" s="100"/>
    </row>
    <row r="164" spans="2:56" ht="13.5" thickBot="1" x14ac:dyDescent="0.45">
      <c r="B164" s="99" t="str">
        <f t="shared" si="16"/>
        <v xml:space="preserve"> </v>
      </c>
      <c r="C164" s="100"/>
      <c r="D164" s="100"/>
      <c r="E164" s="100"/>
      <c r="F164" s="100"/>
      <c r="G164" s="101"/>
      <c r="H164" s="101"/>
      <c r="I164" s="84" t="str">
        <f>IF(ISBLANK(Tableau1[[#This Row],[Name]]),"",((Tableau1[[#This Row],[Testdatum]]-Tableau1[[#This Row],[Geburtsdatum]])/365))</f>
        <v/>
      </c>
      <c r="J164" s="102" t="str">
        <f t="shared" si="17"/>
        <v xml:space="preserve"> </v>
      </c>
      <c r="K164" s="103"/>
      <c r="L164" s="103"/>
      <c r="M164" s="104" t="str">
        <f>IF(ISTEXT(D164),IF(L164="","",IF(HLOOKUP(INT($I164),'1. Eingabemaske'!$I$12:$V$21,2,FALSE)&lt;&gt;0,HLOOKUP(INT($I164),'1. Eingabemaske'!$I$12:$V$21,2,FALSE),"")),"")</f>
        <v/>
      </c>
      <c r="N164" s="105" t="str">
        <f>IF(ISTEXT($D164),IF(F164="M",IF(L164="","",IF($K164="Frühentwickler",VLOOKUP(INT($I164),'1. Eingabemaske'!$Z$12:$AF$28,5,FALSE),IF($K164="Normalentwickler",VLOOKUP(INT($I164),'1. Eingabemaske'!$Z$12:$AF$23,6,FALSE),IF($K164="Spätentwickler",VLOOKUP(INT($I164),'1. Eingabemaske'!$Z$12:$AF$23,7,FALSE),0)))+((VLOOKUP(INT($I164),'1. Eingabemaske'!$Z$12:$AF$23,2,FALSE))*(($G164-DATE(YEAR($G164),1,1)+1)/365))),IF(F164="W",(IF($K164="Frühentwickler",VLOOKUP(INT($I164),'1. Eingabemaske'!$AH$12:$AN$28,5,FALSE),IF($K164="Normalentwickler",VLOOKUP(INT($I164),'1. Eingabemaske'!$AH$12:$AN$23,6,FALSE),IF($K164="Spätentwickler",VLOOKUP(INT($I164),'1. Eingabemaske'!$AH$12:$AN$23,7,FALSE),0)))+((VLOOKUP(INT($I164),'1. Eingabemaske'!$AH$12:$AN$23,2,FALSE))*(($G164-DATE(YEAR($G164),1,1)+1)/365))),"Geschlecht fehlt!")),"")</f>
        <v/>
      </c>
      <c r="O164" s="106" t="str">
        <f>IF(ISTEXT(D164),IF(M164="","",IF('1. Eingabemaske'!$F$13="",0,(IF('1. Eingabemaske'!$F$13=0,(L164/'1. Eingabemaske'!$G$13),(L164-1)/('1. Eingabemaske'!$G$13-1))*M164*N164))),"")</f>
        <v/>
      </c>
      <c r="P164" s="103"/>
      <c r="Q164" s="103"/>
      <c r="R164" s="104" t="str">
        <f t="shared" si="18"/>
        <v/>
      </c>
      <c r="S164" s="104" t="str">
        <f>IF(AND(ISTEXT($D164),ISNUMBER(R164)),IF(HLOOKUP(INT($I164),'1. Eingabemaske'!$I$12:$V$21,3,FALSE)&lt;&gt;0,HLOOKUP(INT($I164),'1. Eingabemaske'!$I$12:$V$21,3,FALSE),""),"")</f>
        <v/>
      </c>
      <c r="T164" s="106" t="str">
        <f>IF(ISTEXT($D164),IF($S164="","",IF($R164="","",IF('1. Eingabemaske'!$F$14="",0,(IF('1. Eingabemaske'!$F$14=0,(R164/'1. Eingabemaske'!$G$14),(R164-1)/('1. Eingabemaske'!$G$14-1))*$S164)))),"")</f>
        <v/>
      </c>
      <c r="U164" s="103"/>
      <c r="V164" s="103"/>
      <c r="W164" s="104" t="str">
        <f t="shared" si="19"/>
        <v/>
      </c>
      <c r="X164" s="104" t="str">
        <f>IF(AND(ISTEXT($D164),ISNUMBER(W164)),IF(HLOOKUP(INT($I164),'1. Eingabemaske'!$I$12:$V$21,4,FALSE)&lt;&gt;0,HLOOKUP(INT($I164),'1. Eingabemaske'!$I$12:$V$21,4,FALSE),""),"")</f>
        <v/>
      </c>
      <c r="Y164" s="108" t="str">
        <f>IF(ISTEXT($D164),IF($W164="","",IF($X164="","",IF('1. Eingabemaske'!$F$15="","",(IF('1. Eingabemaske'!$F$15=0,($W164/'1. Eingabemaske'!$G$15),($W164-1)/('1. Eingabemaske'!$G$15-1))*$X164)))),"")</f>
        <v/>
      </c>
      <c r="Z164" s="103"/>
      <c r="AA164" s="103"/>
      <c r="AB164" s="104" t="str">
        <f t="shared" si="20"/>
        <v/>
      </c>
      <c r="AC164" s="104" t="str">
        <f>IF(AND(ISTEXT($D164),ISNUMBER($AB164)),IF(HLOOKUP(INT($I164),'1. Eingabemaske'!$I$12:$V$21,5,FALSE)&lt;&gt;0,HLOOKUP(INT($I164),'1. Eingabemaske'!$I$12:$V$21,5,FALSE),""),"")</f>
        <v/>
      </c>
      <c r="AD164" s="91" t="str">
        <f>IF(ISTEXT($D164),IF($AC164="","",IF('1. Eingabemaske'!$F$16="","",(IF('1. Eingabemaske'!$F$16=0,($AB164/'1. Eingabemaske'!$G$16),($AB164-1)/('1. Eingabemaske'!$G$16-1))*$AC164))),"")</f>
        <v/>
      </c>
      <c r="AE164" s="92" t="str">
        <f>IF(ISTEXT($D164),IF(F164="M",IF(L164="","",IF($K164="Frühentwickler",VLOOKUP(INT($I164),'1. Eingabemaske'!$Z$12:$AF$28,5,FALSE),IF($K164="Normalentwickler",VLOOKUP(INT($I164),'1. Eingabemaske'!$Z$12:$AF$23,6,FALSE),IF($K164="Spätentwickler",VLOOKUP(INT($I164),'1. Eingabemaske'!$Z$12:$AF$23,7,FALSE),0)))+((VLOOKUP(INT($I164),'1. Eingabemaske'!$Z$12:$AF$23,2,FALSE))*(($G164-DATE(YEAR($G164),1,1)+1)/365))),IF(F164="W",(IF($K164="Frühentwickler",VLOOKUP(INT($I164),'1. Eingabemaske'!$AH$12:$AN$28,5,FALSE),IF($K164="Normalentwickler",VLOOKUP(INT($I164),'1. Eingabemaske'!$AH$12:$AN$23,6,FALSE),IF($K164="Spätentwickler",VLOOKUP(INT($I164),'1. Eingabemaske'!$AH$12:$AN$23,7,FALSE),0)))+((VLOOKUP(INT($I164),'1. Eingabemaske'!$AH$12:$AN$23,2,FALSE))*(($G164-DATE(YEAR($G164),1,1)+1)/365))),"Geschlecht fehlt!")),"")</f>
        <v/>
      </c>
      <c r="AF164" s="93" t="str">
        <f t="shared" si="21"/>
        <v/>
      </c>
      <c r="AG164" s="103"/>
      <c r="AH164" s="94" t="str">
        <f>IF(AND(ISTEXT($D164),ISNUMBER($AG164)),IF(HLOOKUP(INT($I164),'1. Eingabemaske'!$I$12:$V$21,6,FALSE)&lt;&gt;0,HLOOKUP(INT($I164),'1. Eingabemaske'!$I$12:$V$21,6,FALSE),""),"")</f>
        <v/>
      </c>
      <c r="AI164" s="91" t="str">
        <f>IF(ISTEXT($D164),IF($AH164="","",IF('1. Eingabemaske'!$F$17="","",(IF('1. Eingabemaske'!$F$17=0,($AG164/'1. Eingabemaske'!$G$17),($AG164-1)/('1. Eingabemaske'!$G$17-1))*$AH164))),"")</f>
        <v/>
      </c>
      <c r="AJ164" s="103"/>
      <c r="AK164" s="94" t="str">
        <f>IF(AND(ISTEXT($D164),ISNUMBER($AJ164)),IF(HLOOKUP(INT($I164),'1. Eingabemaske'!$I$12:$V$21,7,FALSE)&lt;&gt;0,HLOOKUP(INT($I164),'1. Eingabemaske'!$I$12:$V$21,7,FALSE),""),"")</f>
        <v/>
      </c>
      <c r="AL164" s="91" t="str">
        <f>IF(ISTEXT($D164),IF(AJ164=0,0,IF($AK164="","",IF('1. Eingabemaske'!$F$18="","",(IF('1. Eingabemaske'!$F$18=0,($AJ164/'1. Eingabemaske'!$G$18),($AJ164-1)/('1. Eingabemaske'!$G$18-1))*$AK164)))),"")</f>
        <v/>
      </c>
      <c r="AM164" s="103"/>
      <c r="AN164" s="94" t="str">
        <f>IF(AND(ISTEXT($D164),ISNUMBER($AM164)),IF(HLOOKUP(INT($I164),'1. Eingabemaske'!$I$12:$V$21,8,FALSE)&lt;&gt;0,HLOOKUP(INT($I164),'1. Eingabemaske'!$I$12:$V$21,8,FALSE),""),"")</f>
        <v/>
      </c>
      <c r="AO164" s="89" t="str">
        <f>IF(ISTEXT($D164),IF($AN164="","",IF('1. Eingabemaske'!#REF!="","",(IF('1. Eingabemaske'!#REF!=0,($AM164/'1. Eingabemaske'!#REF!),($AM164-1)/('1. Eingabemaske'!#REF!-1))*$AN164))),"")</f>
        <v/>
      </c>
      <c r="AP164" s="110"/>
      <c r="AQ164" s="94" t="str">
        <f>IF(AND(ISTEXT($D164),ISNUMBER($AP164)),IF(HLOOKUP(INT($I164),'1. Eingabemaske'!$I$12:$V$21,9,FALSE)&lt;&gt;0,HLOOKUP(INT($I164),'1. Eingabemaske'!$I$12:$V$21,9,FALSE),""),"")</f>
        <v/>
      </c>
      <c r="AR164" s="103"/>
      <c r="AS164" s="94" t="str">
        <f>IF(AND(ISTEXT($D164),ISNUMBER($AR164)),IF(HLOOKUP(INT($I164),'1. Eingabemaske'!$I$12:$V$21,10,FALSE)&lt;&gt;0,HLOOKUP(INT($I164),'1. Eingabemaske'!$I$12:$V$21,10,FALSE),""),"")</f>
        <v/>
      </c>
      <c r="AT164" s="95" t="str">
        <f>IF(ISTEXT($D164),(IF($AQ164="",0,IF('1. Eingabemaske'!$F$19="","",(IF('1. Eingabemaske'!$F$19=0,($AP164/'1. Eingabemaske'!$G$19),($AP164-1)/('1. Eingabemaske'!$G$19-1))*$AQ164)))+IF($AS164="",0,IF('1. Eingabemaske'!$F$20="","",(IF('1. Eingabemaske'!$F$20=0,($AR164/'1. Eingabemaske'!$G$20),($AR164-1)/('1. Eingabemaske'!$G$20-1))*$AS164)))),"")</f>
        <v/>
      </c>
      <c r="AU164" s="103"/>
      <c r="AV164" s="94" t="str">
        <f>IF(AND(ISTEXT($D164),ISNUMBER($AU164)),IF(HLOOKUP(INT($I164),'1. Eingabemaske'!$I$12:$V$21,11,FALSE)&lt;&gt;0,HLOOKUP(INT($I164),'1. Eingabemaske'!$I$12:$V$21,11,FALSE),""),"")</f>
        <v/>
      </c>
      <c r="AW164" s="103"/>
      <c r="AX164" s="94" t="str">
        <f>IF(AND(ISTEXT($D164),ISNUMBER($AW164)),IF(HLOOKUP(INT($I164),'1. Eingabemaske'!$I$12:$V$21,12,FALSE)&lt;&gt;0,HLOOKUP(INT($I164),'1. Eingabemaske'!$I$12:$V$21,12,FALSE),""),"")</f>
        <v/>
      </c>
      <c r="AY164" s="95" t="str">
        <f>IF(ISTEXT($D164),SUM(IF($AV164="",0,IF('1. Eingabemaske'!$F$21="","",(IF('1. Eingabemaske'!$F$21=0,($AU164/'1. Eingabemaske'!$G$21),($AU164-1)/('1. Eingabemaske'!$G$21-1)))*$AV164)),IF($AX164="",0,IF('1. Eingabemaske'!#REF!="","",(IF('1. Eingabemaske'!#REF!=0,($AW164/'1. Eingabemaske'!#REF!),($AW164-1)/('1. Eingabemaske'!#REF!-1)))*$AX164))),"")</f>
        <v/>
      </c>
      <c r="AZ164" s="84" t="str">
        <f t="shared" si="22"/>
        <v>Bitte BES einfügen</v>
      </c>
      <c r="BA164" s="96" t="str">
        <f t="shared" si="23"/>
        <v/>
      </c>
      <c r="BB164" s="100"/>
      <c r="BC164" s="100"/>
      <c r="BD164" s="100"/>
    </row>
    <row r="165" spans="2:56" ht="13.5" thickBot="1" x14ac:dyDescent="0.45">
      <c r="B165" s="99" t="str">
        <f t="shared" si="16"/>
        <v xml:space="preserve"> </v>
      </c>
      <c r="C165" s="100"/>
      <c r="D165" s="100"/>
      <c r="E165" s="100"/>
      <c r="F165" s="100"/>
      <c r="G165" s="101"/>
      <c r="H165" s="101"/>
      <c r="I165" s="84" t="str">
        <f>IF(ISBLANK(Tableau1[[#This Row],[Name]]),"",((Tableau1[[#This Row],[Testdatum]]-Tableau1[[#This Row],[Geburtsdatum]])/365))</f>
        <v/>
      </c>
      <c r="J165" s="102" t="str">
        <f t="shared" si="17"/>
        <v xml:space="preserve"> </v>
      </c>
      <c r="K165" s="103"/>
      <c r="L165" s="103"/>
      <c r="M165" s="104" t="str">
        <f>IF(ISTEXT(D165),IF(L165="","",IF(HLOOKUP(INT($I165),'1. Eingabemaske'!$I$12:$V$21,2,FALSE)&lt;&gt;0,HLOOKUP(INT($I165),'1. Eingabemaske'!$I$12:$V$21,2,FALSE),"")),"")</f>
        <v/>
      </c>
      <c r="N165" s="105" t="str">
        <f>IF(ISTEXT($D165),IF(F165="M",IF(L165="","",IF($K165="Frühentwickler",VLOOKUP(INT($I165),'1. Eingabemaske'!$Z$12:$AF$28,5,FALSE),IF($K165="Normalentwickler",VLOOKUP(INT($I165),'1. Eingabemaske'!$Z$12:$AF$23,6,FALSE),IF($K165="Spätentwickler",VLOOKUP(INT($I165),'1. Eingabemaske'!$Z$12:$AF$23,7,FALSE),0)))+((VLOOKUP(INT($I165),'1. Eingabemaske'!$Z$12:$AF$23,2,FALSE))*(($G165-DATE(YEAR($G165),1,1)+1)/365))),IF(F165="W",(IF($K165="Frühentwickler",VLOOKUP(INT($I165),'1. Eingabemaske'!$AH$12:$AN$28,5,FALSE),IF($K165="Normalentwickler",VLOOKUP(INT($I165),'1. Eingabemaske'!$AH$12:$AN$23,6,FALSE),IF($K165="Spätentwickler",VLOOKUP(INT($I165),'1. Eingabemaske'!$AH$12:$AN$23,7,FALSE),0)))+((VLOOKUP(INT($I165),'1. Eingabemaske'!$AH$12:$AN$23,2,FALSE))*(($G165-DATE(YEAR($G165),1,1)+1)/365))),"Geschlecht fehlt!")),"")</f>
        <v/>
      </c>
      <c r="O165" s="106" t="str">
        <f>IF(ISTEXT(D165),IF(M165="","",IF('1. Eingabemaske'!$F$13="",0,(IF('1. Eingabemaske'!$F$13=0,(L165/'1. Eingabemaske'!$G$13),(L165-1)/('1. Eingabemaske'!$G$13-1))*M165*N165))),"")</f>
        <v/>
      </c>
      <c r="P165" s="103"/>
      <c r="Q165" s="103"/>
      <c r="R165" s="104" t="str">
        <f t="shared" si="18"/>
        <v/>
      </c>
      <c r="S165" s="104" t="str">
        <f>IF(AND(ISTEXT($D165),ISNUMBER(R165)),IF(HLOOKUP(INT($I165),'1. Eingabemaske'!$I$12:$V$21,3,FALSE)&lt;&gt;0,HLOOKUP(INT($I165),'1. Eingabemaske'!$I$12:$V$21,3,FALSE),""),"")</f>
        <v/>
      </c>
      <c r="T165" s="106" t="str">
        <f>IF(ISTEXT($D165),IF($S165="","",IF($R165="","",IF('1. Eingabemaske'!$F$14="",0,(IF('1. Eingabemaske'!$F$14=0,(R165/'1. Eingabemaske'!$G$14),(R165-1)/('1. Eingabemaske'!$G$14-1))*$S165)))),"")</f>
        <v/>
      </c>
      <c r="U165" s="103"/>
      <c r="V165" s="103"/>
      <c r="W165" s="104" t="str">
        <f t="shared" si="19"/>
        <v/>
      </c>
      <c r="X165" s="104" t="str">
        <f>IF(AND(ISTEXT($D165),ISNUMBER(W165)),IF(HLOOKUP(INT($I165),'1. Eingabemaske'!$I$12:$V$21,4,FALSE)&lt;&gt;0,HLOOKUP(INT($I165),'1. Eingabemaske'!$I$12:$V$21,4,FALSE),""),"")</f>
        <v/>
      </c>
      <c r="Y165" s="108" t="str">
        <f>IF(ISTEXT($D165),IF($W165="","",IF($X165="","",IF('1. Eingabemaske'!$F$15="","",(IF('1. Eingabemaske'!$F$15=0,($W165/'1. Eingabemaske'!$G$15),($W165-1)/('1. Eingabemaske'!$G$15-1))*$X165)))),"")</f>
        <v/>
      </c>
      <c r="Z165" s="103"/>
      <c r="AA165" s="103"/>
      <c r="AB165" s="104" t="str">
        <f t="shared" si="20"/>
        <v/>
      </c>
      <c r="AC165" s="104" t="str">
        <f>IF(AND(ISTEXT($D165),ISNUMBER($AB165)),IF(HLOOKUP(INT($I165),'1. Eingabemaske'!$I$12:$V$21,5,FALSE)&lt;&gt;0,HLOOKUP(INT($I165),'1. Eingabemaske'!$I$12:$V$21,5,FALSE),""),"")</f>
        <v/>
      </c>
      <c r="AD165" s="91" t="str">
        <f>IF(ISTEXT($D165),IF($AC165="","",IF('1. Eingabemaske'!$F$16="","",(IF('1. Eingabemaske'!$F$16=0,($AB165/'1. Eingabemaske'!$G$16),($AB165-1)/('1. Eingabemaske'!$G$16-1))*$AC165))),"")</f>
        <v/>
      </c>
      <c r="AE165" s="92" t="str">
        <f>IF(ISTEXT($D165),IF(F165="M",IF(L165="","",IF($K165="Frühentwickler",VLOOKUP(INT($I165),'1. Eingabemaske'!$Z$12:$AF$28,5,FALSE),IF($K165="Normalentwickler",VLOOKUP(INT($I165),'1. Eingabemaske'!$Z$12:$AF$23,6,FALSE),IF($K165="Spätentwickler",VLOOKUP(INT($I165),'1. Eingabemaske'!$Z$12:$AF$23,7,FALSE),0)))+((VLOOKUP(INT($I165),'1. Eingabemaske'!$Z$12:$AF$23,2,FALSE))*(($G165-DATE(YEAR($G165),1,1)+1)/365))),IF(F165="W",(IF($K165="Frühentwickler",VLOOKUP(INT($I165),'1. Eingabemaske'!$AH$12:$AN$28,5,FALSE),IF($K165="Normalentwickler",VLOOKUP(INT($I165),'1. Eingabemaske'!$AH$12:$AN$23,6,FALSE),IF($K165="Spätentwickler",VLOOKUP(INT($I165),'1. Eingabemaske'!$AH$12:$AN$23,7,FALSE),0)))+((VLOOKUP(INT($I165),'1. Eingabemaske'!$AH$12:$AN$23,2,FALSE))*(($G165-DATE(YEAR($G165),1,1)+1)/365))),"Geschlecht fehlt!")),"")</f>
        <v/>
      </c>
      <c r="AF165" s="93" t="str">
        <f t="shared" si="21"/>
        <v/>
      </c>
      <c r="AG165" s="103"/>
      <c r="AH165" s="94" t="str">
        <f>IF(AND(ISTEXT($D165),ISNUMBER($AG165)),IF(HLOOKUP(INT($I165),'1. Eingabemaske'!$I$12:$V$21,6,FALSE)&lt;&gt;0,HLOOKUP(INT($I165),'1. Eingabemaske'!$I$12:$V$21,6,FALSE),""),"")</f>
        <v/>
      </c>
      <c r="AI165" s="91" t="str">
        <f>IF(ISTEXT($D165),IF($AH165="","",IF('1. Eingabemaske'!$F$17="","",(IF('1. Eingabemaske'!$F$17=0,($AG165/'1. Eingabemaske'!$G$17),($AG165-1)/('1. Eingabemaske'!$G$17-1))*$AH165))),"")</f>
        <v/>
      </c>
      <c r="AJ165" s="103"/>
      <c r="AK165" s="94" t="str">
        <f>IF(AND(ISTEXT($D165),ISNUMBER($AJ165)),IF(HLOOKUP(INT($I165),'1. Eingabemaske'!$I$12:$V$21,7,FALSE)&lt;&gt;0,HLOOKUP(INT($I165),'1. Eingabemaske'!$I$12:$V$21,7,FALSE),""),"")</f>
        <v/>
      </c>
      <c r="AL165" s="91" t="str">
        <f>IF(ISTEXT($D165),IF(AJ165=0,0,IF($AK165="","",IF('1. Eingabemaske'!$F$18="","",(IF('1. Eingabemaske'!$F$18=0,($AJ165/'1. Eingabemaske'!$G$18),($AJ165-1)/('1. Eingabemaske'!$G$18-1))*$AK165)))),"")</f>
        <v/>
      </c>
      <c r="AM165" s="103"/>
      <c r="AN165" s="94" t="str">
        <f>IF(AND(ISTEXT($D165),ISNUMBER($AM165)),IF(HLOOKUP(INT($I165),'1. Eingabemaske'!$I$12:$V$21,8,FALSE)&lt;&gt;0,HLOOKUP(INT($I165),'1. Eingabemaske'!$I$12:$V$21,8,FALSE),""),"")</f>
        <v/>
      </c>
      <c r="AO165" s="89" t="str">
        <f>IF(ISTEXT($D165),IF($AN165="","",IF('1. Eingabemaske'!#REF!="","",(IF('1. Eingabemaske'!#REF!=0,($AM165/'1. Eingabemaske'!#REF!),($AM165-1)/('1. Eingabemaske'!#REF!-1))*$AN165))),"")</f>
        <v/>
      </c>
      <c r="AP165" s="110"/>
      <c r="AQ165" s="94" t="str">
        <f>IF(AND(ISTEXT($D165),ISNUMBER($AP165)),IF(HLOOKUP(INT($I165),'1. Eingabemaske'!$I$12:$V$21,9,FALSE)&lt;&gt;0,HLOOKUP(INT($I165),'1. Eingabemaske'!$I$12:$V$21,9,FALSE),""),"")</f>
        <v/>
      </c>
      <c r="AR165" s="103"/>
      <c r="AS165" s="94" t="str">
        <f>IF(AND(ISTEXT($D165),ISNUMBER($AR165)),IF(HLOOKUP(INT($I165),'1. Eingabemaske'!$I$12:$V$21,10,FALSE)&lt;&gt;0,HLOOKUP(INT($I165),'1. Eingabemaske'!$I$12:$V$21,10,FALSE),""),"")</f>
        <v/>
      </c>
      <c r="AT165" s="95" t="str">
        <f>IF(ISTEXT($D165),(IF($AQ165="",0,IF('1. Eingabemaske'!$F$19="","",(IF('1. Eingabemaske'!$F$19=0,($AP165/'1. Eingabemaske'!$G$19),($AP165-1)/('1. Eingabemaske'!$G$19-1))*$AQ165)))+IF($AS165="",0,IF('1. Eingabemaske'!$F$20="","",(IF('1. Eingabemaske'!$F$20=0,($AR165/'1. Eingabemaske'!$G$20),($AR165-1)/('1. Eingabemaske'!$G$20-1))*$AS165)))),"")</f>
        <v/>
      </c>
      <c r="AU165" s="103"/>
      <c r="AV165" s="94" t="str">
        <f>IF(AND(ISTEXT($D165),ISNUMBER($AU165)),IF(HLOOKUP(INT($I165),'1. Eingabemaske'!$I$12:$V$21,11,FALSE)&lt;&gt;0,HLOOKUP(INT($I165),'1. Eingabemaske'!$I$12:$V$21,11,FALSE),""),"")</f>
        <v/>
      </c>
      <c r="AW165" s="103"/>
      <c r="AX165" s="94" t="str">
        <f>IF(AND(ISTEXT($D165),ISNUMBER($AW165)),IF(HLOOKUP(INT($I165),'1. Eingabemaske'!$I$12:$V$21,12,FALSE)&lt;&gt;0,HLOOKUP(INT($I165),'1. Eingabemaske'!$I$12:$V$21,12,FALSE),""),"")</f>
        <v/>
      </c>
      <c r="AY165" s="95" t="str">
        <f>IF(ISTEXT($D165),SUM(IF($AV165="",0,IF('1. Eingabemaske'!$F$21="","",(IF('1. Eingabemaske'!$F$21=0,($AU165/'1. Eingabemaske'!$G$21),($AU165-1)/('1. Eingabemaske'!$G$21-1)))*$AV165)),IF($AX165="",0,IF('1. Eingabemaske'!#REF!="","",(IF('1. Eingabemaske'!#REF!=0,($AW165/'1. Eingabemaske'!#REF!),($AW165-1)/('1. Eingabemaske'!#REF!-1)))*$AX165))),"")</f>
        <v/>
      </c>
      <c r="AZ165" s="84" t="str">
        <f t="shared" si="22"/>
        <v>Bitte BES einfügen</v>
      </c>
      <c r="BA165" s="96" t="str">
        <f t="shared" si="23"/>
        <v/>
      </c>
      <c r="BB165" s="100"/>
      <c r="BC165" s="100"/>
      <c r="BD165" s="100"/>
    </row>
    <row r="166" spans="2:56" ht="13.5" thickBot="1" x14ac:dyDescent="0.45">
      <c r="B166" s="99" t="str">
        <f t="shared" si="16"/>
        <v xml:space="preserve"> </v>
      </c>
      <c r="C166" s="100"/>
      <c r="D166" s="100"/>
      <c r="E166" s="100"/>
      <c r="F166" s="100"/>
      <c r="G166" s="101"/>
      <c r="H166" s="101"/>
      <c r="I166" s="84" t="str">
        <f>IF(ISBLANK(Tableau1[[#This Row],[Name]]),"",((Tableau1[[#This Row],[Testdatum]]-Tableau1[[#This Row],[Geburtsdatum]])/365))</f>
        <v/>
      </c>
      <c r="J166" s="102" t="str">
        <f t="shared" si="17"/>
        <v xml:space="preserve"> </v>
      </c>
      <c r="K166" s="103"/>
      <c r="L166" s="103"/>
      <c r="M166" s="104" t="str">
        <f>IF(ISTEXT(D166),IF(L166="","",IF(HLOOKUP(INT($I166),'1. Eingabemaske'!$I$12:$V$21,2,FALSE)&lt;&gt;0,HLOOKUP(INT($I166),'1. Eingabemaske'!$I$12:$V$21,2,FALSE),"")),"")</f>
        <v/>
      </c>
      <c r="N166" s="105" t="str">
        <f>IF(ISTEXT($D166),IF(F166="M",IF(L166="","",IF($K166="Frühentwickler",VLOOKUP(INT($I166),'1. Eingabemaske'!$Z$12:$AF$28,5,FALSE),IF($K166="Normalentwickler",VLOOKUP(INT($I166),'1. Eingabemaske'!$Z$12:$AF$23,6,FALSE),IF($K166="Spätentwickler",VLOOKUP(INT($I166),'1. Eingabemaske'!$Z$12:$AF$23,7,FALSE),0)))+((VLOOKUP(INT($I166),'1. Eingabemaske'!$Z$12:$AF$23,2,FALSE))*(($G166-DATE(YEAR($G166),1,1)+1)/365))),IF(F166="W",(IF($K166="Frühentwickler",VLOOKUP(INT($I166),'1. Eingabemaske'!$AH$12:$AN$28,5,FALSE),IF($K166="Normalentwickler",VLOOKUP(INT($I166),'1. Eingabemaske'!$AH$12:$AN$23,6,FALSE),IF($K166="Spätentwickler",VLOOKUP(INT($I166),'1. Eingabemaske'!$AH$12:$AN$23,7,FALSE),0)))+((VLOOKUP(INT($I166),'1. Eingabemaske'!$AH$12:$AN$23,2,FALSE))*(($G166-DATE(YEAR($G166),1,1)+1)/365))),"Geschlecht fehlt!")),"")</f>
        <v/>
      </c>
      <c r="O166" s="106" t="str">
        <f>IF(ISTEXT(D166),IF(M166="","",IF('1. Eingabemaske'!$F$13="",0,(IF('1. Eingabemaske'!$F$13=0,(L166/'1. Eingabemaske'!$G$13),(L166-1)/('1. Eingabemaske'!$G$13-1))*M166*N166))),"")</f>
        <v/>
      </c>
      <c r="P166" s="103"/>
      <c r="Q166" s="103"/>
      <c r="R166" s="104" t="str">
        <f t="shared" si="18"/>
        <v/>
      </c>
      <c r="S166" s="104" t="str">
        <f>IF(AND(ISTEXT($D166),ISNUMBER(R166)),IF(HLOOKUP(INT($I166),'1. Eingabemaske'!$I$12:$V$21,3,FALSE)&lt;&gt;0,HLOOKUP(INT($I166),'1. Eingabemaske'!$I$12:$V$21,3,FALSE),""),"")</f>
        <v/>
      </c>
      <c r="T166" s="106" t="str">
        <f>IF(ISTEXT($D166),IF($S166="","",IF($R166="","",IF('1. Eingabemaske'!$F$14="",0,(IF('1. Eingabemaske'!$F$14=0,(R166/'1. Eingabemaske'!$G$14),(R166-1)/('1. Eingabemaske'!$G$14-1))*$S166)))),"")</f>
        <v/>
      </c>
      <c r="U166" s="103"/>
      <c r="V166" s="103"/>
      <c r="W166" s="104" t="str">
        <f t="shared" si="19"/>
        <v/>
      </c>
      <c r="X166" s="104" t="str">
        <f>IF(AND(ISTEXT($D166),ISNUMBER(W166)),IF(HLOOKUP(INT($I166),'1. Eingabemaske'!$I$12:$V$21,4,FALSE)&lt;&gt;0,HLOOKUP(INT($I166),'1. Eingabemaske'!$I$12:$V$21,4,FALSE),""),"")</f>
        <v/>
      </c>
      <c r="Y166" s="108" t="str">
        <f>IF(ISTEXT($D166),IF($W166="","",IF($X166="","",IF('1. Eingabemaske'!$F$15="","",(IF('1. Eingabemaske'!$F$15=0,($W166/'1. Eingabemaske'!$G$15),($W166-1)/('1. Eingabemaske'!$G$15-1))*$X166)))),"")</f>
        <v/>
      </c>
      <c r="Z166" s="103"/>
      <c r="AA166" s="103"/>
      <c r="AB166" s="104" t="str">
        <f t="shared" si="20"/>
        <v/>
      </c>
      <c r="AC166" s="104" t="str">
        <f>IF(AND(ISTEXT($D166),ISNUMBER($AB166)),IF(HLOOKUP(INT($I166),'1. Eingabemaske'!$I$12:$V$21,5,FALSE)&lt;&gt;0,HLOOKUP(INT($I166),'1. Eingabemaske'!$I$12:$V$21,5,FALSE),""),"")</f>
        <v/>
      </c>
      <c r="AD166" s="91" t="str">
        <f>IF(ISTEXT($D166),IF($AC166="","",IF('1. Eingabemaske'!$F$16="","",(IF('1. Eingabemaske'!$F$16=0,($AB166/'1. Eingabemaske'!$G$16),($AB166-1)/('1. Eingabemaske'!$G$16-1))*$AC166))),"")</f>
        <v/>
      </c>
      <c r="AE166" s="92" t="str">
        <f>IF(ISTEXT($D166),IF(F166="M",IF(L166="","",IF($K166="Frühentwickler",VLOOKUP(INT($I166),'1. Eingabemaske'!$Z$12:$AF$28,5,FALSE),IF($K166="Normalentwickler",VLOOKUP(INT($I166),'1. Eingabemaske'!$Z$12:$AF$23,6,FALSE),IF($K166="Spätentwickler",VLOOKUP(INT($I166),'1. Eingabemaske'!$Z$12:$AF$23,7,FALSE),0)))+((VLOOKUP(INT($I166),'1. Eingabemaske'!$Z$12:$AF$23,2,FALSE))*(($G166-DATE(YEAR($G166),1,1)+1)/365))),IF(F166="W",(IF($K166="Frühentwickler",VLOOKUP(INT($I166),'1. Eingabemaske'!$AH$12:$AN$28,5,FALSE),IF($K166="Normalentwickler",VLOOKUP(INT($I166),'1. Eingabemaske'!$AH$12:$AN$23,6,FALSE),IF($K166="Spätentwickler",VLOOKUP(INT($I166),'1. Eingabemaske'!$AH$12:$AN$23,7,FALSE),0)))+((VLOOKUP(INT($I166),'1. Eingabemaske'!$AH$12:$AN$23,2,FALSE))*(($G166-DATE(YEAR($G166),1,1)+1)/365))),"Geschlecht fehlt!")),"")</f>
        <v/>
      </c>
      <c r="AF166" s="93" t="str">
        <f t="shared" si="21"/>
        <v/>
      </c>
      <c r="AG166" s="103"/>
      <c r="AH166" s="94" t="str">
        <f>IF(AND(ISTEXT($D166),ISNUMBER($AG166)),IF(HLOOKUP(INT($I166),'1. Eingabemaske'!$I$12:$V$21,6,FALSE)&lt;&gt;0,HLOOKUP(INT($I166),'1. Eingabemaske'!$I$12:$V$21,6,FALSE),""),"")</f>
        <v/>
      </c>
      <c r="AI166" s="91" t="str">
        <f>IF(ISTEXT($D166),IF($AH166="","",IF('1. Eingabemaske'!$F$17="","",(IF('1. Eingabemaske'!$F$17=0,($AG166/'1. Eingabemaske'!$G$17),($AG166-1)/('1. Eingabemaske'!$G$17-1))*$AH166))),"")</f>
        <v/>
      </c>
      <c r="AJ166" s="103"/>
      <c r="AK166" s="94" t="str">
        <f>IF(AND(ISTEXT($D166),ISNUMBER($AJ166)),IF(HLOOKUP(INT($I166),'1. Eingabemaske'!$I$12:$V$21,7,FALSE)&lt;&gt;0,HLOOKUP(INT($I166),'1. Eingabemaske'!$I$12:$V$21,7,FALSE),""),"")</f>
        <v/>
      </c>
      <c r="AL166" s="91" t="str">
        <f>IF(ISTEXT($D166),IF(AJ166=0,0,IF($AK166="","",IF('1. Eingabemaske'!$F$18="","",(IF('1. Eingabemaske'!$F$18=0,($AJ166/'1. Eingabemaske'!$G$18),($AJ166-1)/('1. Eingabemaske'!$G$18-1))*$AK166)))),"")</f>
        <v/>
      </c>
      <c r="AM166" s="103"/>
      <c r="AN166" s="94" t="str">
        <f>IF(AND(ISTEXT($D166),ISNUMBER($AM166)),IF(HLOOKUP(INT($I166),'1. Eingabemaske'!$I$12:$V$21,8,FALSE)&lt;&gt;0,HLOOKUP(INT($I166),'1. Eingabemaske'!$I$12:$V$21,8,FALSE),""),"")</f>
        <v/>
      </c>
      <c r="AO166" s="89" t="str">
        <f>IF(ISTEXT($D166),IF($AN166="","",IF('1. Eingabemaske'!#REF!="","",(IF('1. Eingabemaske'!#REF!=0,($AM166/'1. Eingabemaske'!#REF!),($AM166-1)/('1. Eingabemaske'!#REF!-1))*$AN166))),"")</f>
        <v/>
      </c>
      <c r="AP166" s="110"/>
      <c r="AQ166" s="94" t="str">
        <f>IF(AND(ISTEXT($D166),ISNUMBER($AP166)),IF(HLOOKUP(INT($I166),'1. Eingabemaske'!$I$12:$V$21,9,FALSE)&lt;&gt;0,HLOOKUP(INT($I166),'1. Eingabemaske'!$I$12:$V$21,9,FALSE),""),"")</f>
        <v/>
      </c>
      <c r="AR166" s="103"/>
      <c r="AS166" s="94" t="str">
        <f>IF(AND(ISTEXT($D166),ISNUMBER($AR166)),IF(HLOOKUP(INT($I166),'1. Eingabemaske'!$I$12:$V$21,10,FALSE)&lt;&gt;0,HLOOKUP(INT($I166),'1. Eingabemaske'!$I$12:$V$21,10,FALSE),""),"")</f>
        <v/>
      </c>
      <c r="AT166" s="95" t="str">
        <f>IF(ISTEXT($D166),(IF($AQ166="",0,IF('1. Eingabemaske'!$F$19="","",(IF('1. Eingabemaske'!$F$19=0,($AP166/'1. Eingabemaske'!$G$19),($AP166-1)/('1. Eingabemaske'!$G$19-1))*$AQ166)))+IF($AS166="",0,IF('1. Eingabemaske'!$F$20="","",(IF('1. Eingabemaske'!$F$20=0,($AR166/'1. Eingabemaske'!$G$20),($AR166-1)/('1. Eingabemaske'!$G$20-1))*$AS166)))),"")</f>
        <v/>
      </c>
      <c r="AU166" s="103"/>
      <c r="AV166" s="94" t="str">
        <f>IF(AND(ISTEXT($D166),ISNUMBER($AU166)),IF(HLOOKUP(INT($I166),'1. Eingabemaske'!$I$12:$V$21,11,FALSE)&lt;&gt;0,HLOOKUP(INT($I166),'1. Eingabemaske'!$I$12:$V$21,11,FALSE),""),"")</f>
        <v/>
      </c>
      <c r="AW166" s="103"/>
      <c r="AX166" s="94" t="str">
        <f>IF(AND(ISTEXT($D166),ISNUMBER($AW166)),IF(HLOOKUP(INT($I166),'1. Eingabemaske'!$I$12:$V$21,12,FALSE)&lt;&gt;0,HLOOKUP(INT($I166),'1. Eingabemaske'!$I$12:$V$21,12,FALSE),""),"")</f>
        <v/>
      </c>
      <c r="AY166" s="95" t="str">
        <f>IF(ISTEXT($D166),SUM(IF($AV166="",0,IF('1. Eingabemaske'!$F$21="","",(IF('1. Eingabemaske'!$F$21=0,($AU166/'1. Eingabemaske'!$G$21),($AU166-1)/('1. Eingabemaske'!$G$21-1)))*$AV166)),IF($AX166="",0,IF('1. Eingabemaske'!#REF!="","",(IF('1. Eingabemaske'!#REF!=0,($AW166/'1. Eingabemaske'!#REF!),($AW166-1)/('1. Eingabemaske'!#REF!-1)))*$AX166))),"")</f>
        <v/>
      </c>
      <c r="AZ166" s="84" t="str">
        <f t="shared" si="22"/>
        <v>Bitte BES einfügen</v>
      </c>
      <c r="BA166" s="96" t="str">
        <f t="shared" si="23"/>
        <v/>
      </c>
      <c r="BB166" s="100"/>
      <c r="BC166" s="100"/>
      <c r="BD166" s="100"/>
    </row>
    <row r="167" spans="2:56" ht="13.5" thickBot="1" x14ac:dyDescent="0.45">
      <c r="B167" s="99" t="str">
        <f t="shared" si="16"/>
        <v xml:space="preserve"> </v>
      </c>
      <c r="C167" s="100"/>
      <c r="D167" s="100"/>
      <c r="E167" s="100"/>
      <c r="F167" s="100"/>
      <c r="G167" s="101"/>
      <c r="H167" s="101"/>
      <c r="I167" s="84" t="str">
        <f>IF(ISBLANK(Tableau1[[#This Row],[Name]]),"",((Tableau1[[#This Row],[Testdatum]]-Tableau1[[#This Row],[Geburtsdatum]])/365))</f>
        <v/>
      </c>
      <c r="J167" s="102" t="str">
        <f t="shared" si="17"/>
        <v xml:space="preserve"> </v>
      </c>
      <c r="K167" s="103"/>
      <c r="L167" s="103"/>
      <c r="M167" s="104" t="str">
        <f>IF(ISTEXT(D167),IF(L167="","",IF(HLOOKUP(INT($I167),'1. Eingabemaske'!$I$12:$V$21,2,FALSE)&lt;&gt;0,HLOOKUP(INT($I167),'1. Eingabemaske'!$I$12:$V$21,2,FALSE),"")),"")</f>
        <v/>
      </c>
      <c r="N167" s="105" t="str">
        <f>IF(ISTEXT($D167),IF(F167="M",IF(L167="","",IF($K167="Frühentwickler",VLOOKUP(INT($I167),'1. Eingabemaske'!$Z$12:$AF$28,5,FALSE),IF($K167="Normalentwickler",VLOOKUP(INT($I167),'1. Eingabemaske'!$Z$12:$AF$23,6,FALSE),IF($K167="Spätentwickler",VLOOKUP(INT($I167),'1. Eingabemaske'!$Z$12:$AF$23,7,FALSE),0)))+((VLOOKUP(INT($I167),'1. Eingabemaske'!$Z$12:$AF$23,2,FALSE))*(($G167-DATE(YEAR($G167),1,1)+1)/365))),IF(F167="W",(IF($K167="Frühentwickler",VLOOKUP(INT($I167),'1. Eingabemaske'!$AH$12:$AN$28,5,FALSE),IF($K167="Normalentwickler",VLOOKUP(INT($I167),'1. Eingabemaske'!$AH$12:$AN$23,6,FALSE),IF($K167="Spätentwickler",VLOOKUP(INT($I167),'1. Eingabemaske'!$AH$12:$AN$23,7,FALSE),0)))+((VLOOKUP(INT($I167),'1. Eingabemaske'!$AH$12:$AN$23,2,FALSE))*(($G167-DATE(YEAR($G167),1,1)+1)/365))),"Geschlecht fehlt!")),"")</f>
        <v/>
      </c>
      <c r="O167" s="106" t="str">
        <f>IF(ISTEXT(D167),IF(M167="","",IF('1. Eingabemaske'!$F$13="",0,(IF('1. Eingabemaske'!$F$13=0,(L167/'1. Eingabemaske'!$G$13),(L167-1)/('1. Eingabemaske'!$G$13-1))*M167*N167))),"")</f>
        <v/>
      </c>
      <c r="P167" s="103"/>
      <c r="Q167" s="103"/>
      <c r="R167" s="104" t="str">
        <f t="shared" si="18"/>
        <v/>
      </c>
      <c r="S167" s="104" t="str">
        <f>IF(AND(ISTEXT($D167),ISNUMBER(R167)),IF(HLOOKUP(INT($I167),'1. Eingabemaske'!$I$12:$V$21,3,FALSE)&lt;&gt;0,HLOOKUP(INT($I167),'1. Eingabemaske'!$I$12:$V$21,3,FALSE),""),"")</f>
        <v/>
      </c>
      <c r="T167" s="106" t="str">
        <f>IF(ISTEXT($D167),IF($S167="","",IF($R167="","",IF('1. Eingabemaske'!$F$14="",0,(IF('1. Eingabemaske'!$F$14=0,(R167/'1. Eingabemaske'!$G$14),(R167-1)/('1. Eingabemaske'!$G$14-1))*$S167)))),"")</f>
        <v/>
      </c>
      <c r="U167" s="103"/>
      <c r="V167" s="103"/>
      <c r="W167" s="104" t="str">
        <f t="shared" si="19"/>
        <v/>
      </c>
      <c r="X167" s="104" t="str">
        <f>IF(AND(ISTEXT($D167),ISNUMBER(W167)),IF(HLOOKUP(INT($I167),'1. Eingabemaske'!$I$12:$V$21,4,FALSE)&lt;&gt;0,HLOOKUP(INT($I167),'1. Eingabemaske'!$I$12:$V$21,4,FALSE),""),"")</f>
        <v/>
      </c>
      <c r="Y167" s="108" t="str">
        <f>IF(ISTEXT($D167),IF($W167="","",IF($X167="","",IF('1. Eingabemaske'!$F$15="","",(IF('1. Eingabemaske'!$F$15=0,($W167/'1. Eingabemaske'!$G$15),($W167-1)/('1. Eingabemaske'!$G$15-1))*$X167)))),"")</f>
        <v/>
      </c>
      <c r="Z167" s="103"/>
      <c r="AA167" s="103"/>
      <c r="AB167" s="104" t="str">
        <f t="shared" si="20"/>
        <v/>
      </c>
      <c r="AC167" s="104" t="str">
        <f>IF(AND(ISTEXT($D167),ISNUMBER($AB167)),IF(HLOOKUP(INT($I167),'1. Eingabemaske'!$I$12:$V$21,5,FALSE)&lt;&gt;0,HLOOKUP(INT($I167),'1. Eingabemaske'!$I$12:$V$21,5,FALSE),""),"")</f>
        <v/>
      </c>
      <c r="AD167" s="91" t="str">
        <f>IF(ISTEXT($D167),IF($AC167="","",IF('1. Eingabemaske'!$F$16="","",(IF('1. Eingabemaske'!$F$16=0,($AB167/'1. Eingabemaske'!$G$16),($AB167-1)/('1. Eingabemaske'!$G$16-1))*$AC167))),"")</f>
        <v/>
      </c>
      <c r="AE167" s="92" t="str">
        <f>IF(ISTEXT($D167),IF(F167="M",IF(L167="","",IF($K167="Frühentwickler",VLOOKUP(INT($I167),'1. Eingabemaske'!$Z$12:$AF$28,5,FALSE),IF($K167="Normalentwickler",VLOOKUP(INT($I167),'1. Eingabemaske'!$Z$12:$AF$23,6,FALSE),IF($K167="Spätentwickler",VLOOKUP(INT($I167),'1. Eingabemaske'!$Z$12:$AF$23,7,FALSE),0)))+((VLOOKUP(INT($I167),'1. Eingabemaske'!$Z$12:$AF$23,2,FALSE))*(($G167-DATE(YEAR($G167),1,1)+1)/365))),IF(F167="W",(IF($K167="Frühentwickler",VLOOKUP(INT($I167),'1. Eingabemaske'!$AH$12:$AN$28,5,FALSE),IF($K167="Normalentwickler",VLOOKUP(INT($I167),'1. Eingabemaske'!$AH$12:$AN$23,6,FALSE),IF($K167="Spätentwickler",VLOOKUP(INT($I167),'1. Eingabemaske'!$AH$12:$AN$23,7,FALSE),0)))+((VLOOKUP(INT($I167),'1. Eingabemaske'!$AH$12:$AN$23,2,FALSE))*(($G167-DATE(YEAR($G167),1,1)+1)/365))),"Geschlecht fehlt!")),"")</f>
        <v/>
      </c>
      <c r="AF167" s="93" t="str">
        <f t="shared" si="21"/>
        <v/>
      </c>
      <c r="AG167" s="103"/>
      <c r="AH167" s="94" t="str">
        <f>IF(AND(ISTEXT($D167),ISNUMBER($AG167)),IF(HLOOKUP(INT($I167),'1. Eingabemaske'!$I$12:$V$21,6,FALSE)&lt;&gt;0,HLOOKUP(INT($I167),'1. Eingabemaske'!$I$12:$V$21,6,FALSE),""),"")</f>
        <v/>
      </c>
      <c r="AI167" s="91" t="str">
        <f>IF(ISTEXT($D167),IF($AH167="","",IF('1. Eingabemaske'!$F$17="","",(IF('1. Eingabemaske'!$F$17=0,($AG167/'1. Eingabemaske'!$G$17),($AG167-1)/('1. Eingabemaske'!$G$17-1))*$AH167))),"")</f>
        <v/>
      </c>
      <c r="AJ167" s="103"/>
      <c r="AK167" s="94" t="str">
        <f>IF(AND(ISTEXT($D167),ISNUMBER($AJ167)),IF(HLOOKUP(INT($I167),'1. Eingabemaske'!$I$12:$V$21,7,FALSE)&lt;&gt;0,HLOOKUP(INT($I167),'1. Eingabemaske'!$I$12:$V$21,7,FALSE),""),"")</f>
        <v/>
      </c>
      <c r="AL167" s="91" t="str">
        <f>IF(ISTEXT($D167),IF(AJ167=0,0,IF($AK167="","",IF('1. Eingabemaske'!$F$18="","",(IF('1. Eingabemaske'!$F$18=0,($AJ167/'1. Eingabemaske'!$G$18),($AJ167-1)/('1. Eingabemaske'!$G$18-1))*$AK167)))),"")</f>
        <v/>
      </c>
      <c r="AM167" s="103"/>
      <c r="AN167" s="94" t="str">
        <f>IF(AND(ISTEXT($D167),ISNUMBER($AM167)),IF(HLOOKUP(INT($I167),'1. Eingabemaske'!$I$12:$V$21,8,FALSE)&lt;&gt;0,HLOOKUP(INT($I167),'1. Eingabemaske'!$I$12:$V$21,8,FALSE),""),"")</f>
        <v/>
      </c>
      <c r="AO167" s="89" t="str">
        <f>IF(ISTEXT($D167),IF($AN167="","",IF('1. Eingabemaske'!#REF!="","",(IF('1. Eingabemaske'!#REF!=0,($AM167/'1. Eingabemaske'!#REF!),($AM167-1)/('1. Eingabemaske'!#REF!-1))*$AN167))),"")</f>
        <v/>
      </c>
      <c r="AP167" s="110"/>
      <c r="AQ167" s="94" t="str">
        <f>IF(AND(ISTEXT($D167),ISNUMBER($AP167)),IF(HLOOKUP(INT($I167),'1. Eingabemaske'!$I$12:$V$21,9,FALSE)&lt;&gt;0,HLOOKUP(INT($I167),'1. Eingabemaske'!$I$12:$V$21,9,FALSE),""),"")</f>
        <v/>
      </c>
      <c r="AR167" s="103"/>
      <c r="AS167" s="94" t="str">
        <f>IF(AND(ISTEXT($D167),ISNUMBER($AR167)),IF(HLOOKUP(INT($I167),'1. Eingabemaske'!$I$12:$V$21,10,FALSE)&lt;&gt;0,HLOOKUP(INT($I167),'1. Eingabemaske'!$I$12:$V$21,10,FALSE),""),"")</f>
        <v/>
      </c>
      <c r="AT167" s="95" t="str">
        <f>IF(ISTEXT($D167),(IF($AQ167="",0,IF('1. Eingabemaske'!$F$19="","",(IF('1. Eingabemaske'!$F$19=0,($AP167/'1. Eingabemaske'!$G$19),($AP167-1)/('1. Eingabemaske'!$G$19-1))*$AQ167)))+IF($AS167="",0,IF('1. Eingabemaske'!$F$20="","",(IF('1. Eingabemaske'!$F$20=0,($AR167/'1. Eingabemaske'!$G$20),($AR167-1)/('1. Eingabemaske'!$G$20-1))*$AS167)))),"")</f>
        <v/>
      </c>
      <c r="AU167" s="103"/>
      <c r="AV167" s="94" t="str">
        <f>IF(AND(ISTEXT($D167),ISNUMBER($AU167)),IF(HLOOKUP(INT($I167),'1. Eingabemaske'!$I$12:$V$21,11,FALSE)&lt;&gt;0,HLOOKUP(INT($I167),'1. Eingabemaske'!$I$12:$V$21,11,FALSE),""),"")</f>
        <v/>
      </c>
      <c r="AW167" s="103"/>
      <c r="AX167" s="94" t="str">
        <f>IF(AND(ISTEXT($D167),ISNUMBER($AW167)),IF(HLOOKUP(INT($I167),'1. Eingabemaske'!$I$12:$V$21,12,FALSE)&lt;&gt;0,HLOOKUP(INT($I167),'1. Eingabemaske'!$I$12:$V$21,12,FALSE),""),"")</f>
        <v/>
      </c>
      <c r="AY167" s="95" t="str">
        <f>IF(ISTEXT($D167),SUM(IF($AV167="",0,IF('1. Eingabemaske'!$F$21="","",(IF('1. Eingabemaske'!$F$21=0,($AU167/'1. Eingabemaske'!$G$21),($AU167-1)/('1. Eingabemaske'!$G$21-1)))*$AV167)),IF($AX167="",0,IF('1. Eingabemaske'!#REF!="","",(IF('1. Eingabemaske'!#REF!=0,($AW167/'1. Eingabemaske'!#REF!),($AW167-1)/('1. Eingabemaske'!#REF!-1)))*$AX167))),"")</f>
        <v/>
      </c>
      <c r="AZ167" s="84" t="str">
        <f t="shared" si="22"/>
        <v>Bitte BES einfügen</v>
      </c>
      <c r="BA167" s="96" t="str">
        <f t="shared" si="23"/>
        <v/>
      </c>
      <c r="BB167" s="100"/>
      <c r="BC167" s="100"/>
      <c r="BD167" s="100"/>
    </row>
    <row r="168" spans="2:56" ht="13.5" thickBot="1" x14ac:dyDescent="0.45">
      <c r="B168" s="99" t="str">
        <f t="shared" si="16"/>
        <v xml:space="preserve"> </v>
      </c>
      <c r="C168" s="100"/>
      <c r="D168" s="100"/>
      <c r="E168" s="100"/>
      <c r="F168" s="100"/>
      <c r="G168" s="101"/>
      <c r="H168" s="101"/>
      <c r="I168" s="84" t="str">
        <f>IF(ISBLANK(Tableau1[[#This Row],[Name]]),"",((Tableau1[[#This Row],[Testdatum]]-Tableau1[[#This Row],[Geburtsdatum]])/365))</f>
        <v/>
      </c>
      <c r="J168" s="102" t="str">
        <f t="shared" si="17"/>
        <v xml:space="preserve"> </v>
      </c>
      <c r="K168" s="103"/>
      <c r="L168" s="103"/>
      <c r="M168" s="104" t="str">
        <f>IF(ISTEXT(D168),IF(L168="","",IF(HLOOKUP(INT($I168),'1. Eingabemaske'!$I$12:$V$21,2,FALSE)&lt;&gt;0,HLOOKUP(INT($I168),'1. Eingabemaske'!$I$12:$V$21,2,FALSE),"")),"")</f>
        <v/>
      </c>
      <c r="N168" s="105" t="str">
        <f>IF(ISTEXT($D168),IF(F168="M",IF(L168="","",IF($K168="Frühentwickler",VLOOKUP(INT($I168),'1. Eingabemaske'!$Z$12:$AF$28,5,FALSE),IF($K168="Normalentwickler",VLOOKUP(INT($I168),'1. Eingabemaske'!$Z$12:$AF$23,6,FALSE),IF($K168="Spätentwickler",VLOOKUP(INT($I168),'1. Eingabemaske'!$Z$12:$AF$23,7,FALSE),0)))+((VLOOKUP(INT($I168),'1. Eingabemaske'!$Z$12:$AF$23,2,FALSE))*(($G168-DATE(YEAR($G168),1,1)+1)/365))),IF(F168="W",(IF($K168="Frühentwickler",VLOOKUP(INT($I168),'1. Eingabemaske'!$AH$12:$AN$28,5,FALSE),IF($K168="Normalentwickler",VLOOKUP(INT($I168),'1. Eingabemaske'!$AH$12:$AN$23,6,FALSE),IF($K168="Spätentwickler",VLOOKUP(INT($I168),'1. Eingabemaske'!$AH$12:$AN$23,7,FALSE),0)))+((VLOOKUP(INT($I168),'1. Eingabemaske'!$AH$12:$AN$23,2,FALSE))*(($G168-DATE(YEAR($G168),1,1)+1)/365))),"Geschlecht fehlt!")),"")</f>
        <v/>
      </c>
      <c r="O168" s="106" t="str">
        <f>IF(ISTEXT(D168),IF(M168="","",IF('1. Eingabemaske'!$F$13="",0,(IF('1. Eingabemaske'!$F$13=0,(L168/'1. Eingabemaske'!$G$13),(L168-1)/('1. Eingabemaske'!$G$13-1))*M168*N168))),"")</f>
        <v/>
      </c>
      <c r="P168" s="103"/>
      <c r="Q168" s="103"/>
      <c r="R168" s="104" t="str">
        <f t="shared" si="18"/>
        <v/>
      </c>
      <c r="S168" s="104" t="str">
        <f>IF(AND(ISTEXT($D168),ISNUMBER(R168)),IF(HLOOKUP(INT($I168),'1. Eingabemaske'!$I$12:$V$21,3,FALSE)&lt;&gt;0,HLOOKUP(INT($I168),'1. Eingabemaske'!$I$12:$V$21,3,FALSE),""),"")</f>
        <v/>
      </c>
      <c r="T168" s="106" t="str">
        <f>IF(ISTEXT($D168),IF($S168="","",IF($R168="","",IF('1. Eingabemaske'!$F$14="",0,(IF('1. Eingabemaske'!$F$14=0,(R168/'1. Eingabemaske'!$G$14),(R168-1)/('1. Eingabemaske'!$G$14-1))*$S168)))),"")</f>
        <v/>
      </c>
      <c r="U168" s="103"/>
      <c r="V168" s="103"/>
      <c r="W168" s="104" t="str">
        <f t="shared" si="19"/>
        <v/>
      </c>
      <c r="X168" s="104" t="str">
        <f>IF(AND(ISTEXT($D168),ISNUMBER(W168)),IF(HLOOKUP(INT($I168),'1. Eingabemaske'!$I$12:$V$21,4,FALSE)&lt;&gt;0,HLOOKUP(INT($I168),'1. Eingabemaske'!$I$12:$V$21,4,FALSE),""),"")</f>
        <v/>
      </c>
      <c r="Y168" s="108" t="str">
        <f>IF(ISTEXT($D168),IF($W168="","",IF($X168="","",IF('1. Eingabemaske'!$F$15="","",(IF('1. Eingabemaske'!$F$15=0,($W168/'1. Eingabemaske'!$G$15),($W168-1)/('1. Eingabemaske'!$G$15-1))*$X168)))),"")</f>
        <v/>
      </c>
      <c r="Z168" s="103"/>
      <c r="AA168" s="103"/>
      <c r="AB168" s="104" t="str">
        <f t="shared" si="20"/>
        <v/>
      </c>
      <c r="AC168" s="104" t="str">
        <f>IF(AND(ISTEXT($D168),ISNUMBER($AB168)),IF(HLOOKUP(INT($I168),'1. Eingabemaske'!$I$12:$V$21,5,FALSE)&lt;&gt;0,HLOOKUP(INT($I168),'1. Eingabemaske'!$I$12:$V$21,5,FALSE),""),"")</f>
        <v/>
      </c>
      <c r="AD168" s="91" t="str">
        <f>IF(ISTEXT($D168),IF($AC168="","",IF('1. Eingabemaske'!$F$16="","",(IF('1. Eingabemaske'!$F$16=0,($AB168/'1. Eingabemaske'!$G$16),($AB168-1)/('1. Eingabemaske'!$G$16-1))*$AC168))),"")</f>
        <v/>
      </c>
      <c r="AE168" s="92" t="str">
        <f>IF(ISTEXT($D168),IF(F168="M",IF(L168="","",IF($K168="Frühentwickler",VLOOKUP(INT($I168),'1. Eingabemaske'!$Z$12:$AF$28,5,FALSE),IF($K168="Normalentwickler",VLOOKUP(INT($I168),'1. Eingabemaske'!$Z$12:$AF$23,6,FALSE),IF($K168="Spätentwickler",VLOOKUP(INT($I168),'1. Eingabemaske'!$Z$12:$AF$23,7,FALSE),0)))+((VLOOKUP(INT($I168),'1. Eingabemaske'!$Z$12:$AF$23,2,FALSE))*(($G168-DATE(YEAR($G168),1,1)+1)/365))),IF(F168="W",(IF($K168="Frühentwickler",VLOOKUP(INT($I168),'1. Eingabemaske'!$AH$12:$AN$28,5,FALSE),IF($K168="Normalentwickler",VLOOKUP(INT($I168),'1. Eingabemaske'!$AH$12:$AN$23,6,FALSE),IF($K168="Spätentwickler",VLOOKUP(INT($I168),'1. Eingabemaske'!$AH$12:$AN$23,7,FALSE),0)))+((VLOOKUP(INT($I168),'1. Eingabemaske'!$AH$12:$AN$23,2,FALSE))*(($G168-DATE(YEAR($G168),1,1)+1)/365))),"Geschlecht fehlt!")),"")</f>
        <v/>
      </c>
      <c r="AF168" s="93" t="str">
        <f t="shared" si="21"/>
        <v/>
      </c>
      <c r="AG168" s="103"/>
      <c r="AH168" s="94" t="str">
        <f>IF(AND(ISTEXT($D168),ISNUMBER($AG168)),IF(HLOOKUP(INT($I168),'1. Eingabemaske'!$I$12:$V$21,6,FALSE)&lt;&gt;0,HLOOKUP(INT($I168),'1. Eingabemaske'!$I$12:$V$21,6,FALSE),""),"")</f>
        <v/>
      </c>
      <c r="AI168" s="91" t="str">
        <f>IF(ISTEXT($D168),IF($AH168="","",IF('1. Eingabemaske'!$F$17="","",(IF('1. Eingabemaske'!$F$17=0,($AG168/'1. Eingabemaske'!$G$17),($AG168-1)/('1. Eingabemaske'!$G$17-1))*$AH168))),"")</f>
        <v/>
      </c>
      <c r="AJ168" s="103"/>
      <c r="AK168" s="94" t="str">
        <f>IF(AND(ISTEXT($D168),ISNUMBER($AJ168)),IF(HLOOKUP(INT($I168),'1. Eingabemaske'!$I$12:$V$21,7,FALSE)&lt;&gt;0,HLOOKUP(INT($I168),'1. Eingabemaske'!$I$12:$V$21,7,FALSE),""),"")</f>
        <v/>
      </c>
      <c r="AL168" s="91" t="str">
        <f>IF(ISTEXT($D168),IF(AJ168=0,0,IF($AK168="","",IF('1. Eingabemaske'!$F$18="","",(IF('1. Eingabemaske'!$F$18=0,($AJ168/'1. Eingabemaske'!$G$18),($AJ168-1)/('1. Eingabemaske'!$G$18-1))*$AK168)))),"")</f>
        <v/>
      </c>
      <c r="AM168" s="103"/>
      <c r="AN168" s="94" t="str">
        <f>IF(AND(ISTEXT($D168),ISNUMBER($AM168)),IF(HLOOKUP(INT($I168),'1. Eingabemaske'!$I$12:$V$21,8,FALSE)&lt;&gt;0,HLOOKUP(INT($I168),'1. Eingabemaske'!$I$12:$V$21,8,FALSE),""),"")</f>
        <v/>
      </c>
      <c r="AO168" s="89" t="str">
        <f>IF(ISTEXT($D168),IF($AN168="","",IF('1. Eingabemaske'!#REF!="","",(IF('1. Eingabemaske'!#REF!=0,($AM168/'1. Eingabemaske'!#REF!),($AM168-1)/('1. Eingabemaske'!#REF!-1))*$AN168))),"")</f>
        <v/>
      </c>
      <c r="AP168" s="110"/>
      <c r="AQ168" s="94" t="str">
        <f>IF(AND(ISTEXT($D168),ISNUMBER($AP168)),IF(HLOOKUP(INT($I168),'1. Eingabemaske'!$I$12:$V$21,9,FALSE)&lt;&gt;0,HLOOKUP(INT($I168),'1. Eingabemaske'!$I$12:$V$21,9,FALSE),""),"")</f>
        <v/>
      </c>
      <c r="AR168" s="103"/>
      <c r="AS168" s="94" t="str">
        <f>IF(AND(ISTEXT($D168),ISNUMBER($AR168)),IF(HLOOKUP(INT($I168),'1. Eingabemaske'!$I$12:$V$21,10,FALSE)&lt;&gt;0,HLOOKUP(INT($I168),'1. Eingabemaske'!$I$12:$V$21,10,FALSE),""),"")</f>
        <v/>
      </c>
      <c r="AT168" s="95" t="str">
        <f>IF(ISTEXT($D168),(IF($AQ168="",0,IF('1. Eingabemaske'!$F$19="","",(IF('1. Eingabemaske'!$F$19=0,($AP168/'1. Eingabemaske'!$G$19),($AP168-1)/('1. Eingabemaske'!$G$19-1))*$AQ168)))+IF($AS168="",0,IF('1. Eingabemaske'!$F$20="","",(IF('1. Eingabemaske'!$F$20=0,($AR168/'1. Eingabemaske'!$G$20),($AR168-1)/('1. Eingabemaske'!$G$20-1))*$AS168)))),"")</f>
        <v/>
      </c>
      <c r="AU168" s="103"/>
      <c r="AV168" s="94" t="str">
        <f>IF(AND(ISTEXT($D168),ISNUMBER($AU168)),IF(HLOOKUP(INT($I168),'1. Eingabemaske'!$I$12:$V$21,11,FALSE)&lt;&gt;0,HLOOKUP(INT($I168),'1. Eingabemaske'!$I$12:$V$21,11,FALSE),""),"")</f>
        <v/>
      </c>
      <c r="AW168" s="103"/>
      <c r="AX168" s="94" t="str">
        <f>IF(AND(ISTEXT($D168),ISNUMBER($AW168)),IF(HLOOKUP(INT($I168),'1. Eingabemaske'!$I$12:$V$21,12,FALSE)&lt;&gt;0,HLOOKUP(INT($I168),'1. Eingabemaske'!$I$12:$V$21,12,FALSE),""),"")</f>
        <v/>
      </c>
      <c r="AY168" s="95" t="str">
        <f>IF(ISTEXT($D168),SUM(IF($AV168="",0,IF('1. Eingabemaske'!$F$21="","",(IF('1. Eingabemaske'!$F$21=0,($AU168/'1. Eingabemaske'!$G$21),($AU168-1)/('1. Eingabemaske'!$G$21-1)))*$AV168)),IF($AX168="",0,IF('1. Eingabemaske'!#REF!="","",(IF('1. Eingabemaske'!#REF!=0,($AW168/'1. Eingabemaske'!#REF!),($AW168-1)/('1. Eingabemaske'!#REF!-1)))*$AX168))),"")</f>
        <v/>
      </c>
      <c r="AZ168" s="84" t="str">
        <f t="shared" si="22"/>
        <v>Bitte BES einfügen</v>
      </c>
      <c r="BA168" s="96" t="str">
        <f t="shared" si="23"/>
        <v/>
      </c>
      <c r="BB168" s="100"/>
      <c r="BC168" s="100"/>
      <c r="BD168" s="100"/>
    </row>
    <row r="169" spans="2:56" ht="13.5" thickBot="1" x14ac:dyDescent="0.45">
      <c r="B169" s="99" t="str">
        <f t="shared" si="16"/>
        <v xml:space="preserve"> </v>
      </c>
      <c r="C169" s="100"/>
      <c r="D169" s="100"/>
      <c r="E169" s="100"/>
      <c r="F169" s="100"/>
      <c r="G169" s="101"/>
      <c r="H169" s="101"/>
      <c r="I169" s="84" t="str">
        <f>IF(ISBLANK(Tableau1[[#This Row],[Name]]),"",((Tableau1[[#This Row],[Testdatum]]-Tableau1[[#This Row],[Geburtsdatum]])/365))</f>
        <v/>
      </c>
      <c r="J169" s="102" t="str">
        <f t="shared" si="17"/>
        <v xml:space="preserve"> </v>
      </c>
      <c r="K169" s="103"/>
      <c r="L169" s="103"/>
      <c r="M169" s="104" t="str">
        <f>IF(ISTEXT(D169),IF(L169="","",IF(HLOOKUP(INT($I169),'1. Eingabemaske'!$I$12:$V$21,2,FALSE)&lt;&gt;0,HLOOKUP(INT($I169),'1. Eingabemaske'!$I$12:$V$21,2,FALSE),"")),"")</f>
        <v/>
      </c>
      <c r="N169" s="105" t="str">
        <f>IF(ISTEXT($D169),IF(F169="M",IF(L169="","",IF($K169="Frühentwickler",VLOOKUP(INT($I169),'1. Eingabemaske'!$Z$12:$AF$28,5,FALSE),IF($K169="Normalentwickler",VLOOKUP(INT($I169),'1. Eingabemaske'!$Z$12:$AF$23,6,FALSE),IF($K169="Spätentwickler",VLOOKUP(INT($I169),'1. Eingabemaske'!$Z$12:$AF$23,7,FALSE),0)))+((VLOOKUP(INT($I169),'1. Eingabemaske'!$Z$12:$AF$23,2,FALSE))*(($G169-DATE(YEAR($G169),1,1)+1)/365))),IF(F169="W",(IF($K169="Frühentwickler",VLOOKUP(INT($I169),'1. Eingabemaske'!$AH$12:$AN$28,5,FALSE),IF($K169="Normalentwickler",VLOOKUP(INT($I169),'1. Eingabemaske'!$AH$12:$AN$23,6,FALSE),IF($K169="Spätentwickler",VLOOKUP(INT($I169),'1. Eingabemaske'!$AH$12:$AN$23,7,FALSE),0)))+((VLOOKUP(INT($I169),'1. Eingabemaske'!$AH$12:$AN$23,2,FALSE))*(($G169-DATE(YEAR($G169),1,1)+1)/365))),"Geschlecht fehlt!")),"")</f>
        <v/>
      </c>
      <c r="O169" s="106" t="str">
        <f>IF(ISTEXT(D169),IF(M169="","",IF('1. Eingabemaske'!$F$13="",0,(IF('1. Eingabemaske'!$F$13=0,(L169/'1. Eingabemaske'!$G$13),(L169-1)/('1. Eingabemaske'!$G$13-1))*M169*N169))),"")</f>
        <v/>
      </c>
      <c r="P169" s="103"/>
      <c r="Q169" s="103"/>
      <c r="R169" s="104" t="str">
        <f t="shared" si="18"/>
        <v/>
      </c>
      <c r="S169" s="104" t="str">
        <f>IF(AND(ISTEXT($D169),ISNUMBER(R169)),IF(HLOOKUP(INT($I169),'1. Eingabemaske'!$I$12:$V$21,3,FALSE)&lt;&gt;0,HLOOKUP(INT($I169),'1. Eingabemaske'!$I$12:$V$21,3,FALSE),""),"")</f>
        <v/>
      </c>
      <c r="T169" s="106" t="str">
        <f>IF(ISTEXT($D169),IF($S169="","",IF($R169="","",IF('1. Eingabemaske'!$F$14="",0,(IF('1. Eingabemaske'!$F$14=0,(R169/'1. Eingabemaske'!$G$14),(R169-1)/('1. Eingabemaske'!$G$14-1))*$S169)))),"")</f>
        <v/>
      </c>
      <c r="U169" s="103"/>
      <c r="V169" s="103"/>
      <c r="W169" s="104" t="str">
        <f t="shared" si="19"/>
        <v/>
      </c>
      <c r="X169" s="104" t="str">
        <f>IF(AND(ISTEXT($D169),ISNUMBER(W169)),IF(HLOOKUP(INT($I169),'1. Eingabemaske'!$I$12:$V$21,4,FALSE)&lt;&gt;0,HLOOKUP(INT($I169),'1. Eingabemaske'!$I$12:$V$21,4,FALSE),""),"")</f>
        <v/>
      </c>
      <c r="Y169" s="108" t="str">
        <f>IF(ISTEXT($D169),IF($W169="","",IF($X169="","",IF('1. Eingabemaske'!$F$15="","",(IF('1. Eingabemaske'!$F$15=0,($W169/'1. Eingabemaske'!$G$15),($W169-1)/('1. Eingabemaske'!$G$15-1))*$X169)))),"")</f>
        <v/>
      </c>
      <c r="Z169" s="103"/>
      <c r="AA169" s="103"/>
      <c r="AB169" s="104" t="str">
        <f t="shared" si="20"/>
        <v/>
      </c>
      <c r="AC169" s="104" t="str">
        <f>IF(AND(ISTEXT($D169),ISNUMBER($AB169)),IF(HLOOKUP(INT($I169),'1. Eingabemaske'!$I$12:$V$21,5,FALSE)&lt;&gt;0,HLOOKUP(INT($I169),'1. Eingabemaske'!$I$12:$V$21,5,FALSE),""),"")</f>
        <v/>
      </c>
      <c r="AD169" s="91" t="str">
        <f>IF(ISTEXT($D169),IF($AC169="","",IF('1. Eingabemaske'!$F$16="","",(IF('1. Eingabemaske'!$F$16=0,($AB169/'1. Eingabemaske'!$G$16),($AB169-1)/('1. Eingabemaske'!$G$16-1))*$AC169))),"")</f>
        <v/>
      </c>
      <c r="AE169" s="92" t="str">
        <f>IF(ISTEXT($D169),IF(F169="M",IF(L169="","",IF($K169="Frühentwickler",VLOOKUP(INT($I169),'1. Eingabemaske'!$Z$12:$AF$28,5,FALSE),IF($K169="Normalentwickler",VLOOKUP(INT($I169),'1. Eingabemaske'!$Z$12:$AF$23,6,FALSE),IF($K169="Spätentwickler",VLOOKUP(INT($I169),'1. Eingabemaske'!$Z$12:$AF$23,7,FALSE),0)))+((VLOOKUP(INT($I169),'1. Eingabemaske'!$Z$12:$AF$23,2,FALSE))*(($G169-DATE(YEAR($G169),1,1)+1)/365))),IF(F169="W",(IF($K169="Frühentwickler",VLOOKUP(INT($I169),'1. Eingabemaske'!$AH$12:$AN$28,5,FALSE),IF($K169="Normalentwickler",VLOOKUP(INT($I169),'1. Eingabemaske'!$AH$12:$AN$23,6,FALSE),IF($K169="Spätentwickler",VLOOKUP(INT($I169),'1. Eingabemaske'!$AH$12:$AN$23,7,FALSE),0)))+((VLOOKUP(INT($I169),'1. Eingabemaske'!$AH$12:$AN$23,2,FALSE))*(($G169-DATE(YEAR($G169),1,1)+1)/365))),"Geschlecht fehlt!")),"")</f>
        <v/>
      </c>
      <c r="AF169" s="93" t="str">
        <f t="shared" si="21"/>
        <v/>
      </c>
      <c r="AG169" s="103"/>
      <c r="AH169" s="94" t="str">
        <f>IF(AND(ISTEXT($D169),ISNUMBER($AG169)),IF(HLOOKUP(INT($I169),'1. Eingabemaske'!$I$12:$V$21,6,FALSE)&lt;&gt;0,HLOOKUP(INT($I169),'1. Eingabemaske'!$I$12:$V$21,6,FALSE),""),"")</f>
        <v/>
      </c>
      <c r="AI169" s="91" t="str">
        <f>IF(ISTEXT($D169),IF($AH169="","",IF('1. Eingabemaske'!$F$17="","",(IF('1. Eingabemaske'!$F$17=0,($AG169/'1. Eingabemaske'!$G$17),($AG169-1)/('1. Eingabemaske'!$G$17-1))*$AH169))),"")</f>
        <v/>
      </c>
      <c r="AJ169" s="103"/>
      <c r="AK169" s="94" t="str">
        <f>IF(AND(ISTEXT($D169),ISNUMBER($AJ169)),IF(HLOOKUP(INT($I169),'1. Eingabemaske'!$I$12:$V$21,7,FALSE)&lt;&gt;0,HLOOKUP(INT($I169),'1. Eingabemaske'!$I$12:$V$21,7,FALSE),""),"")</f>
        <v/>
      </c>
      <c r="AL169" s="91" t="str">
        <f>IF(ISTEXT($D169),IF(AJ169=0,0,IF($AK169="","",IF('1. Eingabemaske'!$F$18="","",(IF('1. Eingabemaske'!$F$18=0,($AJ169/'1. Eingabemaske'!$G$18),($AJ169-1)/('1. Eingabemaske'!$G$18-1))*$AK169)))),"")</f>
        <v/>
      </c>
      <c r="AM169" s="103"/>
      <c r="AN169" s="94" t="str">
        <f>IF(AND(ISTEXT($D169),ISNUMBER($AM169)),IF(HLOOKUP(INT($I169),'1. Eingabemaske'!$I$12:$V$21,8,FALSE)&lt;&gt;0,HLOOKUP(INT($I169),'1. Eingabemaske'!$I$12:$V$21,8,FALSE),""),"")</f>
        <v/>
      </c>
      <c r="AO169" s="89" t="str">
        <f>IF(ISTEXT($D169),IF($AN169="","",IF('1. Eingabemaske'!#REF!="","",(IF('1. Eingabemaske'!#REF!=0,($AM169/'1. Eingabemaske'!#REF!),($AM169-1)/('1. Eingabemaske'!#REF!-1))*$AN169))),"")</f>
        <v/>
      </c>
      <c r="AP169" s="110"/>
      <c r="AQ169" s="94" t="str">
        <f>IF(AND(ISTEXT($D169),ISNUMBER($AP169)),IF(HLOOKUP(INT($I169),'1. Eingabemaske'!$I$12:$V$21,9,FALSE)&lt;&gt;0,HLOOKUP(INT($I169),'1. Eingabemaske'!$I$12:$V$21,9,FALSE),""),"")</f>
        <v/>
      </c>
      <c r="AR169" s="103"/>
      <c r="AS169" s="94" t="str">
        <f>IF(AND(ISTEXT($D169),ISNUMBER($AR169)),IF(HLOOKUP(INT($I169),'1. Eingabemaske'!$I$12:$V$21,10,FALSE)&lt;&gt;0,HLOOKUP(INT($I169),'1. Eingabemaske'!$I$12:$V$21,10,FALSE),""),"")</f>
        <v/>
      </c>
      <c r="AT169" s="95" t="str">
        <f>IF(ISTEXT($D169),(IF($AQ169="",0,IF('1. Eingabemaske'!$F$19="","",(IF('1. Eingabemaske'!$F$19=0,($AP169/'1. Eingabemaske'!$G$19),($AP169-1)/('1. Eingabemaske'!$G$19-1))*$AQ169)))+IF($AS169="",0,IF('1. Eingabemaske'!$F$20="","",(IF('1. Eingabemaske'!$F$20=0,($AR169/'1. Eingabemaske'!$G$20),($AR169-1)/('1. Eingabemaske'!$G$20-1))*$AS169)))),"")</f>
        <v/>
      </c>
      <c r="AU169" s="103"/>
      <c r="AV169" s="94" t="str">
        <f>IF(AND(ISTEXT($D169),ISNUMBER($AU169)),IF(HLOOKUP(INT($I169),'1. Eingabemaske'!$I$12:$V$21,11,FALSE)&lt;&gt;0,HLOOKUP(INT($I169),'1. Eingabemaske'!$I$12:$V$21,11,FALSE),""),"")</f>
        <v/>
      </c>
      <c r="AW169" s="103"/>
      <c r="AX169" s="94" t="str">
        <f>IF(AND(ISTEXT($D169),ISNUMBER($AW169)),IF(HLOOKUP(INT($I169),'1. Eingabemaske'!$I$12:$V$21,12,FALSE)&lt;&gt;0,HLOOKUP(INT($I169),'1. Eingabemaske'!$I$12:$V$21,12,FALSE),""),"")</f>
        <v/>
      </c>
      <c r="AY169" s="95" t="str">
        <f>IF(ISTEXT($D169),SUM(IF($AV169="",0,IF('1. Eingabemaske'!$F$21="","",(IF('1. Eingabemaske'!$F$21=0,($AU169/'1. Eingabemaske'!$G$21),($AU169-1)/('1. Eingabemaske'!$G$21-1)))*$AV169)),IF($AX169="",0,IF('1. Eingabemaske'!#REF!="","",(IF('1. Eingabemaske'!#REF!=0,($AW169/'1. Eingabemaske'!#REF!),($AW169-1)/('1. Eingabemaske'!#REF!-1)))*$AX169))),"")</f>
        <v/>
      </c>
      <c r="AZ169" s="84" t="str">
        <f t="shared" si="22"/>
        <v>Bitte BES einfügen</v>
      </c>
      <c r="BA169" s="96" t="str">
        <f t="shared" si="23"/>
        <v/>
      </c>
      <c r="BB169" s="100"/>
      <c r="BC169" s="100"/>
      <c r="BD169" s="100"/>
    </row>
    <row r="170" spans="2:56" ht="13.5" thickBot="1" x14ac:dyDescent="0.45">
      <c r="B170" s="99" t="str">
        <f t="shared" si="16"/>
        <v xml:space="preserve"> </v>
      </c>
      <c r="C170" s="100"/>
      <c r="D170" s="100"/>
      <c r="E170" s="100"/>
      <c r="F170" s="100"/>
      <c r="G170" s="101"/>
      <c r="H170" s="101"/>
      <c r="I170" s="84" t="str">
        <f>IF(ISBLANK(Tableau1[[#This Row],[Name]]),"",((Tableau1[[#This Row],[Testdatum]]-Tableau1[[#This Row],[Geburtsdatum]])/365))</f>
        <v/>
      </c>
      <c r="J170" s="102" t="str">
        <f t="shared" si="17"/>
        <v xml:space="preserve"> </v>
      </c>
      <c r="K170" s="103"/>
      <c r="L170" s="103"/>
      <c r="M170" s="104" t="str">
        <f>IF(ISTEXT(D170),IF(L170="","",IF(HLOOKUP(INT($I170),'1. Eingabemaske'!$I$12:$V$21,2,FALSE)&lt;&gt;0,HLOOKUP(INT($I170),'1. Eingabemaske'!$I$12:$V$21,2,FALSE),"")),"")</f>
        <v/>
      </c>
      <c r="N170" s="105" t="str">
        <f>IF(ISTEXT($D170),IF(F170="M",IF(L170="","",IF($K170="Frühentwickler",VLOOKUP(INT($I170),'1. Eingabemaske'!$Z$12:$AF$28,5,FALSE),IF($K170="Normalentwickler",VLOOKUP(INT($I170),'1. Eingabemaske'!$Z$12:$AF$23,6,FALSE),IF($K170="Spätentwickler",VLOOKUP(INT($I170),'1. Eingabemaske'!$Z$12:$AF$23,7,FALSE),0)))+((VLOOKUP(INT($I170),'1. Eingabemaske'!$Z$12:$AF$23,2,FALSE))*(($G170-DATE(YEAR($G170),1,1)+1)/365))),IF(F170="W",(IF($K170="Frühentwickler",VLOOKUP(INT($I170),'1. Eingabemaske'!$AH$12:$AN$28,5,FALSE),IF($K170="Normalentwickler",VLOOKUP(INT($I170),'1. Eingabemaske'!$AH$12:$AN$23,6,FALSE),IF($K170="Spätentwickler",VLOOKUP(INT($I170),'1. Eingabemaske'!$AH$12:$AN$23,7,FALSE),0)))+((VLOOKUP(INT($I170),'1. Eingabemaske'!$AH$12:$AN$23,2,FALSE))*(($G170-DATE(YEAR($G170),1,1)+1)/365))),"Geschlecht fehlt!")),"")</f>
        <v/>
      </c>
      <c r="O170" s="106" t="str">
        <f>IF(ISTEXT(D170),IF(M170="","",IF('1. Eingabemaske'!$F$13="",0,(IF('1. Eingabemaske'!$F$13=0,(L170/'1. Eingabemaske'!$G$13),(L170-1)/('1. Eingabemaske'!$G$13-1))*M170*N170))),"")</f>
        <v/>
      </c>
      <c r="P170" s="103"/>
      <c r="Q170" s="103"/>
      <c r="R170" s="104" t="str">
        <f t="shared" si="18"/>
        <v/>
      </c>
      <c r="S170" s="104" t="str">
        <f>IF(AND(ISTEXT($D170),ISNUMBER(R170)),IF(HLOOKUP(INT($I170),'1. Eingabemaske'!$I$12:$V$21,3,FALSE)&lt;&gt;0,HLOOKUP(INT($I170),'1. Eingabemaske'!$I$12:$V$21,3,FALSE),""),"")</f>
        <v/>
      </c>
      <c r="T170" s="106" t="str">
        <f>IF(ISTEXT($D170),IF($S170="","",IF($R170="","",IF('1. Eingabemaske'!$F$14="",0,(IF('1. Eingabemaske'!$F$14=0,(R170/'1. Eingabemaske'!$G$14),(R170-1)/('1. Eingabemaske'!$G$14-1))*$S170)))),"")</f>
        <v/>
      </c>
      <c r="U170" s="103"/>
      <c r="V170" s="103"/>
      <c r="W170" s="104" t="str">
        <f t="shared" si="19"/>
        <v/>
      </c>
      <c r="X170" s="104" t="str">
        <f>IF(AND(ISTEXT($D170),ISNUMBER(W170)),IF(HLOOKUP(INT($I170),'1. Eingabemaske'!$I$12:$V$21,4,FALSE)&lt;&gt;0,HLOOKUP(INT($I170),'1. Eingabemaske'!$I$12:$V$21,4,FALSE),""),"")</f>
        <v/>
      </c>
      <c r="Y170" s="108" t="str">
        <f>IF(ISTEXT($D170),IF($W170="","",IF($X170="","",IF('1. Eingabemaske'!$F$15="","",(IF('1. Eingabemaske'!$F$15=0,($W170/'1. Eingabemaske'!$G$15),($W170-1)/('1. Eingabemaske'!$G$15-1))*$X170)))),"")</f>
        <v/>
      </c>
      <c r="Z170" s="103"/>
      <c r="AA170" s="103"/>
      <c r="AB170" s="104" t="str">
        <f t="shared" si="20"/>
        <v/>
      </c>
      <c r="AC170" s="104" t="str">
        <f>IF(AND(ISTEXT($D170),ISNUMBER($AB170)),IF(HLOOKUP(INT($I170),'1. Eingabemaske'!$I$12:$V$21,5,FALSE)&lt;&gt;0,HLOOKUP(INT($I170),'1. Eingabemaske'!$I$12:$V$21,5,FALSE),""),"")</f>
        <v/>
      </c>
      <c r="AD170" s="91" t="str">
        <f>IF(ISTEXT($D170),IF($AC170="","",IF('1. Eingabemaske'!$F$16="","",(IF('1. Eingabemaske'!$F$16=0,($AB170/'1. Eingabemaske'!$G$16),($AB170-1)/('1. Eingabemaske'!$G$16-1))*$AC170))),"")</f>
        <v/>
      </c>
      <c r="AE170" s="92" t="str">
        <f>IF(ISTEXT($D170),IF(F170="M",IF(L170="","",IF($K170="Frühentwickler",VLOOKUP(INT($I170),'1. Eingabemaske'!$Z$12:$AF$28,5,FALSE),IF($K170="Normalentwickler",VLOOKUP(INT($I170),'1. Eingabemaske'!$Z$12:$AF$23,6,FALSE),IF($K170="Spätentwickler",VLOOKUP(INT($I170),'1. Eingabemaske'!$Z$12:$AF$23,7,FALSE),0)))+((VLOOKUP(INT($I170),'1. Eingabemaske'!$Z$12:$AF$23,2,FALSE))*(($G170-DATE(YEAR($G170),1,1)+1)/365))),IF(F170="W",(IF($K170="Frühentwickler",VLOOKUP(INT($I170),'1. Eingabemaske'!$AH$12:$AN$28,5,FALSE),IF($K170="Normalentwickler",VLOOKUP(INT($I170),'1. Eingabemaske'!$AH$12:$AN$23,6,FALSE),IF($K170="Spätentwickler",VLOOKUP(INT($I170),'1. Eingabemaske'!$AH$12:$AN$23,7,FALSE),0)))+((VLOOKUP(INT($I170),'1. Eingabemaske'!$AH$12:$AN$23,2,FALSE))*(($G170-DATE(YEAR($G170),1,1)+1)/365))),"Geschlecht fehlt!")),"")</f>
        <v/>
      </c>
      <c r="AF170" s="93" t="str">
        <f t="shared" si="21"/>
        <v/>
      </c>
      <c r="AG170" s="103"/>
      <c r="AH170" s="94" t="str">
        <f>IF(AND(ISTEXT($D170),ISNUMBER($AG170)),IF(HLOOKUP(INT($I170),'1. Eingabemaske'!$I$12:$V$21,6,FALSE)&lt;&gt;0,HLOOKUP(INT($I170),'1. Eingabemaske'!$I$12:$V$21,6,FALSE),""),"")</f>
        <v/>
      </c>
      <c r="AI170" s="91" t="str">
        <f>IF(ISTEXT($D170),IF($AH170="","",IF('1. Eingabemaske'!$F$17="","",(IF('1. Eingabemaske'!$F$17=0,($AG170/'1. Eingabemaske'!$G$17),($AG170-1)/('1. Eingabemaske'!$G$17-1))*$AH170))),"")</f>
        <v/>
      </c>
      <c r="AJ170" s="103"/>
      <c r="AK170" s="94" t="str">
        <f>IF(AND(ISTEXT($D170),ISNUMBER($AJ170)),IF(HLOOKUP(INT($I170),'1. Eingabemaske'!$I$12:$V$21,7,FALSE)&lt;&gt;0,HLOOKUP(INT($I170),'1. Eingabemaske'!$I$12:$V$21,7,FALSE),""),"")</f>
        <v/>
      </c>
      <c r="AL170" s="91" t="str">
        <f>IF(ISTEXT($D170),IF(AJ170=0,0,IF($AK170="","",IF('1. Eingabemaske'!$F$18="","",(IF('1. Eingabemaske'!$F$18=0,($AJ170/'1. Eingabemaske'!$G$18),($AJ170-1)/('1. Eingabemaske'!$G$18-1))*$AK170)))),"")</f>
        <v/>
      </c>
      <c r="AM170" s="103"/>
      <c r="AN170" s="94" t="str">
        <f>IF(AND(ISTEXT($D170),ISNUMBER($AM170)),IF(HLOOKUP(INT($I170),'1. Eingabemaske'!$I$12:$V$21,8,FALSE)&lt;&gt;0,HLOOKUP(INT($I170),'1. Eingabemaske'!$I$12:$V$21,8,FALSE),""),"")</f>
        <v/>
      </c>
      <c r="AO170" s="89" t="str">
        <f>IF(ISTEXT($D170),IF($AN170="","",IF('1. Eingabemaske'!#REF!="","",(IF('1. Eingabemaske'!#REF!=0,($AM170/'1. Eingabemaske'!#REF!),($AM170-1)/('1. Eingabemaske'!#REF!-1))*$AN170))),"")</f>
        <v/>
      </c>
      <c r="AP170" s="110"/>
      <c r="AQ170" s="94" t="str">
        <f>IF(AND(ISTEXT($D170),ISNUMBER($AP170)),IF(HLOOKUP(INT($I170),'1. Eingabemaske'!$I$12:$V$21,9,FALSE)&lt;&gt;0,HLOOKUP(INT($I170),'1. Eingabemaske'!$I$12:$V$21,9,FALSE),""),"")</f>
        <v/>
      </c>
      <c r="AR170" s="103"/>
      <c r="AS170" s="94" t="str">
        <f>IF(AND(ISTEXT($D170),ISNUMBER($AR170)),IF(HLOOKUP(INT($I170),'1. Eingabemaske'!$I$12:$V$21,10,FALSE)&lt;&gt;0,HLOOKUP(INT($I170),'1. Eingabemaske'!$I$12:$V$21,10,FALSE),""),"")</f>
        <v/>
      </c>
      <c r="AT170" s="95" t="str">
        <f>IF(ISTEXT($D170),(IF($AQ170="",0,IF('1. Eingabemaske'!$F$19="","",(IF('1. Eingabemaske'!$F$19=0,($AP170/'1. Eingabemaske'!$G$19),($AP170-1)/('1. Eingabemaske'!$G$19-1))*$AQ170)))+IF($AS170="",0,IF('1. Eingabemaske'!$F$20="","",(IF('1. Eingabemaske'!$F$20=0,($AR170/'1. Eingabemaske'!$G$20),($AR170-1)/('1. Eingabemaske'!$G$20-1))*$AS170)))),"")</f>
        <v/>
      </c>
      <c r="AU170" s="103"/>
      <c r="AV170" s="94" t="str">
        <f>IF(AND(ISTEXT($D170),ISNUMBER($AU170)),IF(HLOOKUP(INT($I170),'1. Eingabemaske'!$I$12:$V$21,11,FALSE)&lt;&gt;0,HLOOKUP(INT($I170),'1. Eingabemaske'!$I$12:$V$21,11,FALSE),""),"")</f>
        <v/>
      </c>
      <c r="AW170" s="103"/>
      <c r="AX170" s="94" t="str">
        <f>IF(AND(ISTEXT($D170),ISNUMBER($AW170)),IF(HLOOKUP(INT($I170),'1. Eingabemaske'!$I$12:$V$21,12,FALSE)&lt;&gt;0,HLOOKUP(INT($I170),'1. Eingabemaske'!$I$12:$V$21,12,FALSE),""),"")</f>
        <v/>
      </c>
      <c r="AY170" s="95" t="str">
        <f>IF(ISTEXT($D170),SUM(IF($AV170="",0,IF('1. Eingabemaske'!$F$21="","",(IF('1. Eingabemaske'!$F$21=0,($AU170/'1. Eingabemaske'!$G$21),($AU170-1)/('1. Eingabemaske'!$G$21-1)))*$AV170)),IF($AX170="",0,IF('1. Eingabemaske'!#REF!="","",(IF('1. Eingabemaske'!#REF!=0,($AW170/'1. Eingabemaske'!#REF!),($AW170-1)/('1. Eingabemaske'!#REF!-1)))*$AX170))),"")</f>
        <v/>
      </c>
      <c r="AZ170" s="84" t="str">
        <f t="shared" si="22"/>
        <v>Bitte BES einfügen</v>
      </c>
      <c r="BA170" s="96" t="str">
        <f t="shared" si="23"/>
        <v/>
      </c>
      <c r="BB170" s="100"/>
      <c r="BC170" s="100"/>
      <c r="BD170" s="100"/>
    </row>
    <row r="171" spans="2:56" ht="13.5" thickBot="1" x14ac:dyDescent="0.45">
      <c r="B171" s="99" t="str">
        <f t="shared" si="16"/>
        <v xml:space="preserve"> </v>
      </c>
      <c r="C171" s="100"/>
      <c r="D171" s="100"/>
      <c r="E171" s="100"/>
      <c r="F171" s="100"/>
      <c r="G171" s="101"/>
      <c r="H171" s="101"/>
      <c r="I171" s="84" t="str">
        <f>IF(ISBLANK(Tableau1[[#This Row],[Name]]),"",((Tableau1[[#This Row],[Testdatum]]-Tableau1[[#This Row],[Geburtsdatum]])/365))</f>
        <v/>
      </c>
      <c r="J171" s="102" t="str">
        <f t="shared" si="17"/>
        <v xml:space="preserve"> </v>
      </c>
      <c r="K171" s="103"/>
      <c r="L171" s="103"/>
      <c r="M171" s="104" t="str">
        <f>IF(ISTEXT(D171),IF(L171="","",IF(HLOOKUP(INT($I171),'1. Eingabemaske'!$I$12:$V$21,2,FALSE)&lt;&gt;0,HLOOKUP(INT($I171),'1. Eingabemaske'!$I$12:$V$21,2,FALSE),"")),"")</f>
        <v/>
      </c>
      <c r="N171" s="105" t="str">
        <f>IF(ISTEXT($D171),IF(F171="M",IF(L171="","",IF($K171="Frühentwickler",VLOOKUP(INT($I171),'1. Eingabemaske'!$Z$12:$AF$28,5,FALSE),IF($K171="Normalentwickler",VLOOKUP(INT($I171),'1. Eingabemaske'!$Z$12:$AF$23,6,FALSE),IF($K171="Spätentwickler",VLOOKUP(INT($I171),'1. Eingabemaske'!$Z$12:$AF$23,7,FALSE),0)))+((VLOOKUP(INT($I171),'1. Eingabemaske'!$Z$12:$AF$23,2,FALSE))*(($G171-DATE(YEAR($G171),1,1)+1)/365))),IF(F171="W",(IF($K171="Frühentwickler",VLOOKUP(INT($I171),'1. Eingabemaske'!$AH$12:$AN$28,5,FALSE),IF($K171="Normalentwickler",VLOOKUP(INT($I171),'1. Eingabemaske'!$AH$12:$AN$23,6,FALSE),IF($K171="Spätentwickler",VLOOKUP(INT($I171),'1. Eingabemaske'!$AH$12:$AN$23,7,FALSE),0)))+((VLOOKUP(INT($I171),'1. Eingabemaske'!$AH$12:$AN$23,2,FALSE))*(($G171-DATE(YEAR($G171),1,1)+1)/365))),"Geschlecht fehlt!")),"")</f>
        <v/>
      </c>
      <c r="O171" s="106" t="str">
        <f>IF(ISTEXT(D171),IF(M171="","",IF('1. Eingabemaske'!$F$13="",0,(IF('1. Eingabemaske'!$F$13=0,(L171/'1. Eingabemaske'!$G$13),(L171-1)/('1. Eingabemaske'!$G$13-1))*M171*N171))),"")</f>
        <v/>
      </c>
      <c r="P171" s="103"/>
      <c r="Q171" s="103"/>
      <c r="R171" s="104" t="str">
        <f t="shared" si="18"/>
        <v/>
      </c>
      <c r="S171" s="104" t="str">
        <f>IF(AND(ISTEXT($D171),ISNUMBER(R171)),IF(HLOOKUP(INT($I171),'1. Eingabemaske'!$I$12:$V$21,3,FALSE)&lt;&gt;0,HLOOKUP(INT($I171),'1. Eingabemaske'!$I$12:$V$21,3,FALSE),""),"")</f>
        <v/>
      </c>
      <c r="T171" s="106" t="str">
        <f>IF(ISTEXT($D171),IF($S171="","",IF($R171="","",IF('1. Eingabemaske'!$F$14="",0,(IF('1. Eingabemaske'!$F$14=0,(R171/'1. Eingabemaske'!$G$14),(R171-1)/('1. Eingabemaske'!$G$14-1))*$S171)))),"")</f>
        <v/>
      </c>
      <c r="U171" s="103"/>
      <c r="V171" s="103"/>
      <c r="W171" s="104" t="str">
        <f t="shared" si="19"/>
        <v/>
      </c>
      <c r="X171" s="104" t="str">
        <f>IF(AND(ISTEXT($D171),ISNUMBER(W171)),IF(HLOOKUP(INT($I171),'1. Eingabemaske'!$I$12:$V$21,4,FALSE)&lt;&gt;0,HLOOKUP(INT($I171),'1. Eingabemaske'!$I$12:$V$21,4,FALSE),""),"")</f>
        <v/>
      </c>
      <c r="Y171" s="108" t="str">
        <f>IF(ISTEXT($D171),IF($W171="","",IF($X171="","",IF('1. Eingabemaske'!$F$15="","",(IF('1. Eingabemaske'!$F$15=0,($W171/'1. Eingabemaske'!$G$15),($W171-1)/('1. Eingabemaske'!$G$15-1))*$X171)))),"")</f>
        <v/>
      </c>
      <c r="Z171" s="103"/>
      <c r="AA171" s="103"/>
      <c r="AB171" s="104" t="str">
        <f t="shared" si="20"/>
        <v/>
      </c>
      <c r="AC171" s="104" t="str">
        <f>IF(AND(ISTEXT($D171),ISNUMBER($AB171)),IF(HLOOKUP(INT($I171),'1. Eingabemaske'!$I$12:$V$21,5,FALSE)&lt;&gt;0,HLOOKUP(INT($I171),'1. Eingabemaske'!$I$12:$V$21,5,FALSE),""),"")</f>
        <v/>
      </c>
      <c r="AD171" s="91" t="str">
        <f>IF(ISTEXT($D171),IF($AC171="","",IF('1. Eingabemaske'!$F$16="","",(IF('1. Eingabemaske'!$F$16=0,($AB171/'1. Eingabemaske'!$G$16),($AB171-1)/('1. Eingabemaske'!$G$16-1))*$AC171))),"")</f>
        <v/>
      </c>
      <c r="AE171" s="92" t="str">
        <f>IF(ISTEXT($D171),IF(F171="M",IF(L171="","",IF($K171="Frühentwickler",VLOOKUP(INT($I171),'1. Eingabemaske'!$Z$12:$AF$28,5,FALSE),IF($K171="Normalentwickler",VLOOKUP(INT($I171),'1. Eingabemaske'!$Z$12:$AF$23,6,FALSE),IF($K171="Spätentwickler",VLOOKUP(INT($I171),'1. Eingabemaske'!$Z$12:$AF$23,7,FALSE),0)))+((VLOOKUP(INT($I171),'1. Eingabemaske'!$Z$12:$AF$23,2,FALSE))*(($G171-DATE(YEAR($G171),1,1)+1)/365))),IF(F171="W",(IF($K171="Frühentwickler",VLOOKUP(INT($I171),'1. Eingabemaske'!$AH$12:$AN$28,5,FALSE),IF($K171="Normalentwickler",VLOOKUP(INT($I171),'1. Eingabemaske'!$AH$12:$AN$23,6,FALSE),IF($K171="Spätentwickler",VLOOKUP(INT($I171),'1. Eingabemaske'!$AH$12:$AN$23,7,FALSE),0)))+((VLOOKUP(INT($I171),'1. Eingabemaske'!$AH$12:$AN$23,2,FALSE))*(($G171-DATE(YEAR($G171),1,1)+1)/365))),"Geschlecht fehlt!")),"")</f>
        <v/>
      </c>
      <c r="AF171" s="93" t="str">
        <f t="shared" si="21"/>
        <v/>
      </c>
      <c r="AG171" s="103"/>
      <c r="AH171" s="94" t="str">
        <f>IF(AND(ISTEXT($D171),ISNUMBER($AG171)),IF(HLOOKUP(INT($I171),'1. Eingabemaske'!$I$12:$V$21,6,FALSE)&lt;&gt;0,HLOOKUP(INT($I171),'1. Eingabemaske'!$I$12:$V$21,6,FALSE),""),"")</f>
        <v/>
      </c>
      <c r="AI171" s="91" t="str">
        <f>IF(ISTEXT($D171),IF($AH171="","",IF('1. Eingabemaske'!$F$17="","",(IF('1. Eingabemaske'!$F$17=0,($AG171/'1. Eingabemaske'!$G$17),($AG171-1)/('1. Eingabemaske'!$G$17-1))*$AH171))),"")</f>
        <v/>
      </c>
      <c r="AJ171" s="103"/>
      <c r="AK171" s="94" t="str">
        <f>IF(AND(ISTEXT($D171),ISNUMBER($AJ171)),IF(HLOOKUP(INT($I171),'1. Eingabemaske'!$I$12:$V$21,7,FALSE)&lt;&gt;0,HLOOKUP(INT($I171),'1. Eingabemaske'!$I$12:$V$21,7,FALSE),""),"")</f>
        <v/>
      </c>
      <c r="AL171" s="91" t="str">
        <f>IF(ISTEXT($D171),IF(AJ171=0,0,IF($AK171="","",IF('1. Eingabemaske'!$F$18="","",(IF('1. Eingabemaske'!$F$18=0,($AJ171/'1. Eingabemaske'!$G$18),($AJ171-1)/('1. Eingabemaske'!$G$18-1))*$AK171)))),"")</f>
        <v/>
      </c>
      <c r="AM171" s="103"/>
      <c r="AN171" s="94" t="str">
        <f>IF(AND(ISTEXT($D171),ISNUMBER($AM171)),IF(HLOOKUP(INT($I171),'1. Eingabemaske'!$I$12:$V$21,8,FALSE)&lt;&gt;0,HLOOKUP(INT($I171),'1. Eingabemaske'!$I$12:$V$21,8,FALSE),""),"")</f>
        <v/>
      </c>
      <c r="AO171" s="89" t="str">
        <f>IF(ISTEXT($D171),IF($AN171="","",IF('1. Eingabemaske'!#REF!="","",(IF('1. Eingabemaske'!#REF!=0,($AM171/'1. Eingabemaske'!#REF!),($AM171-1)/('1. Eingabemaske'!#REF!-1))*$AN171))),"")</f>
        <v/>
      </c>
      <c r="AP171" s="110"/>
      <c r="AQ171" s="94" t="str">
        <f>IF(AND(ISTEXT($D171),ISNUMBER($AP171)),IF(HLOOKUP(INT($I171),'1. Eingabemaske'!$I$12:$V$21,9,FALSE)&lt;&gt;0,HLOOKUP(INT($I171),'1. Eingabemaske'!$I$12:$V$21,9,FALSE),""),"")</f>
        <v/>
      </c>
      <c r="AR171" s="103"/>
      <c r="AS171" s="94" t="str">
        <f>IF(AND(ISTEXT($D171),ISNUMBER($AR171)),IF(HLOOKUP(INT($I171),'1. Eingabemaske'!$I$12:$V$21,10,FALSE)&lt;&gt;0,HLOOKUP(INT($I171),'1. Eingabemaske'!$I$12:$V$21,10,FALSE),""),"")</f>
        <v/>
      </c>
      <c r="AT171" s="95" t="str">
        <f>IF(ISTEXT($D171),(IF($AQ171="",0,IF('1. Eingabemaske'!$F$19="","",(IF('1. Eingabemaske'!$F$19=0,($AP171/'1. Eingabemaske'!$G$19),($AP171-1)/('1. Eingabemaske'!$G$19-1))*$AQ171)))+IF($AS171="",0,IF('1. Eingabemaske'!$F$20="","",(IF('1. Eingabemaske'!$F$20=0,($AR171/'1. Eingabemaske'!$G$20),($AR171-1)/('1. Eingabemaske'!$G$20-1))*$AS171)))),"")</f>
        <v/>
      </c>
      <c r="AU171" s="103"/>
      <c r="AV171" s="94" t="str">
        <f>IF(AND(ISTEXT($D171),ISNUMBER($AU171)),IF(HLOOKUP(INT($I171),'1. Eingabemaske'!$I$12:$V$21,11,FALSE)&lt;&gt;0,HLOOKUP(INT($I171),'1. Eingabemaske'!$I$12:$V$21,11,FALSE),""),"")</f>
        <v/>
      </c>
      <c r="AW171" s="103"/>
      <c r="AX171" s="94" t="str">
        <f>IF(AND(ISTEXT($D171),ISNUMBER($AW171)),IF(HLOOKUP(INT($I171),'1. Eingabemaske'!$I$12:$V$21,12,FALSE)&lt;&gt;0,HLOOKUP(INT($I171),'1. Eingabemaske'!$I$12:$V$21,12,FALSE),""),"")</f>
        <v/>
      </c>
      <c r="AY171" s="95" t="str">
        <f>IF(ISTEXT($D171),SUM(IF($AV171="",0,IF('1. Eingabemaske'!$F$21="","",(IF('1. Eingabemaske'!$F$21=0,($AU171/'1. Eingabemaske'!$G$21),($AU171-1)/('1. Eingabemaske'!$G$21-1)))*$AV171)),IF($AX171="",0,IF('1. Eingabemaske'!#REF!="","",(IF('1. Eingabemaske'!#REF!=0,($AW171/'1. Eingabemaske'!#REF!),($AW171-1)/('1. Eingabemaske'!#REF!-1)))*$AX171))),"")</f>
        <v/>
      </c>
      <c r="AZ171" s="84" t="str">
        <f t="shared" si="22"/>
        <v>Bitte BES einfügen</v>
      </c>
      <c r="BA171" s="96" t="str">
        <f t="shared" si="23"/>
        <v/>
      </c>
      <c r="BB171" s="100"/>
      <c r="BC171" s="100"/>
      <c r="BD171" s="100"/>
    </row>
    <row r="172" spans="2:56" ht="13.5" thickBot="1" x14ac:dyDescent="0.45">
      <c r="B172" s="99" t="str">
        <f t="shared" si="16"/>
        <v xml:space="preserve"> </v>
      </c>
      <c r="C172" s="100"/>
      <c r="D172" s="100"/>
      <c r="E172" s="100"/>
      <c r="F172" s="100"/>
      <c r="G172" s="101"/>
      <c r="H172" s="101"/>
      <c r="I172" s="84" t="str">
        <f>IF(ISBLANK(Tableau1[[#This Row],[Name]]),"",((Tableau1[[#This Row],[Testdatum]]-Tableau1[[#This Row],[Geburtsdatum]])/365))</f>
        <v/>
      </c>
      <c r="J172" s="102" t="str">
        <f t="shared" si="17"/>
        <v xml:space="preserve"> </v>
      </c>
      <c r="K172" s="103"/>
      <c r="L172" s="103"/>
      <c r="M172" s="104" t="str">
        <f>IF(ISTEXT(D172),IF(L172="","",IF(HLOOKUP(INT($I172),'1. Eingabemaske'!$I$12:$V$21,2,FALSE)&lt;&gt;0,HLOOKUP(INT($I172),'1. Eingabemaske'!$I$12:$V$21,2,FALSE),"")),"")</f>
        <v/>
      </c>
      <c r="N172" s="105" t="str">
        <f>IF(ISTEXT($D172),IF(F172="M",IF(L172="","",IF($K172="Frühentwickler",VLOOKUP(INT($I172),'1. Eingabemaske'!$Z$12:$AF$28,5,FALSE),IF($K172="Normalentwickler",VLOOKUP(INT($I172),'1. Eingabemaske'!$Z$12:$AF$23,6,FALSE),IF($K172="Spätentwickler",VLOOKUP(INT($I172),'1. Eingabemaske'!$Z$12:$AF$23,7,FALSE),0)))+((VLOOKUP(INT($I172),'1. Eingabemaske'!$Z$12:$AF$23,2,FALSE))*(($G172-DATE(YEAR($G172),1,1)+1)/365))),IF(F172="W",(IF($K172="Frühentwickler",VLOOKUP(INT($I172),'1. Eingabemaske'!$AH$12:$AN$28,5,FALSE),IF($K172="Normalentwickler",VLOOKUP(INT($I172),'1. Eingabemaske'!$AH$12:$AN$23,6,FALSE),IF($K172="Spätentwickler",VLOOKUP(INT($I172),'1. Eingabemaske'!$AH$12:$AN$23,7,FALSE),0)))+((VLOOKUP(INT($I172),'1. Eingabemaske'!$AH$12:$AN$23,2,FALSE))*(($G172-DATE(YEAR($G172),1,1)+1)/365))),"Geschlecht fehlt!")),"")</f>
        <v/>
      </c>
      <c r="O172" s="106" t="str">
        <f>IF(ISTEXT(D172),IF(M172="","",IF('1. Eingabemaske'!$F$13="",0,(IF('1. Eingabemaske'!$F$13=0,(L172/'1. Eingabemaske'!$G$13),(L172-1)/('1. Eingabemaske'!$G$13-1))*M172*N172))),"")</f>
        <v/>
      </c>
      <c r="P172" s="103"/>
      <c r="Q172" s="103"/>
      <c r="R172" s="104" t="str">
        <f t="shared" si="18"/>
        <v/>
      </c>
      <c r="S172" s="104" t="str">
        <f>IF(AND(ISTEXT($D172),ISNUMBER(R172)),IF(HLOOKUP(INT($I172),'1. Eingabemaske'!$I$12:$V$21,3,FALSE)&lt;&gt;0,HLOOKUP(INT($I172),'1. Eingabemaske'!$I$12:$V$21,3,FALSE),""),"")</f>
        <v/>
      </c>
      <c r="T172" s="106" t="str">
        <f>IF(ISTEXT($D172),IF($S172="","",IF($R172="","",IF('1. Eingabemaske'!$F$14="",0,(IF('1. Eingabemaske'!$F$14=0,(R172/'1. Eingabemaske'!$G$14),(R172-1)/('1. Eingabemaske'!$G$14-1))*$S172)))),"")</f>
        <v/>
      </c>
      <c r="U172" s="103"/>
      <c r="V172" s="103"/>
      <c r="W172" s="104" t="str">
        <f t="shared" si="19"/>
        <v/>
      </c>
      <c r="X172" s="104" t="str">
        <f>IF(AND(ISTEXT($D172),ISNUMBER(W172)),IF(HLOOKUP(INT($I172),'1. Eingabemaske'!$I$12:$V$21,4,FALSE)&lt;&gt;0,HLOOKUP(INT($I172),'1. Eingabemaske'!$I$12:$V$21,4,FALSE),""),"")</f>
        <v/>
      </c>
      <c r="Y172" s="108" t="str">
        <f>IF(ISTEXT($D172),IF($W172="","",IF($X172="","",IF('1. Eingabemaske'!$F$15="","",(IF('1. Eingabemaske'!$F$15=0,($W172/'1. Eingabemaske'!$G$15),($W172-1)/('1. Eingabemaske'!$G$15-1))*$X172)))),"")</f>
        <v/>
      </c>
      <c r="Z172" s="103"/>
      <c r="AA172" s="103"/>
      <c r="AB172" s="104" t="str">
        <f t="shared" si="20"/>
        <v/>
      </c>
      <c r="AC172" s="104" t="str">
        <f>IF(AND(ISTEXT($D172),ISNUMBER($AB172)),IF(HLOOKUP(INT($I172),'1. Eingabemaske'!$I$12:$V$21,5,FALSE)&lt;&gt;0,HLOOKUP(INT($I172),'1. Eingabemaske'!$I$12:$V$21,5,FALSE),""),"")</f>
        <v/>
      </c>
      <c r="AD172" s="91" t="str">
        <f>IF(ISTEXT($D172),IF($AC172="","",IF('1. Eingabemaske'!$F$16="","",(IF('1. Eingabemaske'!$F$16=0,($AB172/'1. Eingabemaske'!$G$16),($AB172-1)/('1. Eingabemaske'!$G$16-1))*$AC172))),"")</f>
        <v/>
      </c>
      <c r="AE172" s="92" t="str">
        <f>IF(ISTEXT($D172),IF(F172="M",IF(L172="","",IF($K172="Frühentwickler",VLOOKUP(INT($I172),'1. Eingabemaske'!$Z$12:$AF$28,5,FALSE),IF($K172="Normalentwickler",VLOOKUP(INT($I172),'1. Eingabemaske'!$Z$12:$AF$23,6,FALSE),IF($K172="Spätentwickler",VLOOKUP(INT($I172),'1. Eingabemaske'!$Z$12:$AF$23,7,FALSE),0)))+((VLOOKUP(INT($I172),'1. Eingabemaske'!$Z$12:$AF$23,2,FALSE))*(($G172-DATE(YEAR($G172),1,1)+1)/365))),IF(F172="W",(IF($K172="Frühentwickler",VLOOKUP(INT($I172),'1. Eingabemaske'!$AH$12:$AN$28,5,FALSE),IF($K172="Normalentwickler",VLOOKUP(INT($I172),'1. Eingabemaske'!$AH$12:$AN$23,6,FALSE),IF($K172="Spätentwickler",VLOOKUP(INT($I172),'1. Eingabemaske'!$AH$12:$AN$23,7,FALSE),0)))+((VLOOKUP(INT($I172),'1. Eingabemaske'!$AH$12:$AN$23,2,FALSE))*(($G172-DATE(YEAR($G172),1,1)+1)/365))),"Geschlecht fehlt!")),"")</f>
        <v/>
      </c>
      <c r="AF172" s="93" t="str">
        <f t="shared" si="21"/>
        <v/>
      </c>
      <c r="AG172" s="103"/>
      <c r="AH172" s="94" t="str">
        <f>IF(AND(ISTEXT($D172),ISNUMBER($AG172)),IF(HLOOKUP(INT($I172),'1. Eingabemaske'!$I$12:$V$21,6,FALSE)&lt;&gt;0,HLOOKUP(INT($I172),'1. Eingabemaske'!$I$12:$V$21,6,FALSE),""),"")</f>
        <v/>
      </c>
      <c r="AI172" s="91" t="str">
        <f>IF(ISTEXT($D172),IF($AH172="","",IF('1. Eingabemaske'!$F$17="","",(IF('1. Eingabemaske'!$F$17=0,($AG172/'1. Eingabemaske'!$G$17),($AG172-1)/('1. Eingabemaske'!$G$17-1))*$AH172))),"")</f>
        <v/>
      </c>
      <c r="AJ172" s="103"/>
      <c r="AK172" s="94" t="str">
        <f>IF(AND(ISTEXT($D172),ISNUMBER($AJ172)),IF(HLOOKUP(INT($I172),'1. Eingabemaske'!$I$12:$V$21,7,FALSE)&lt;&gt;0,HLOOKUP(INT($I172),'1. Eingabemaske'!$I$12:$V$21,7,FALSE),""),"")</f>
        <v/>
      </c>
      <c r="AL172" s="91" t="str">
        <f>IF(ISTEXT($D172),IF(AJ172=0,0,IF($AK172="","",IF('1. Eingabemaske'!$F$18="","",(IF('1. Eingabemaske'!$F$18=0,($AJ172/'1. Eingabemaske'!$G$18),($AJ172-1)/('1. Eingabemaske'!$G$18-1))*$AK172)))),"")</f>
        <v/>
      </c>
      <c r="AM172" s="103"/>
      <c r="AN172" s="94" t="str">
        <f>IF(AND(ISTEXT($D172),ISNUMBER($AM172)),IF(HLOOKUP(INT($I172),'1. Eingabemaske'!$I$12:$V$21,8,FALSE)&lt;&gt;0,HLOOKUP(INT($I172),'1. Eingabemaske'!$I$12:$V$21,8,FALSE),""),"")</f>
        <v/>
      </c>
      <c r="AO172" s="89" t="str">
        <f>IF(ISTEXT($D172),IF($AN172="","",IF('1. Eingabemaske'!#REF!="","",(IF('1. Eingabemaske'!#REF!=0,($AM172/'1. Eingabemaske'!#REF!),($AM172-1)/('1. Eingabemaske'!#REF!-1))*$AN172))),"")</f>
        <v/>
      </c>
      <c r="AP172" s="110"/>
      <c r="AQ172" s="94" t="str">
        <f>IF(AND(ISTEXT($D172),ISNUMBER($AP172)),IF(HLOOKUP(INT($I172),'1. Eingabemaske'!$I$12:$V$21,9,FALSE)&lt;&gt;0,HLOOKUP(INT($I172),'1. Eingabemaske'!$I$12:$V$21,9,FALSE),""),"")</f>
        <v/>
      </c>
      <c r="AR172" s="103"/>
      <c r="AS172" s="94" t="str">
        <f>IF(AND(ISTEXT($D172),ISNUMBER($AR172)),IF(HLOOKUP(INT($I172),'1. Eingabemaske'!$I$12:$V$21,10,FALSE)&lt;&gt;0,HLOOKUP(INT($I172),'1. Eingabemaske'!$I$12:$V$21,10,FALSE),""),"")</f>
        <v/>
      </c>
      <c r="AT172" s="95" t="str">
        <f>IF(ISTEXT($D172),(IF($AQ172="",0,IF('1. Eingabemaske'!$F$19="","",(IF('1. Eingabemaske'!$F$19=0,($AP172/'1. Eingabemaske'!$G$19),($AP172-1)/('1. Eingabemaske'!$G$19-1))*$AQ172)))+IF($AS172="",0,IF('1. Eingabemaske'!$F$20="","",(IF('1. Eingabemaske'!$F$20=0,($AR172/'1. Eingabemaske'!$G$20),($AR172-1)/('1. Eingabemaske'!$G$20-1))*$AS172)))),"")</f>
        <v/>
      </c>
      <c r="AU172" s="103"/>
      <c r="AV172" s="94" t="str">
        <f>IF(AND(ISTEXT($D172),ISNUMBER($AU172)),IF(HLOOKUP(INT($I172),'1. Eingabemaske'!$I$12:$V$21,11,FALSE)&lt;&gt;0,HLOOKUP(INT($I172),'1. Eingabemaske'!$I$12:$V$21,11,FALSE),""),"")</f>
        <v/>
      </c>
      <c r="AW172" s="103"/>
      <c r="AX172" s="94" t="str">
        <f>IF(AND(ISTEXT($D172),ISNUMBER($AW172)),IF(HLOOKUP(INT($I172),'1. Eingabemaske'!$I$12:$V$21,12,FALSE)&lt;&gt;0,HLOOKUP(INT($I172),'1. Eingabemaske'!$I$12:$V$21,12,FALSE),""),"")</f>
        <v/>
      </c>
      <c r="AY172" s="95" t="str">
        <f>IF(ISTEXT($D172),SUM(IF($AV172="",0,IF('1. Eingabemaske'!$F$21="","",(IF('1. Eingabemaske'!$F$21=0,($AU172/'1. Eingabemaske'!$G$21),($AU172-1)/('1. Eingabemaske'!$G$21-1)))*$AV172)),IF($AX172="",0,IF('1. Eingabemaske'!#REF!="","",(IF('1. Eingabemaske'!#REF!=0,($AW172/'1. Eingabemaske'!#REF!),($AW172-1)/('1. Eingabemaske'!#REF!-1)))*$AX172))),"")</f>
        <v/>
      </c>
      <c r="AZ172" s="84" t="str">
        <f t="shared" si="22"/>
        <v>Bitte BES einfügen</v>
      </c>
      <c r="BA172" s="96" t="str">
        <f t="shared" si="23"/>
        <v/>
      </c>
      <c r="BB172" s="100"/>
      <c r="BC172" s="100"/>
      <c r="BD172" s="100"/>
    </row>
    <row r="173" spans="2:56" ht="13.5" thickBot="1" x14ac:dyDescent="0.45">
      <c r="B173" s="99" t="str">
        <f t="shared" si="16"/>
        <v xml:space="preserve"> </v>
      </c>
      <c r="C173" s="100"/>
      <c r="D173" s="100"/>
      <c r="E173" s="100"/>
      <c r="F173" s="100"/>
      <c r="G173" s="101"/>
      <c r="H173" s="101"/>
      <c r="I173" s="84" t="str">
        <f>IF(ISBLANK(Tableau1[[#This Row],[Name]]),"",((Tableau1[[#This Row],[Testdatum]]-Tableau1[[#This Row],[Geburtsdatum]])/365))</f>
        <v/>
      </c>
      <c r="J173" s="102" t="str">
        <f t="shared" si="17"/>
        <v xml:space="preserve"> </v>
      </c>
      <c r="K173" s="103"/>
      <c r="L173" s="103"/>
      <c r="M173" s="104" t="str">
        <f>IF(ISTEXT(D173),IF(L173="","",IF(HLOOKUP(INT($I173),'1. Eingabemaske'!$I$12:$V$21,2,FALSE)&lt;&gt;0,HLOOKUP(INT($I173),'1. Eingabemaske'!$I$12:$V$21,2,FALSE),"")),"")</f>
        <v/>
      </c>
      <c r="N173" s="105" t="str">
        <f>IF(ISTEXT($D173),IF(F173="M",IF(L173="","",IF($K173="Frühentwickler",VLOOKUP(INT($I173),'1. Eingabemaske'!$Z$12:$AF$28,5,FALSE),IF($K173="Normalentwickler",VLOOKUP(INT($I173),'1. Eingabemaske'!$Z$12:$AF$23,6,FALSE),IF($K173="Spätentwickler",VLOOKUP(INT($I173),'1. Eingabemaske'!$Z$12:$AF$23,7,FALSE),0)))+((VLOOKUP(INT($I173),'1. Eingabemaske'!$Z$12:$AF$23,2,FALSE))*(($G173-DATE(YEAR($G173),1,1)+1)/365))),IF(F173="W",(IF($K173="Frühentwickler",VLOOKUP(INT($I173),'1. Eingabemaske'!$AH$12:$AN$28,5,FALSE),IF($K173="Normalentwickler",VLOOKUP(INT($I173),'1. Eingabemaske'!$AH$12:$AN$23,6,FALSE),IF($K173="Spätentwickler",VLOOKUP(INT($I173),'1. Eingabemaske'!$AH$12:$AN$23,7,FALSE),0)))+((VLOOKUP(INT($I173),'1. Eingabemaske'!$AH$12:$AN$23,2,FALSE))*(($G173-DATE(YEAR($G173),1,1)+1)/365))),"Geschlecht fehlt!")),"")</f>
        <v/>
      </c>
      <c r="O173" s="106" t="str">
        <f>IF(ISTEXT(D173),IF(M173="","",IF('1. Eingabemaske'!$F$13="",0,(IF('1. Eingabemaske'!$F$13=0,(L173/'1. Eingabemaske'!$G$13),(L173-1)/('1. Eingabemaske'!$G$13-1))*M173*N173))),"")</f>
        <v/>
      </c>
      <c r="P173" s="103"/>
      <c r="Q173" s="103"/>
      <c r="R173" s="104" t="str">
        <f t="shared" si="18"/>
        <v/>
      </c>
      <c r="S173" s="104" t="str">
        <f>IF(AND(ISTEXT($D173),ISNUMBER(R173)),IF(HLOOKUP(INT($I173),'1. Eingabemaske'!$I$12:$V$21,3,FALSE)&lt;&gt;0,HLOOKUP(INT($I173),'1. Eingabemaske'!$I$12:$V$21,3,FALSE),""),"")</f>
        <v/>
      </c>
      <c r="T173" s="106" t="str">
        <f>IF(ISTEXT($D173),IF($S173="","",IF($R173="","",IF('1. Eingabemaske'!$F$14="",0,(IF('1. Eingabemaske'!$F$14=0,(R173/'1. Eingabemaske'!$G$14),(R173-1)/('1. Eingabemaske'!$G$14-1))*$S173)))),"")</f>
        <v/>
      </c>
      <c r="U173" s="103"/>
      <c r="V173" s="103"/>
      <c r="W173" s="104" t="str">
        <f t="shared" si="19"/>
        <v/>
      </c>
      <c r="X173" s="104" t="str">
        <f>IF(AND(ISTEXT($D173),ISNUMBER(W173)),IF(HLOOKUP(INT($I173),'1. Eingabemaske'!$I$12:$V$21,4,FALSE)&lt;&gt;0,HLOOKUP(INT($I173),'1. Eingabemaske'!$I$12:$V$21,4,FALSE),""),"")</f>
        <v/>
      </c>
      <c r="Y173" s="108" t="str">
        <f>IF(ISTEXT($D173),IF($W173="","",IF($X173="","",IF('1. Eingabemaske'!$F$15="","",(IF('1. Eingabemaske'!$F$15=0,($W173/'1. Eingabemaske'!$G$15),($W173-1)/('1. Eingabemaske'!$G$15-1))*$X173)))),"")</f>
        <v/>
      </c>
      <c r="Z173" s="103"/>
      <c r="AA173" s="103"/>
      <c r="AB173" s="104" t="str">
        <f t="shared" si="20"/>
        <v/>
      </c>
      <c r="AC173" s="104" t="str">
        <f>IF(AND(ISTEXT($D173),ISNUMBER($AB173)),IF(HLOOKUP(INT($I173),'1. Eingabemaske'!$I$12:$V$21,5,FALSE)&lt;&gt;0,HLOOKUP(INT($I173),'1. Eingabemaske'!$I$12:$V$21,5,FALSE),""),"")</f>
        <v/>
      </c>
      <c r="AD173" s="91" t="str">
        <f>IF(ISTEXT($D173),IF($AC173="","",IF('1. Eingabemaske'!$F$16="","",(IF('1. Eingabemaske'!$F$16=0,($AB173/'1. Eingabemaske'!$G$16),($AB173-1)/('1. Eingabemaske'!$G$16-1))*$AC173))),"")</f>
        <v/>
      </c>
      <c r="AE173" s="92" t="str">
        <f>IF(ISTEXT($D173),IF(F173="M",IF(L173="","",IF($K173="Frühentwickler",VLOOKUP(INT($I173),'1. Eingabemaske'!$Z$12:$AF$28,5,FALSE),IF($K173="Normalentwickler",VLOOKUP(INT($I173),'1. Eingabemaske'!$Z$12:$AF$23,6,FALSE),IF($K173="Spätentwickler",VLOOKUP(INT($I173),'1. Eingabemaske'!$Z$12:$AF$23,7,FALSE),0)))+((VLOOKUP(INT($I173),'1. Eingabemaske'!$Z$12:$AF$23,2,FALSE))*(($G173-DATE(YEAR($G173),1,1)+1)/365))),IF(F173="W",(IF($K173="Frühentwickler",VLOOKUP(INT($I173),'1. Eingabemaske'!$AH$12:$AN$28,5,FALSE),IF($K173="Normalentwickler",VLOOKUP(INT($I173),'1. Eingabemaske'!$AH$12:$AN$23,6,FALSE),IF($K173="Spätentwickler",VLOOKUP(INT($I173),'1. Eingabemaske'!$AH$12:$AN$23,7,FALSE),0)))+((VLOOKUP(INT($I173),'1. Eingabemaske'!$AH$12:$AN$23,2,FALSE))*(($G173-DATE(YEAR($G173),1,1)+1)/365))),"Geschlecht fehlt!")),"")</f>
        <v/>
      </c>
      <c r="AF173" s="93" t="str">
        <f t="shared" si="21"/>
        <v/>
      </c>
      <c r="AG173" s="103"/>
      <c r="AH173" s="94" t="str">
        <f>IF(AND(ISTEXT($D173),ISNUMBER($AG173)),IF(HLOOKUP(INT($I173),'1. Eingabemaske'!$I$12:$V$21,6,FALSE)&lt;&gt;0,HLOOKUP(INT($I173),'1. Eingabemaske'!$I$12:$V$21,6,FALSE),""),"")</f>
        <v/>
      </c>
      <c r="AI173" s="91" t="str">
        <f>IF(ISTEXT($D173),IF($AH173="","",IF('1. Eingabemaske'!$F$17="","",(IF('1. Eingabemaske'!$F$17=0,($AG173/'1. Eingabemaske'!$G$17),($AG173-1)/('1. Eingabemaske'!$G$17-1))*$AH173))),"")</f>
        <v/>
      </c>
      <c r="AJ173" s="103"/>
      <c r="AK173" s="94" t="str">
        <f>IF(AND(ISTEXT($D173),ISNUMBER($AJ173)),IF(HLOOKUP(INT($I173),'1. Eingabemaske'!$I$12:$V$21,7,FALSE)&lt;&gt;0,HLOOKUP(INT($I173),'1. Eingabemaske'!$I$12:$V$21,7,FALSE),""),"")</f>
        <v/>
      </c>
      <c r="AL173" s="91" t="str">
        <f>IF(ISTEXT($D173),IF(AJ173=0,0,IF($AK173="","",IF('1. Eingabemaske'!$F$18="","",(IF('1. Eingabemaske'!$F$18=0,($AJ173/'1. Eingabemaske'!$G$18),($AJ173-1)/('1. Eingabemaske'!$G$18-1))*$AK173)))),"")</f>
        <v/>
      </c>
      <c r="AM173" s="103"/>
      <c r="AN173" s="94" t="str">
        <f>IF(AND(ISTEXT($D173),ISNUMBER($AM173)),IF(HLOOKUP(INT($I173),'1. Eingabemaske'!$I$12:$V$21,8,FALSE)&lt;&gt;0,HLOOKUP(INT($I173),'1. Eingabemaske'!$I$12:$V$21,8,FALSE),""),"")</f>
        <v/>
      </c>
      <c r="AO173" s="89" t="str">
        <f>IF(ISTEXT($D173),IF($AN173="","",IF('1. Eingabemaske'!#REF!="","",(IF('1. Eingabemaske'!#REF!=0,($AM173/'1. Eingabemaske'!#REF!),($AM173-1)/('1. Eingabemaske'!#REF!-1))*$AN173))),"")</f>
        <v/>
      </c>
      <c r="AP173" s="110"/>
      <c r="AQ173" s="94" t="str">
        <f>IF(AND(ISTEXT($D173),ISNUMBER($AP173)),IF(HLOOKUP(INT($I173),'1. Eingabemaske'!$I$12:$V$21,9,FALSE)&lt;&gt;0,HLOOKUP(INT($I173),'1. Eingabemaske'!$I$12:$V$21,9,FALSE),""),"")</f>
        <v/>
      </c>
      <c r="AR173" s="103"/>
      <c r="AS173" s="94" t="str">
        <f>IF(AND(ISTEXT($D173),ISNUMBER($AR173)),IF(HLOOKUP(INT($I173),'1. Eingabemaske'!$I$12:$V$21,10,FALSE)&lt;&gt;0,HLOOKUP(INT($I173),'1. Eingabemaske'!$I$12:$V$21,10,FALSE),""),"")</f>
        <v/>
      </c>
      <c r="AT173" s="95" t="str">
        <f>IF(ISTEXT($D173),(IF($AQ173="",0,IF('1. Eingabemaske'!$F$19="","",(IF('1. Eingabemaske'!$F$19=0,($AP173/'1. Eingabemaske'!$G$19),($AP173-1)/('1. Eingabemaske'!$G$19-1))*$AQ173)))+IF($AS173="",0,IF('1. Eingabemaske'!$F$20="","",(IF('1. Eingabemaske'!$F$20=0,($AR173/'1. Eingabemaske'!$G$20),($AR173-1)/('1. Eingabemaske'!$G$20-1))*$AS173)))),"")</f>
        <v/>
      </c>
      <c r="AU173" s="103"/>
      <c r="AV173" s="94" t="str">
        <f>IF(AND(ISTEXT($D173),ISNUMBER($AU173)),IF(HLOOKUP(INT($I173),'1. Eingabemaske'!$I$12:$V$21,11,FALSE)&lt;&gt;0,HLOOKUP(INT($I173),'1. Eingabemaske'!$I$12:$V$21,11,FALSE),""),"")</f>
        <v/>
      </c>
      <c r="AW173" s="103"/>
      <c r="AX173" s="94" t="str">
        <f>IF(AND(ISTEXT($D173),ISNUMBER($AW173)),IF(HLOOKUP(INT($I173),'1. Eingabemaske'!$I$12:$V$21,12,FALSE)&lt;&gt;0,HLOOKUP(INT($I173),'1. Eingabemaske'!$I$12:$V$21,12,FALSE),""),"")</f>
        <v/>
      </c>
      <c r="AY173" s="95" t="str">
        <f>IF(ISTEXT($D173),SUM(IF($AV173="",0,IF('1. Eingabemaske'!$F$21="","",(IF('1. Eingabemaske'!$F$21=0,($AU173/'1. Eingabemaske'!$G$21),($AU173-1)/('1. Eingabemaske'!$G$21-1)))*$AV173)),IF($AX173="",0,IF('1. Eingabemaske'!#REF!="","",(IF('1. Eingabemaske'!#REF!=0,($AW173/'1. Eingabemaske'!#REF!),($AW173-1)/('1. Eingabemaske'!#REF!-1)))*$AX173))),"")</f>
        <v/>
      </c>
      <c r="AZ173" s="84" t="str">
        <f t="shared" si="22"/>
        <v>Bitte BES einfügen</v>
      </c>
      <c r="BA173" s="96" t="str">
        <f t="shared" si="23"/>
        <v/>
      </c>
      <c r="BB173" s="100"/>
      <c r="BC173" s="100"/>
      <c r="BD173" s="100"/>
    </row>
    <row r="174" spans="2:56" ht="13.5" thickBot="1" x14ac:dyDescent="0.45">
      <c r="B174" s="99" t="str">
        <f t="shared" si="16"/>
        <v xml:space="preserve"> </v>
      </c>
      <c r="C174" s="100"/>
      <c r="D174" s="100"/>
      <c r="E174" s="100"/>
      <c r="F174" s="100"/>
      <c r="G174" s="101"/>
      <c r="H174" s="101"/>
      <c r="I174" s="84" t="str">
        <f>IF(ISBLANK(Tableau1[[#This Row],[Name]]),"",((Tableau1[[#This Row],[Testdatum]]-Tableau1[[#This Row],[Geburtsdatum]])/365))</f>
        <v/>
      </c>
      <c r="J174" s="102" t="str">
        <f t="shared" si="17"/>
        <v xml:space="preserve"> </v>
      </c>
      <c r="K174" s="103"/>
      <c r="L174" s="103"/>
      <c r="M174" s="104" t="str">
        <f>IF(ISTEXT(D174),IF(L174="","",IF(HLOOKUP(INT($I174),'1. Eingabemaske'!$I$12:$V$21,2,FALSE)&lt;&gt;0,HLOOKUP(INT($I174),'1. Eingabemaske'!$I$12:$V$21,2,FALSE),"")),"")</f>
        <v/>
      </c>
      <c r="N174" s="105" t="str">
        <f>IF(ISTEXT($D174),IF(F174="M",IF(L174="","",IF($K174="Frühentwickler",VLOOKUP(INT($I174),'1. Eingabemaske'!$Z$12:$AF$28,5,FALSE),IF($K174="Normalentwickler",VLOOKUP(INT($I174),'1. Eingabemaske'!$Z$12:$AF$23,6,FALSE),IF($K174="Spätentwickler",VLOOKUP(INT($I174),'1. Eingabemaske'!$Z$12:$AF$23,7,FALSE),0)))+((VLOOKUP(INT($I174),'1. Eingabemaske'!$Z$12:$AF$23,2,FALSE))*(($G174-DATE(YEAR($G174),1,1)+1)/365))),IF(F174="W",(IF($K174="Frühentwickler",VLOOKUP(INT($I174),'1. Eingabemaske'!$AH$12:$AN$28,5,FALSE),IF($K174="Normalentwickler",VLOOKUP(INT($I174),'1. Eingabemaske'!$AH$12:$AN$23,6,FALSE),IF($K174="Spätentwickler",VLOOKUP(INT($I174),'1. Eingabemaske'!$AH$12:$AN$23,7,FALSE),0)))+((VLOOKUP(INT($I174),'1. Eingabemaske'!$AH$12:$AN$23,2,FALSE))*(($G174-DATE(YEAR($G174),1,1)+1)/365))),"Geschlecht fehlt!")),"")</f>
        <v/>
      </c>
      <c r="O174" s="106" t="str">
        <f>IF(ISTEXT(D174),IF(M174="","",IF('1. Eingabemaske'!$F$13="",0,(IF('1. Eingabemaske'!$F$13=0,(L174/'1. Eingabemaske'!$G$13),(L174-1)/('1. Eingabemaske'!$G$13-1))*M174*N174))),"")</f>
        <v/>
      </c>
      <c r="P174" s="103"/>
      <c r="Q174" s="103"/>
      <c r="R174" s="104" t="str">
        <f t="shared" si="18"/>
        <v/>
      </c>
      <c r="S174" s="104" t="str">
        <f>IF(AND(ISTEXT($D174),ISNUMBER(R174)),IF(HLOOKUP(INT($I174),'1. Eingabemaske'!$I$12:$V$21,3,FALSE)&lt;&gt;0,HLOOKUP(INT($I174),'1. Eingabemaske'!$I$12:$V$21,3,FALSE),""),"")</f>
        <v/>
      </c>
      <c r="T174" s="106" t="str">
        <f>IF(ISTEXT($D174),IF($S174="","",IF($R174="","",IF('1. Eingabemaske'!$F$14="",0,(IF('1. Eingabemaske'!$F$14=0,(R174/'1. Eingabemaske'!$G$14),(R174-1)/('1. Eingabemaske'!$G$14-1))*$S174)))),"")</f>
        <v/>
      </c>
      <c r="U174" s="103"/>
      <c r="V174" s="103"/>
      <c r="W174" s="104" t="str">
        <f t="shared" si="19"/>
        <v/>
      </c>
      <c r="X174" s="104" t="str">
        <f>IF(AND(ISTEXT($D174),ISNUMBER(W174)),IF(HLOOKUP(INT($I174),'1. Eingabemaske'!$I$12:$V$21,4,FALSE)&lt;&gt;0,HLOOKUP(INT($I174),'1. Eingabemaske'!$I$12:$V$21,4,FALSE),""),"")</f>
        <v/>
      </c>
      <c r="Y174" s="108" t="str">
        <f>IF(ISTEXT($D174),IF($W174="","",IF($X174="","",IF('1. Eingabemaske'!$F$15="","",(IF('1. Eingabemaske'!$F$15=0,($W174/'1. Eingabemaske'!$G$15),($W174-1)/('1. Eingabemaske'!$G$15-1))*$X174)))),"")</f>
        <v/>
      </c>
      <c r="Z174" s="103"/>
      <c r="AA174" s="103"/>
      <c r="AB174" s="104" t="str">
        <f t="shared" si="20"/>
        <v/>
      </c>
      <c r="AC174" s="104" t="str">
        <f>IF(AND(ISTEXT($D174),ISNUMBER($AB174)),IF(HLOOKUP(INT($I174),'1. Eingabemaske'!$I$12:$V$21,5,FALSE)&lt;&gt;0,HLOOKUP(INT($I174),'1. Eingabemaske'!$I$12:$V$21,5,FALSE),""),"")</f>
        <v/>
      </c>
      <c r="AD174" s="91" t="str">
        <f>IF(ISTEXT($D174),IF($AC174="","",IF('1. Eingabemaske'!$F$16="","",(IF('1. Eingabemaske'!$F$16=0,($AB174/'1. Eingabemaske'!$G$16),($AB174-1)/('1. Eingabemaske'!$G$16-1))*$AC174))),"")</f>
        <v/>
      </c>
      <c r="AE174" s="92" t="str">
        <f>IF(ISTEXT($D174),IF(F174="M",IF(L174="","",IF($K174="Frühentwickler",VLOOKUP(INT($I174),'1. Eingabemaske'!$Z$12:$AF$28,5,FALSE),IF($K174="Normalentwickler",VLOOKUP(INT($I174),'1. Eingabemaske'!$Z$12:$AF$23,6,FALSE),IF($K174="Spätentwickler",VLOOKUP(INT($I174),'1. Eingabemaske'!$Z$12:$AF$23,7,FALSE),0)))+((VLOOKUP(INT($I174),'1. Eingabemaske'!$Z$12:$AF$23,2,FALSE))*(($G174-DATE(YEAR($G174),1,1)+1)/365))),IF(F174="W",(IF($K174="Frühentwickler",VLOOKUP(INT($I174),'1. Eingabemaske'!$AH$12:$AN$28,5,FALSE),IF($K174="Normalentwickler",VLOOKUP(INT($I174),'1. Eingabemaske'!$AH$12:$AN$23,6,FALSE),IF($K174="Spätentwickler",VLOOKUP(INT($I174),'1. Eingabemaske'!$AH$12:$AN$23,7,FALSE),0)))+((VLOOKUP(INT($I174),'1. Eingabemaske'!$AH$12:$AN$23,2,FALSE))*(($G174-DATE(YEAR($G174),1,1)+1)/365))),"Geschlecht fehlt!")),"")</f>
        <v/>
      </c>
      <c r="AF174" s="93" t="str">
        <f t="shared" si="21"/>
        <v/>
      </c>
      <c r="AG174" s="103"/>
      <c r="AH174" s="94" t="str">
        <f>IF(AND(ISTEXT($D174),ISNUMBER($AG174)),IF(HLOOKUP(INT($I174),'1. Eingabemaske'!$I$12:$V$21,6,FALSE)&lt;&gt;0,HLOOKUP(INT($I174),'1. Eingabemaske'!$I$12:$V$21,6,FALSE),""),"")</f>
        <v/>
      </c>
      <c r="AI174" s="91" t="str">
        <f>IF(ISTEXT($D174),IF($AH174="","",IF('1. Eingabemaske'!$F$17="","",(IF('1. Eingabemaske'!$F$17=0,($AG174/'1. Eingabemaske'!$G$17),($AG174-1)/('1. Eingabemaske'!$G$17-1))*$AH174))),"")</f>
        <v/>
      </c>
      <c r="AJ174" s="103"/>
      <c r="AK174" s="94" t="str">
        <f>IF(AND(ISTEXT($D174),ISNUMBER($AJ174)),IF(HLOOKUP(INT($I174),'1. Eingabemaske'!$I$12:$V$21,7,FALSE)&lt;&gt;0,HLOOKUP(INT($I174),'1. Eingabemaske'!$I$12:$V$21,7,FALSE),""),"")</f>
        <v/>
      </c>
      <c r="AL174" s="91" t="str">
        <f>IF(ISTEXT($D174),IF(AJ174=0,0,IF($AK174="","",IF('1. Eingabemaske'!$F$18="","",(IF('1. Eingabemaske'!$F$18=0,($AJ174/'1. Eingabemaske'!$G$18),($AJ174-1)/('1. Eingabemaske'!$G$18-1))*$AK174)))),"")</f>
        <v/>
      </c>
      <c r="AM174" s="103"/>
      <c r="AN174" s="94" t="str">
        <f>IF(AND(ISTEXT($D174),ISNUMBER($AM174)),IF(HLOOKUP(INT($I174),'1. Eingabemaske'!$I$12:$V$21,8,FALSE)&lt;&gt;0,HLOOKUP(INT($I174),'1. Eingabemaske'!$I$12:$V$21,8,FALSE),""),"")</f>
        <v/>
      </c>
      <c r="AO174" s="89" t="str">
        <f>IF(ISTEXT($D174),IF($AN174="","",IF('1. Eingabemaske'!#REF!="","",(IF('1. Eingabemaske'!#REF!=0,($AM174/'1. Eingabemaske'!#REF!),($AM174-1)/('1. Eingabemaske'!#REF!-1))*$AN174))),"")</f>
        <v/>
      </c>
      <c r="AP174" s="110"/>
      <c r="AQ174" s="94" t="str">
        <f>IF(AND(ISTEXT($D174),ISNUMBER($AP174)),IF(HLOOKUP(INT($I174),'1. Eingabemaske'!$I$12:$V$21,9,FALSE)&lt;&gt;0,HLOOKUP(INT($I174),'1. Eingabemaske'!$I$12:$V$21,9,FALSE),""),"")</f>
        <v/>
      </c>
      <c r="AR174" s="103"/>
      <c r="AS174" s="94" t="str">
        <f>IF(AND(ISTEXT($D174),ISNUMBER($AR174)),IF(HLOOKUP(INT($I174),'1. Eingabemaske'!$I$12:$V$21,10,FALSE)&lt;&gt;0,HLOOKUP(INT($I174),'1. Eingabemaske'!$I$12:$V$21,10,FALSE),""),"")</f>
        <v/>
      </c>
      <c r="AT174" s="95" t="str">
        <f>IF(ISTEXT($D174),(IF($AQ174="",0,IF('1. Eingabemaske'!$F$19="","",(IF('1. Eingabemaske'!$F$19=0,($AP174/'1. Eingabemaske'!$G$19),($AP174-1)/('1. Eingabemaske'!$G$19-1))*$AQ174)))+IF($AS174="",0,IF('1. Eingabemaske'!$F$20="","",(IF('1. Eingabemaske'!$F$20=0,($AR174/'1. Eingabemaske'!$G$20),($AR174-1)/('1. Eingabemaske'!$G$20-1))*$AS174)))),"")</f>
        <v/>
      </c>
      <c r="AU174" s="103"/>
      <c r="AV174" s="94" t="str">
        <f>IF(AND(ISTEXT($D174),ISNUMBER($AU174)),IF(HLOOKUP(INT($I174),'1. Eingabemaske'!$I$12:$V$21,11,FALSE)&lt;&gt;0,HLOOKUP(INT($I174),'1. Eingabemaske'!$I$12:$V$21,11,FALSE),""),"")</f>
        <v/>
      </c>
      <c r="AW174" s="103"/>
      <c r="AX174" s="94" t="str">
        <f>IF(AND(ISTEXT($D174),ISNUMBER($AW174)),IF(HLOOKUP(INT($I174),'1. Eingabemaske'!$I$12:$V$21,12,FALSE)&lt;&gt;0,HLOOKUP(INT($I174),'1. Eingabemaske'!$I$12:$V$21,12,FALSE),""),"")</f>
        <v/>
      </c>
      <c r="AY174" s="95" t="str">
        <f>IF(ISTEXT($D174),SUM(IF($AV174="",0,IF('1. Eingabemaske'!$F$21="","",(IF('1. Eingabemaske'!$F$21=0,($AU174/'1. Eingabemaske'!$G$21),($AU174-1)/('1. Eingabemaske'!$G$21-1)))*$AV174)),IF($AX174="",0,IF('1. Eingabemaske'!#REF!="","",(IF('1. Eingabemaske'!#REF!=0,($AW174/'1. Eingabemaske'!#REF!),($AW174-1)/('1. Eingabemaske'!#REF!-1)))*$AX174))),"")</f>
        <v/>
      </c>
      <c r="AZ174" s="84" t="str">
        <f t="shared" si="22"/>
        <v>Bitte BES einfügen</v>
      </c>
      <c r="BA174" s="96" t="str">
        <f t="shared" si="23"/>
        <v/>
      </c>
      <c r="BB174" s="100"/>
      <c r="BC174" s="100"/>
      <c r="BD174" s="100"/>
    </row>
    <row r="175" spans="2:56" ht="13.5" thickBot="1" x14ac:dyDescent="0.45">
      <c r="B175" s="99" t="str">
        <f t="shared" si="16"/>
        <v xml:space="preserve"> </v>
      </c>
      <c r="C175" s="100"/>
      <c r="D175" s="100"/>
      <c r="E175" s="100"/>
      <c r="F175" s="100"/>
      <c r="G175" s="101"/>
      <c r="H175" s="101"/>
      <c r="I175" s="84" t="str">
        <f>IF(ISBLANK(Tableau1[[#This Row],[Name]]),"",((Tableau1[[#This Row],[Testdatum]]-Tableau1[[#This Row],[Geburtsdatum]])/365))</f>
        <v/>
      </c>
      <c r="J175" s="102" t="str">
        <f t="shared" si="17"/>
        <v xml:space="preserve"> </v>
      </c>
      <c r="K175" s="103"/>
      <c r="L175" s="103"/>
      <c r="M175" s="104" t="str">
        <f>IF(ISTEXT(D175),IF(L175="","",IF(HLOOKUP(INT($I175),'1. Eingabemaske'!$I$12:$V$21,2,FALSE)&lt;&gt;0,HLOOKUP(INT($I175),'1. Eingabemaske'!$I$12:$V$21,2,FALSE),"")),"")</f>
        <v/>
      </c>
      <c r="N175" s="105" t="str">
        <f>IF(ISTEXT($D175),IF(F175="M",IF(L175="","",IF($K175="Frühentwickler",VLOOKUP(INT($I175),'1. Eingabemaske'!$Z$12:$AF$28,5,FALSE),IF($K175="Normalentwickler",VLOOKUP(INT($I175),'1. Eingabemaske'!$Z$12:$AF$23,6,FALSE),IF($K175="Spätentwickler",VLOOKUP(INT($I175),'1. Eingabemaske'!$Z$12:$AF$23,7,FALSE),0)))+((VLOOKUP(INT($I175),'1. Eingabemaske'!$Z$12:$AF$23,2,FALSE))*(($G175-DATE(YEAR($G175),1,1)+1)/365))),IF(F175="W",(IF($K175="Frühentwickler",VLOOKUP(INT($I175),'1. Eingabemaske'!$AH$12:$AN$28,5,FALSE),IF($K175="Normalentwickler",VLOOKUP(INT($I175),'1. Eingabemaske'!$AH$12:$AN$23,6,FALSE),IF($K175="Spätentwickler",VLOOKUP(INT($I175),'1. Eingabemaske'!$AH$12:$AN$23,7,FALSE),0)))+((VLOOKUP(INT($I175),'1. Eingabemaske'!$AH$12:$AN$23,2,FALSE))*(($G175-DATE(YEAR($G175),1,1)+1)/365))),"Geschlecht fehlt!")),"")</f>
        <v/>
      </c>
      <c r="O175" s="106" t="str">
        <f>IF(ISTEXT(D175),IF(M175="","",IF('1. Eingabemaske'!$F$13="",0,(IF('1. Eingabemaske'!$F$13=0,(L175/'1. Eingabemaske'!$G$13),(L175-1)/('1. Eingabemaske'!$G$13-1))*M175*N175))),"")</f>
        <v/>
      </c>
      <c r="P175" s="103"/>
      <c r="Q175" s="103"/>
      <c r="R175" s="104" t="str">
        <f t="shared" si="18"/>
        <v/>
      </c>
      <c r="S175" s="104" t="str">
        <f>IF(AND(ISTEXT($D175),ISNUMBER(R175)),IF(HLOOKUP(INT($I175),'1. Eingabemaske'!$I$12:$V$21,3,FALSE)&lt;&gt;0,HLOOKUP(INT($I175),'1. Eingabemaske'!$I$12:$V$21,3,FALSE),""),"")</f>
        <v/>
      </c>
      <c r="T175" s="106" t="str">
        <f>IF(ISTEXT($D175),IF($S175="","",IF($R175="","",IF('1. Eingabemaske'!$F$14="",0,(IF('1. Eingabemaske'!$F$14=0,(R175/'1. Eingabemaske'!$G$14),(R175-1)/('1. Eingabemaske'!$G$14-1))*$S175)))),"")</f>
        <v/>
      </c>
      <c r="U175" s="103"/>
      <c r="V175" s="103"/>
      <c r="W175" s="104" t="str">
        <f t="shared" si="19"/>
        <v/>
      </c>
      <c r="X175" s="104" t="str">
        <f>IF(AND(ISTEXT($D175),ISNUMBER(W175)),IF(HLOOKUP(INT($I175),'1. Eingabemaske'!$I$12:$V$21,4,FALSE)&lt;&gt;0,HLOOKUP(INT($I175),'1. Eingabemaske'!$I$12:$V$21,4,FALSE),""),"")</f>
        <v/>
      </c>
      <c r="Y175" s="108" t="str">
        <f>IF(ISTEXT($D175),IF($W175="","",IF($X175="","",IF('1. Eingabemaske'!$F$15="","",(IF('1. Eingabemaske'!$F$15=0,($W175/'1. Eingabemaske'!$G$15),($W175-1)/('1. Eingabemaske'!$G$15-1))*$X175)))),"")</f>
        <v/>
      </c>
      <c r="Z175" s="103"/>
      <c r="AA175" s="103"/>
      <c r="AB175" s="104" t="str">
        <f t="shared" si="20"/>
        <v/>
      </c>
      <c r="AC175" s="104" t="str">
        <f>IF(AND(ISTEXT($D175),ISNUMBER($AB175)),IF(HLOOKUP(INT($I175),'1. Eingabemaske'!$I$12:$V$21,5,FALSE)&lt;&gt;0,HLOOKUP(INT($I175),'1. Eingabemaske'!$I$12:$V$21,5,FALSE),""),"")</f>
        <v/>
      </c>
      <c r="AD175" s="91" t="str">
        <f>IF(ISTEXT($D175),IF($AC175="","",IF('1. Eingabemaske'!$F$16="","",(IF('1. Eingabemaske'!$F$16=0,($AB175/'1. Eingabemaske'!$G$16),($AB175-1)/('1. Eingabemaske'!$G$16-1))*$AC175))),"")</f>
        <v/>
      </c>
      <c r="AE175" s="92" t="str">
        <f>IF(ISTEXT($D175),IF(F175="M",IF(L175="","",IF($K175="Frühentwickler",VLOOKUP(INT($I175),'1. Eingabemaske'!$Z$12:$AF$28,5,FALSE),IF($K175="Normalentwickler",VLOOKUP(INT($I175),'1. Eingabemaske'!$Z$12:$AF$23,6,FALSE),IF($K175="Spätentwickler",VLOOKUP(INT($I175),'1. Eingabemaske'!$Z$12:$AF$23,7,FALSE),0)))+((VLOOKUP(INT($I175),'1. Eingabemaske'!$Z$12:$AF$23,2,FALSE))*(($G175-DATE(YEAR($G175),1,1)+1)/365))),IF(F175="W",(IF($K175="Frühentwickler",VLOOKUP(INT($I175),'1. Eingabemaske'!$AH$12:$AN$28,5,FALSE),IF($K175="Normalentwickler",VLOOKUP(INT($I175),'1. Eingabemaske'!$AH$12:$AN$23,6,FALSE),IF($K175="Spätentwickler",VLOOKUP(INT($I175),'1. Eingabemaske'!$AH$12:$AN$23,7,FALSE),0)))+((VLOOKUP(INT($I175),'1. Eingabemaske'!$AH$12:$AN$23,2,FALSE))*(($G175-DATE(YEAR($G175),1,1)+1)/365))),"Geschlecht fehlt!")),"")</f>
        <v/>
      </c>
      <c r="AF175" s="93" t="str">
        <f t="shared" si="21"/>
        <v/>
      </c>
      <c r="AG175" s="103"/>
      <c r="AH175" s="94" t="str">
        <f>IF(AND(ISTEXT($D175),ISNUMBER($AG175)),IF(HLOOKUP(INT($I175),'1. Eingabemaske'!$I$12:$V$21,6,FALSE)&lt;&gt;0,HLOOKUP(INT($I175),'1. Eingabemaske'!$I$12:$V$21,6,FALSE),""),"")</f>
        <v/>
      </c>
      <c r="AI175" s="91" t="str">
        <f>IF(ISTEXT($D175),IF($AH175="","",IF('1. Eingabemaske'!$F$17="","",(IF('1. Eingabemaske'!$F$17=0,($AG175/'1. Eingabemaske'!$G$17),($AG175-1)/('1. Eingabemaske'!$G$17-1))*$AH175))),"")</f>
        <v/>
      </c>
      <c r="AJ175" s="103"/>
      <c r="AK175" s="94" t="str">
        <f>IF(AND(ISTEXT($D175),ISNUMBER($AJ175)),IF(HLOOKUP(INT($I175),'1. Eingabemaske'!$I$12:$V$21,7,FALSE)&lt;&gt;0,HLOOKUP(INT($I175),'1. Eingabemaske'!$I$12:$V$21,7,FALSE),""),"")</f>
        <v/>
      </c>
      <c r="AL175" s="91" t="str">
        <f>IF(ISTEXT($D175),IF(AJ175=0,0,IF($AK175="","",IF('1. Eingabemaske'!$F$18="","",(IF('1. Eingabemaske'!$F$18=0,($AJ175/'1. Eingabemaske'!$G$18),($AJ175-1)/('1. Eingabemaske'!$G$18-1))*$AK175)))),"")</f>
        <v/>
      </c>
      <c r="AM175" s="103"/>
      <c r="AN175" s="94" t="str">
        <f>IF(AND(ISTEXT($D175),ISNUMBER($AM175)),IF(HLOOKUP(INT($I175),'1. Eingabemaske'!$I$12:$V$21,8,FALSE)&lt;&gt;0,HLOOKUP(INT($I175),'1. Eingabemaske'!$I$12:$V$21,8,FALSE),""),"")</f>
        <v/>
      </c>
      <c r="AO175" s="89" t="str">
        <f>IF(ISTEXT($D175),IF($AN175="","",IF('1. Eingabemaske'!#REF!="","",(IF('1. Eingabemaske'!#REF!=0,($AM175/'1. Eingabemaske'!#REF!),($AM175-1)/('1. Eingabemaske'!#REF!-1))*$AN175))),"")</f>
        <v/>
      </c>
      <c r="AP175" s="110"/>
      <c r="AQ175" s="94" t="str">
        <f>IF(AND(ISTEXT($D175),ISNUMBER($AP175)),IF(HLOOKUP(INT($I175),'1. Eingabemaske'!$I$12:$V$21,9,FALSE)&lt;&gt;0,HLOOKUP(INT($I175),'1. Eingabemaske'!$I$12:$V$21,9,FALSE),""),"")</f>
        <v/>
      </c>
      <c r="AR175" s="103"/>
      <c r="AS175" s="94" t="str">
        <f>IF(AND(ISTEXT($D175),ISNUMBER($AR175)),IF(HLOOKUP(INT($I175),'1. Eingabemaske'!$I$12:$V$21,10,FALSE)&lt;&gt;0,HLOOKUP(INT($I175),'1. Eingabemaske'!$I$12:$V$21,10,FALSE),""),"")</f>
        <v/>
      </c>
      <c r="AT175" s="95" t="str">
        <f>IF(ISTEXT($D175),(IF($AQ175="",0,IF('1. Eingabemaske'!$F$19="","",(IF('1. Eingabemaske'!$F$19=0,($AP175/'1. Eingabemaske'!$G$19),($AP175-1)/('1. Eingabemaske'!$G$19-1))*$AQ175)))+IF($AS175="",0,IF('1. Eingabemaske'!$F$20="","",(IF('1. Eingabemaske'!$F$20=0,($AR175/'1. Eingabemaske'!$G$20),($AR175-1)/('1. Eingabemaske'!$G$20-1))*$AS175)))),"")</f>
        <v/>
      </c>
      <c r="AU175" s="103"/>
      <c r="AV175" s="94" t="str">
        <f>IF(AND(ISTEXT($D175),ISNUMBER($AU175)),IF(HLOOKUP(INT($I175),'1. Eingabemaske'!$I$12:$V$21,11,FALSE)&lt;&gt;0,HLOOKUP(INT($I175),'1. Eingabemaske'!$I$12:$V$21,11,FALSE),""),"")</f>
        <v/>
      </c>
      <c r="AW175" s="103"/>
      <c r="AX175" s="94" t="str">
        <f>IF(AND(ISTEXT($D175),ISNUMBER($AW175)),IF(HLOOKUP(INT($I175),'1. Eingabemaske'!$I$12:$V$21,12,FALSE)&lt;&gt;0,HLOOKUP(INT($I175),'1. Eingabemaske'!$I$12:$V$21,12,FALSE),""),"")</f>
        <v/>
      </c>
      <c r="AY175" s="95" t="str">
        <f>IF(ISTEXT($D175),SUM(IF($AV175="",0,IF('1. Eingabemaske'!$F$21="","",(IF('1. Eingabemaske'!$F$21=0,($AU175/'1. Eingabemaske'!$G$21),($AU175-1)/('1. Eingabemaske'!$G$21-1)))*$AV175)),IF($AX175="",0,IF('1. Eingabemaske'!#REF!="","",(IF('1. Eingabemaske'!#REF!=0,($AW175/'1. Eingabemaske'!#REF!),($AW175-1)/('1. Eingabemaske'!#REF!-1)))*$AX175))),"")</f>
        <v/>
      </c>
      <c r="AZ175" s="84" t="str">
        <f t="shared" si="22"/>
        <v>Bitte BES einfügen</v>
      </c>
      <c r="BA175" s="96" t="str">
        <f t="shared" si="23"/>
        <v/>
      </c>
      <c r="BB175" s="100"/>
      <c r="BC175" s="100"/>
      <c r="BD175" s="100"/>
    </row>
    <row r="176" spans="2:56" ht="13.5" thickBot="1" x14ac:dyDescent="0.45">
      <c r="B176" s="99" t="str">
        <f t="shared" si="16"/>
        <v xml:space="preserve"> </v>
      </c>
      <c r="C176" s="100"/>
      <c r="D176" s="100"/>
      <c r="E176" s="100"/>
      <c r="F176" s="100"/>
      <c r="G176" s="101"/>
      <c r="H176" s="101"/>
      <c r="I176" s="84" t="str">
        <f>IF(ISBLANK(Tableau1[[#This Row],[Name]]),"",((Tableau1[[#This Row],[Testdatum]]-Tableau1[[#This Row],[Geburtsdatum]])/365))</f>
        <v/>
      </c>
      <c r="J176" s="102" t="str">
        <f t="shared" si="17"/>
        <v xml:space="preserve"> </v>
      </c>
      <c r="K176" s="103"/>
      <c r="L176" s="103"/>
      <c r="M176" s="104" t="str">
        <f>IF(ISTEXT(D176),IF(L176="","",IF(HLOOKUP(INT($I176),'1. Eingabemaske'!$I$12:$V$21,2,FALSE)&lt;&gt;0,HLOOKUP(INT($I176),'1. Eingabemaske'!$I$12:$V$21,2,FALSE),"")),"")</f>
        <v/>
      </c>
      <c r="N176" s="105" t="str">
        <f>IF(ISTEXT($D176),IF(F176="M",IF(L176="","",IF($K176="Frühentwickler",VLOOKUP(INT($I176),'1. Eingabemaske'!$Z$12:$AF$28,5,FALSE),IF($K176="Normalentwickler",VLOOKUP(INT($I176),'1. Eingabemaske'!$Z$12:$AF$23,6,FALSE),IF($K176="Spätentwickler",VLOOKUP(INT($I176),'1. Eingabemaske'!$Z$12:$AF$23,7,FALSE),0)))+((VLOOKUP(INT($I176),'1. Eingabemaske'!$Z$12:$AF$23,2,FALSE))*(($G176-DATE(YEAR($G176),1,1)+1)/365))),IF(F176="W",(IF($K176="Frühentwickler",VLOOKUP(INT($I176),'1. Eingabemaske'!$AH$12:$AN$28,5,FALSE),IF($K176="Normalentwickler",VLOOKUP(INT($I176),'1. Eingabemaske'!$AH$12:$AN$23,6,FALSE),IF($K176="Spätentwickler",VLOOKUP(INT($I176),'1. Eingabemaske'!$AH$12:$AN$23,7,FALSE),0)))+((VLOOKUP(INT($I176),'1. Eingabemaske'!$AH$12:$AN$23,2,FALSE))*(($G176-DATE(YEAR($G176),1,1)+1)/365))),"Geschlecht fehlt!")),"")</f>
        <v/>
      </c>
      <c r="O176" s="106" t="str">
        <f>IF(ISTEXT(D176),IF(M176="","",IF('1. Eingabemaske'!$F$13="",0,(IF('1. Eingabemaske'!$F$13=0,(L176/'1. Eingabemaske'!$G$13),(L176-1)/('1. Eingabemaske'!$G$13-1))*M176*N176))),"")</f>
        <v/>
      </c>
      <c r="P176" s="103"/>
      <c r="Q176" s="103"/>
      <c r="R176" s="104" t="str">
        <f t="shared" si="18"/>
        <v/>
      </c>
      <c r="S176" s="104" t="str">
        <f>IF(AND(ISTEXT($D176),ISNUMBER(R176)),IF(HLOOKUP(INT($I176),'1. Eingabemaske'!$I$12:$V$21,3,FALSE)&lt;&gt;0,HLOOKUP(INT($I176),'1. Eingabemaske'!$I$12:$V$21,3,FALSE),""),"")</f>
        <v/>
      </c>
      <c r="T176" s="106" t="str">
        <f>IF(ISTEXT($D176),IF($S176="","",IF($R176="","",IF('1. Eingabemaske'!$F$14="",0,(IF('1. Eingabemaske'!$F$14=0,(R176/'1. Eingabemaske'!$G$14),(R176-1)/('1. Eingabemaske'!$G$14-1))*$S176)))),"")</f>
        <v/>
      </c>
      <c r="U176" s="103"/>
      <c r="V176" s="103"/>
      <c r="W176" s="104" t="str">
        <f t="shared" si="19"/>
        <v/>
      </c>
      <c r="X176" s="104" t="str">
        <f>IF(AND(ISTEXT($D176),ISNUMBER(W176)),IF(HLOOKUP(INT($I176),'1. Eingabemaske'!$I$12:$V$21,4,FALSE)&lt;&gt;0,HLOOKUP(INT($I176),'1. Eingabemaske'!$I$12:$V$21,4,FALSE),""),"")</f>
        <v/>
      </c>
      <c r="Y176" s="108" t="str">
        <f>IF(ISTEXT($D176),IF($W176="","",IF($X176="","",IF('1. Eingabemaske'!$F$15="","",(IF('1. Eingabemaske'!$F$15=0,($W176/'1. Eingabemaske'!$G$15),($W176-1)/('1. Eingabemaske'!$G$15-1))*$X176)))),"")</f>
        <v/>
      </c>
      <c r="Z176" s="103"/>
      <c r="AA176" s="103"/>
      <c r="AB176" s="104" t="str">
        <f t="shared" si="20"/>
        <v/>
      </c>
      <c r="AC176" s="104" t="str">
        <f>IF(AND(ISTEXT($D176),ISNUMBER($AB176)),IF(HLOOKUP(INT($I176),'1. Eingabemaske'!$I$12:$V$21,5,FALSE)&lt;&gt;0,HLOOKUP(INT($I176),'1. Eingabemaske'!$I$12:$V$21,5,FALSE),""),"")</f>
        <v/>
      </c>
      <c r="AD176" s="91" t="str">
        <f>IF(ISTEXT($D176),IF($AC176="","",IF('1. Eingabemaske'!$F$16="","",(IF('1. Eingabemaske'!$F$16=0,($AB176/'1. Eingabemaske'!$G$16),($AB176-1)/('1. Eingabemaske'!$G$16-1))*$AC176))),"")</f>
        <v/>
      </c>
      <c r="AE176" s="92" t="str">
        <f>IF(ISTEXT($D176),IF(F176="M",IF(L176="","",IF($K176="Frühentwickler",VLOOKUP(INT($I176),'1. Eingabemaske'!$Z$12:$AF$28,5,FALSE),IF($K176="Normalentwickler",VLOOKUP(INT($I176),'1. Eingabemaske'!$Z$12:$AF$23,6,FALSE),IF($K176="Spätentwickler",VLOOKUP(INT($I176),'1. Eingabemaske'!$Z$12:$AF$23,7,FALSE),0)))+((VLOOKUP(INT($I176),'1. Eingabemaske'!$Z$12:$AF$23,2,FALSE))*(($G176-DATE(YEAR($G176),1,1)+1)/365))),IF(F176="W",(IF($K176="Frühentwickler",VLOOKUP(INT($I176),'1. Eingabemaske'!$AH$12:$AN$28,5,FALSE),IF($K176="Normalentwickler",VLOOKUP(INT($I176),'1. Eingabemaske'!$AH$12:$AN$23,6,FALSE),IF($K176="Spätentwickler",VLOOKUP(INT($I176),'1. Eingabemaske'!$AH$12:$AN$23,7,FALSE),0)))+((VLOOKUP(INT($I176),'1. Eingabemaske'!$AH$12:$AN$23,2,FALSE))*(($G176-DATE(YEAR($G176),1,1)+1)/365))),"Geschlecht fehlt!")),"")</f>
        <v/>
      </c>
      <c r="AF176" s="93" t="str">
        <f t="shared" si="21"/>
        <v/>
      </c>
      <c r="AG176" s="103"/>
      <c r="AH176" s="94" t="str">
        <f>IF(AND(ISTEXT($D176),ISNUMBER($AG176)),IF(HLOOKUP(INT($I176),'1. Eingabemaske'!$I$12:$V$21,6,FALSE)&lt;&gt;0,HLOOKUP(INT($I176),'1. Eingabemaske'!$I$12:$V$21,6,FALSE),""),"")</f>
        <v/>
      </c>
      <c r="AI176" s="91" t="str">
        <f>IF(ISTEXT($D176),IF($AH176="","",IF('1. Eingabemaske'!$F$17="","",(IF('1. Eingabemaske'!$F$17=0,($AG176/'1. Eingabemaske'!$G$17),($AG176-1)/('1. Eingabemaske'!$G$17-1))*$AH176))),"")</f>
        <v/>
      </c>
      <c r="AJ176" s="103"/>
      <c r="AK176" s="94" t="str">
        <f>IF(AND(ISTEXT($D176),ISNUMBER($AJ176)),IF(HLOOKUP(INT($I176),'1. Eingabemaske'!$I$12:$V$21,7,FALSE)&lt;&gt;0,HLOOKUP(INT($I176),'1. Eingabemaske'!$I$12:$V$21,7,FALSE),""),"")</f>
        <v/>
      </c>
      <c r="AL176" s="91" t="str">
        <f>IF(ISTEXT($D176),IF(AJ176=0,0,IF($AK176="","",IF('1. Eingabemaske'!$F$18="","",(IF('1. Eingabemaske'!$F$18=0,($AJ176/'1. Eingabemaske'!$G$18),($AJ176-1)/('1. Eingabemaske'!$G$18-1))*$AK176)))),"")</f>
        <v/>
      </c>
      <c r="AM176" s="103"/>
      <c r="AN176" s="94" t="str">
        <f>IF(AND(ISTEXT($D176),ISNUMBER($AM176)),IF(HLOOKUP(INT($I176),'1. Eingabemaske'!$I$12:$V$21,8,FALSE)&lt;&gt;0,HLOOKUP(INT($I176),'1. Eingabemaske'!$I$12:$V$21,8,FALSE),""),"")</f>
        <v/>
      </c>
      <c r="AO176" s="89" t="str">
        <f>IF(ISTEXT($D176),IF($AN176="","",IF('1. Eingabemaske'!#REF!="","",(IF('1. Eingabemaske'!#REF!=0,($AM176/'1. Eingabemaske'!#REF!),($AM176-1)/('1. Eingabemaske'!#REF!-1))*$AN176))),"")</f>
        <v/>
      </c>
      <c r="AP176" s="110"/>
      <c r="AQ176" s="94" t="str">
        <f>IF(AND(ISTEXT($D176),ISNUMBER($AP176)),IF(HLOOKUP(INT($I176),'1. Eingabemaske'!$I$12:$V$21,9,FALSE)&lt;&gt;0,HLOOKUP(INT($I176),'1. Eingabemaske'!$I$12:$V$21,9,FALSE),""),"")</f>
        <v/>
      </c>
      <c r="AR176" s="103"/>
      <c r="AS176" s="94" t="str">
        <f>IF(AND(ISTEXT($D176),ISNUMBER($AR176)),IF(HLOOKUP(INT($I176),'1. Eingabemaske'!$I$12:$V$21,10,FALSE)&lt;&gt;0,HLOOKUP(INT($I176),'1. Eingabemaske'!$I$12:$V$21,10,FALSE),""),"")</f>
        <v/>
      </c>
      <c r="AT176" s="95" t="str">
        <f>IF(ISTEXT($D176),(IF($AQ176="",0,IF('1. Eingabemaske'!$F$19="","",(IF('1. Eingabemaske'!$F$19=0,($AP176/'1. Eingabemaske'!$G$19),($AP176-1)/('1. Eingabemaske'!$G$19-1))*$AQ176)))+IF($AS176="",0,IF('1. Eingabemaske'!$F$20="","",(IF('1. Eingabemaske'!$F$20=0,($AR176/'1. Eingabemaske'!$G$20),($AR176-1)/('1. Eingabemaske'!$G$20-1))*$AS176)))),"")</f>
        <v/>
      </c>
      <c r="AU176" s="103"/>
      <c r="AV176" s="94" t="str">
        <f>IF(AND(ISTEXT($D176),ISNUMBER($AU176)),IF(HLOOKUP(INT($I176),'1. Eingabemaske'!$I$12:$V$21,11,FALSE)&lt;&gt;0,HLOOKUP(INT($I176),'1. Eingabemaske'!$I$12:$V$21,11,FALSE),""),"")</f>
        <v/>
      </c>
      <c r="AW176" s="103"/>
      <c r="AX176" s="94" t="str">
        <f>IF(AND(ISTEXT($D176),ISNUMBER($AW176)),IF(HLOOKUP(INT($I176),'1. Eingabemaske'!$I$12:$V$21,12,FALSE)&lt;&gt;0,HLOOKUP(INT($I176),'1. Eingabemaske'!$I$12:$V$21,12,FALSE),""),"")</f>
        <v/>
      </c>
      <c r="AY176" s="95" t="str">
        <f>IF(ISTEXT($D176),SUM(IF($AV176="",0,IF('1. Eingabemaske'!$F$21="","",(IF('1. Eingabemaske'!$F$21=0,($AU176/'1. Eingabemaske'!$G$21),($AU176-1)/('1. Eingabemaske'!$G$21-1)))*$AV176)),IF($AX176="",0,IF('1. Eingabemaske'!#REF!="","",(IF('1. Eingabemaske'!#REF!=0,($AW176/'1. Eingabemaske'!#REF!),($AW176-1)/('1. Eingabemaske'!#REF!-1)))*$AX176))),"")</f>
        <v/>
      </c>
      <c r="AZ176" s="84" t="str">
        <f t="shared" si="22"/>
        <v>Bitte BES einfügen</v>
      </c>
      <c r="BA176" s="96" t="str">
        <f t="shared" si="23"/>
        <v/>
      </c>
      <c r="BB176" s="100"/>
      <c r="BC176" s="100"/>
      <c r="BD176" s="100"/>
    </row>
    <row r="177" spans="2:56" ht="13.5" thickBot="1" x14ac:dyDescent="0.45">
      <c r="B177" s="99" t="str">
        <f t="shared" si="16"/>
        <v xml:space="preserve"> </v>
      </c>
      <c r="C177" s="100"/>
      <c r="D177" s="100"/>
      <c r="E177" s="100"/>
      <c r="F177" s="100"/>
      <c r="G177" s="101"/>
      <c r="H177" s="101"/>
      <c r="I177" s="84" t="str">
        <f>IF(ISBLANK(Tableau1[[#This Row],[Name]]),"",((Tableau1[[#This Row],[Testdatum]]-Tableau1[[#This Row],[Geburtsdatum]])/365))</f>
        <v/>
      </c>
      <c r="J177" s="102" t="str">
        <f t="shared" si="17"/>
        <v xml:space="preserve"> </v>
      </c>
      <c r="K177" s="103"/>
      <c r="L177" s="103"/>
      <c r="M177" s="104" t="str">
        <f>IF(ISTEXT(D177),IF(L177="","",IF(HLOOKUP(INT($I177),'1. Eingabemaske'!$I$12:$V$21,2,FALSE)&lt;&gt;0,HLOOKUP(INT($I177),'1. Eingabemaske'!$I$12:$V$21,2,FALSE),"")),"")</f>
        <v/>
      </c>
      <c r="N177" s="105" t="str">
        <f>IF(ISTEXT($D177),IF(F177="M",IF(L177="","",IF($K177="Frühentwickler",VLOOKUP(INT($I177),'1. Eingabemaske'!$Z$12:$AF$28,5,FALSE),IF($K177="Normalentwickler",VLOOKUP(INT($I177),'1. Eingabemaske'!$Z$12:$AF$23,6,FALSE),IF($K177="Spätentwickler",VLOOKUP(INT($I177),'1. Eingabemaske'!$Z$12:$AF$23,7,FALSE),0)))+((VLOOKUP(INT($I177),'1. Eingabemaske'!$Z$12:$AF$23,2,FALSE))*(($G177-DATE(YEAR($G177),1,1)+1)/365))),IF(F177="W",(IF($K177="Frühentwickler",VLOOKUP(INT($I177),'1. Eingabemaske'!$AH$12:$AN$28,5,FALSE),IF($K177="Normalentwickler",VLOOKUP(INT($I177),'1. Eingabemaske'!$AH$12:$AN$23,6,FALSE),IF($K177="Spätentwickler",VLOOKUP(INT($I177),'1. Eingabemaske'!$AH$12:$AN$23,7,FALSE),0)))+((VLOOKUP(INT($I177),'1. Eingabemaske'!$AH$12:$AN$23,2,FALSE))*(($G177-DATE(YEAR($G177),1,1)+1)/365))),"Geschlecht fehlt!")),"")</f>
        <v/>
      </c>
      <c r="O177" s="106" t="str">
        <f>IF(ISTEXT(D177),IF(M177="","",IF('1. Eingabemaske'!$F$13="",0,(IF('1. Eingabemaske'!$F$13=0,(L177/'1. Eingabemaske'!$G$13),(L177-1)/('1. Eingabemaske'!$G$13-1))*M177*N177))),"")</f>
        <v/>
      </c>
      <c r="P177" s="103"/>
      <c r="Q177" s="103"/>
      <c r="R177" s="104" t="str">
        <f t="shared" si="18"/>
        <v/>
      </c>
      <c r="S177" s="104" t="str">
        <f>IF(AND(ISTEXT($D177),ISNUMBER(R177)),IF(HLOOKUP(INT($I177),'1. Eingabemaske'!$I$12:$V$21,3,FALSE)&lt;&gt;0,HLOOKUP(INT($I177),'1. Eingabemaske'!$I$12:$V$21,3,FALSE),""),"")</f>
        <v/>
      </c>
      <c r="T177" s="106" t="str">
        <f>IF(ISTEXT($D177),IF($S177="","",IF($R177="","",IF('1. Eingabemaske'!$F$14="",0,(IF('1. Eingabemaske'!$F$14=0,(R177/'1. Eingabemaske'!$G$14),(R177-1)/('1. Eingabemaske'!$G$14-1))*$S177)))),"")</f>
        <v/>
      </c>
      <c r="U177" s="103"/>
      <c r="V177" s="103"/>
      <c r="W177" s="104" t="str">
        <f t="shared" si="19"/>
        <v/>
      </c>
      <c r="X177" s="104" t="str">
        <f>IF(AND(ISTEXT($D177),ISNUMBER(W177)),IF(HLOOKUP(INT($I177),'1. Eingabemaske'!$I$12:$V$21,4,FALSE)&lt;&gt;0,HLOOKUP(INT($I177),'1. Eingabemaske'!$I$12:$V$21,4,FALSE),""),"")</f>
        <v/>
      </c>
      <c r="Y177" s="108" t="str">
        <f>IF(ISTEXT($D177),IF($W177="","",IF($X177="","",IF('1. Eingabemaske'!$F$15="","",(IF('1. Eingabemaske'!$F$15=0,($W177/'1. Eingabemaske'!$G$15),($W177-1)/('1. Eingabemaske'!$G$15-1))*$X177)))),"")</f>
        <v/>
      </c>
      <c r="Z177" s="103"/>
      <c r="AA177" s="103"/>
      <c r="AB177" s="104" t="str">
        <f t="shared" si="20"/>
        <v/>
      </c>
      <c r="AC177" s="104" t="str">
        <f>IF(AND(ISTEXT($D177),ISNUMBER($AB177)),IF(HLOOKUP(INT($I177),'1. Eingabemaske'!$I$12:$V$21,5,FALSE)&lt;&gt;0,HLOOKUP(INT($I177),'1. Eingabemaske'!$I$12:$V$21,5,FALSE),""),"")</f>
        <v/>
      </c>
      <c r="AD177" s="91" t="str">
        <f>IF(ISTEXT($D177),IF($AC177="","",IF('1. Eingabemaske'!$F$16="","",(IF('1. Eingabemaske'!$F$16=0,($AB177/'1. Eingabemaske'!$G$16),($AB177-1)/('1. Eingabemaske'!$G$16-1))*$AC177))),"")</f>
        <v/>
      </c>
      <c r="AE177" s="92" t="str">
        <f>IF(ISTEXT($D177),IF(F177="M",IF(L177="","",IF($K177="Frühentwickler",VLOOKUP(INT($I177),'1. Eingabemaske'!$Z$12:$AF$28,5,FALSE),IF($K177="Normalentwickler",VLOOKUP(INT($I177),'1. Eingabemaske'!$Z$12:$AF$23,6,FALSE),IF($K177="Spätentwickler",VLOOKUP(INT($I177),'1. Eingabemaske'!$Z$12:$AF$23,7,FALSE),0)))+((VLOOKUP(INT($I177),'1. Eingabemaske'!$Z$12:$AF$23,2,FALSE))*(($G177-DATE(YEAR($G177),1,1)+1)/365))),IF(F177="W",(IF($K177="Frühentwickler",VLOOKUP(INT($I177),'1. Eingabemaske'!$AH$12:$AN$28,5,FALSE),IF($K177="Normalentwickler",VLOOKUP(INT($I177),'1. Eingabemaske'!$AH$12:$AN$23,6,FALSE),IF($K177="Spätentwickler",VLOOKUP(INT($I177),'1. Eingabemaske'!$AH$12:$AN$23,7,FALSE),0)))+((VLOOKUP(INT($I177),'1. Eingabemaske'!$AH$12:$AN$23,2,FALSE))*(($G177-DATE(YEAR($G177),1,1)+1)/365))),"Geschlecht fehlt!")),"")</f>
        <v/>
      </c>
      <c r="AF177" s="93" t="str">
        <f t="shared" si="21"/>
        <v/>
      </c>
      <c r="AG177" s="103"/>
      <c r="AH177" s="94" t="str">
        <f>IF(AND(ISTEXT($D177),ISNUMBER($AG177)),IF(HLOOKUP(INT($I177),'1. Eingabemaske'!$I$12:$V$21,6,FALSE)&lt;&gt;0,HLOOKUP(INT($I177),'1. Eingabemaske'!$I$12:$V$21,6,FALSE),""),"")</f>
        <v/>
      </c>
      <c r="AI177" s="91" t="str">
        <f>IF(ISTEXT($D177),IF($AH177="","",IF('1. Eingabemaske'!$F$17="","",(IF('1. Eingabemaske'!$F$17=0,($AG177/'1. Eingabemaske'!$G$17),($AG177-1)/('1. Eingabemaske'!$G$17-1))*$AH177))),"")</f>
        <v/>
      </c>
      <c r="AJ177" s="103"/>
      <c r="AK177" s="94" t="str">
        <f>IF(AND(ISTEXT($D177),ISNUMBER($AJ177)),IF(HLOOKUP(INT($I177),'1. Eingabemaske'!$I$12:$V$21,7,FALSE)&lt;&gt;0,HLOOKUP(INT($I177),'1. Eingabemaske'!$I$12:$V$21,7,FALSE),""),"")</f>
        <v/>
      </c>
      <c r="AL177" s="91" t="str">
        <f>IF(ISTEXT($D177),IF(AJ177=0,0,IF($AK177="","",IF('1. Eingabemaske'!$F$18="","",(IF('1. Eingabemaske'!$F$18=0,($AJ177/'1. Eingabemaske'!$G$18),($AJ177-1)/('1. Eingabemaske'!$G$18-1))*$AK177)))),"")</f>
        <v/>
      </c>
      <c r="AM177" s="103"/>
      <c r="AN177" s="94" t="str">
        <f>IF(AND(ISTEXT($D177),ISNUMBER($AM177)),IF(HLOOKUP(INT($I177),'1. Eingabemaske'!$I$12:$V$21,8,FALSE)&lt;&gt;0,HLOOKUP(INT($I177),'1. Eingabemaske'!$I$12:$V$21,8,FALSE),""),"")</f>
        <v/>
      </c>
      <c r="AO177" s="89" t="str">
        <f>IF(ISTEXT($D177),IF($AN177="","",IF('1. Eingabemaske'!#REF!="","",(IF('1. Eingabemaske'!#REF!=0,($AM177/'1. Eingabemaske'!#REF!),($AM177-1)/('1. Eingabemaske'!#REF!-1))*$AN177))),"")</f>
        <v/>
      </c>
      <c r="AP177" s="110"/>
      <c r="AQ177" s="94" t="str">
        <f>IF(AND(ISTEXT($D177),ISNUMBER($AP177)),IF(HLOOKUP(INT($I177),'1. Eingabemaske'!$I$12:$V$21,9,FALSE)&lt;&gt;0,HLOOKUP(INT($I177),'1. Eingabemaske'!$I$12:$V$21,9,FALSE),""),"")</f>
        <v/>
      </c>
      <c r="AR177" s="103"/>
      <c r="AS177" s="94" t="str">
        <f>IF(AND(ISTEXT($D177),ISNUMBER($AR177)),IF(HLOOKUP(INT($I177),'1. Eingabemaske'!$I$12:$V$21,10,FALSE)&lt;&gt;0,HLOOKUP(INT($I177),'1. Eingabemaske'!$I$12:$V$21,10,FALSE),""),"")</f>
        <v/>
      </c>
      <c r="AT177" s="95" t="str">
        <f>IF(ISTEXT($D177),(IF($AQ177="",0,IF('1. Eingabemaske'!$F$19="","",(IF('1. Eingabemaske'!$F$19=0,($AP177/'1. Eingabemaske'!$G$19),($AP177-1)/('1. Eingabemaske'!$G$19-1))*$AQ177)))+IF($AS177="",0,IF('1. Eingabemaske'!$F$20="","",(IF('1. Eingabemaske'!$F$20=0,($AR177/'1. Eingabemaske'!$G$20),($AR177-1)/('1. Eingabemaske'!$G$20-1))*$AS177)))),"")</f>
        <v/>
      </c>
      <c r="AU177" s="103"/>
      <c r="AV177" s="94" t="str">
        <f>IF(AND(ISTEXT($D177),ISNUMBER($AU177)),IF(HLOOKUP(INT($I177),'1. Eingabemaske'!$I$12:$V$21,11,FALSE)&lt;&gt;0,HLOOKUP(INT($I177),'1. Eingabemaske'!$I$12:$V$21,11,FALSE),""),"")</f>
        <v/>
      </c>
      <c r="AW177" s="103"/>
      <c r="AX177" s="94" t="str">
        <f>IF(AND(ISTEXT($D177),ISNUMBER($AW177)),IF(HLOOKUP(INT($I177),'1. Eingabemaske'!$I$12:$V$21,12,FALSE)&lt;&gt;0,HLOOKUP(INT($I177),'1. Eingabemaske'!$I$12:$V$21,12,FALSE),""),"")</f>
        <v/>
      </c>
      <c r="AY177" s="95" t="str">
        <f>IF(ISTEXT($D177),SUM(IF($AV177="",0,IF('1. Eingabemaske'!$F$21="","",(IF('1. Eingabemaske'!$F$21=0,($AU177/'1. Eingabemaske'!$G$21),($AU177-1)/('1. Eingabemaske'!$G$21-1)))*$AV177)),IF($AX177="",0,IF('1. Eingabemaske'!#REF!="","",(IF('1. Eingabemaske'!#REF!=0,($AW177/'1. Eingabemaske'!#REF!),($AW177-1)/('1. Eingabemaske'!#REF!-1)))*$AX177))),"")</f>
        <v/>
      </c>
      <c r="AZ177" s="84" t="str">
        <f t="shared" si="22"/>
        <v>Bitte BES einfügen</v>
      </c>
      <c r="BA177" s="96" t="str">
        <f t="shared" si="23"/>
        <v/>
      </c>
      <c r="BB177" s="100"/>
      <c r="BC177" s="100"/>
      <c r="BD177" s="100"/>
    </row>
    <row r="178" spans="2:56" ht="13.5" thickBot="1" x14ac:dyDescent="0.45">
      <c r="B178" s="99" t="str">
        <f t="shared" si="16"/>
        <v xml:space="preserve"> </v>
      </c>
      <c r="C178" s="100"/>
      <c r="D178" s="100"/>
      <c r="E178" s="100"/>
      <c r="F178" s="100"/>
      <c r="G178" s="101"/>
      <c r="H178" s="101"/>
      <c r="I178" s="84" t="str">
        <f>IF(ISBLANK(Tableau1[[#This Row],[Name]]),"",((Tableau1[[#This Row],[Testdatum]]-Tableau1[[#This Row],[Geburtsdatum]])/365))</f>
        <v/>
      </c>
      <c r="J178" s="102" t="str">
        <f t="shared" si="17"/>
        <v xml:space="preserve"> </v>
      </c>
      <c r="K178" s="103"/>
      <c r="L178" s="103"/>
      <c r="M178" s="104" t="str">
        <f>IF(ISTEXT(D178),IF(L178="","",IF(HLOOKUP(INT($I178),'1. Eingabemaske'!$I$12:$V$21,2,FALSE)&lt;&gt;0,HLOOKUP(INT($I178),'1. Eingabemaske'!$I$12:$V$21,2,FALSE),"")),"")</f>
        <v/>
      </c>
      <c r="N178" s="105" t="str">
        <f>IF(ISTEXT($D178),IF(F178="M",IF(L178="","",IF($K178="Frühentwickler",VLOOKUP(INT($I178),'1. Eingabemaske'!$Z$12:$AF$28,5,FALSE),IF($K178="Normalentwickler",VLOOKUP(INT($I178),'1. Eingabemaske'!$Z$12:$AF$23,6,FALSE),IF($K178="Spätentwickler",VLOOKUP(INT($I178),'1. Eingabemaske'!$Z$12:$AF$23,7,FALSE),0)))+((VLOOKUP(INT($I178),'1. Eingabemaske'!$Z$12:$AF$23,2,FALSE))*(($G178-DATE(YEAR($G178),1,1)+1)/365))),IF(F178="W",(IF($K178="Frühentwickler",VLOOKUP(INT($I178),'1. Eingabemaske'!$AH$12:$AN$28,5,FALSE),IF($K178="Normalentwickler",VLOOKUP(INT($I178),'1. Eingabemaske'!$AH$12:$AN$23,6,FALSE),IF($K178="Spätentwickler",VLOOKUP(INT($I178),'1. Eingabemaske'!$AH$12:$AN$23,7,FALSE),0)))+((VLOOKUP(INT($I178),'1. Eingabemaske'!$AH$12:$AN$23,2,FALSE))*(($G178-DATE(YEAR($G178),1,1)+1)/365))),"Geschlecht fehlt!")),"")</f>
        <v/>
      </c>
      <c r="O178" s="106" t="str">
        <f>IF(ISTEXT(D178),IF(M178="","",IF('1. Eingabemaske'!$F$13="",0,(IF('1. Eingabemaske'!$F$13=0,(L178/'1. Eingabemaske'!$G$13),(L178-1)/('1. Eingabemaske'!$G$13-1))*M178*N178))),"")</f>
        <v/>
      </c>
      <c r="P178" s="103"/>
      <c r="Q178" s="103"/>
      <c r="R178" s="104" t="str">
        <f t="shared" si="18"/>
        <v/>
      </c>
      <c r="S178" s="104" t="str">
        <f>IF(AND(ISTEXT($D178),ISNUMBER(R178)),IF(HLOOKUP(INT($I178),'1. Eingabemaske'!$I$12:$V$21,3,FALSE)&lt;&gt;0,HLOOKUP(INT($I178),'1. Eingabemaske'!$I$12:$V$21,3,FALSE),""),"")</f>
        <v/>
      </c>
      <c r="T178" s="106" t="str">
        <f>IF(ISTEXT($D178),IF($S178="","",IF($R178="","",IF('1. Eingabemaske'!$F$14="",0,(IF('1. Eingabemaske'!$F$14=0,(R178/'1. Eingabemaske'!$G$14),(R178-1)/('1. Eingabemaske'!$G$14-1))*$S178)))),"")</f>
        <v/>
      </c>
      <c r="U178" s="103"/>
      <c r="V178" s="103"/>
      <c r="W178" s="104" t="str">
        <f t="shared" si="19"/>
        <v/>
      </c>
      <c r="X178" s="104" t="str">
        <f>IF(AND(ISTEXT($D178),ISNUMBER(W178)),IF(HLOOKUP(INT($I178),'1. Eingabemaske'!$I$12:$V$21,4,FALSE)&lt;&gt;0,HLOOKUP(INT($I178),'1. Eingabemaske'!$I$12:$V$21,4,FALSE),""),"")</f>
        <v/>
      </c>
      <c r="Y178" s="108" t="str">
        <f>IF(ISTEXT($D178),IF($W178="","",IF($X178="","",IF('1. Eingabemaske'!$F$15="","",(IF('1. Eingabemaske'!$F$15=0,($W178/'1. Eingabemaske'!$G$15),($W178-1)/('1. Eingabemaske'!$G$15-1))*$X178)))),"")</f>
        <v/>
      </c>
      <c r="Z178" s="103"/>
      <c r="AA178" s="103"/>
      <c r="AB178" s="104" t="str">
        <f t="shared" si="20"/>
        <v/>
      </c>
      <c r="AC178" s="104" t="str">
        <f>IF(AND(ISTEXT($D178),ISNUMBER($AB178)),IF(HLOOKUP(INT($I178),'1. Eingabemaske'!$I$12:$V$21,5,FALSE)&lt;&gt;0,HLOOKUP(INT($I178),'1. Eingabemaske'!$I$12:$V$21,5,FALSE),""),"")</f>
        <v/>
      </c>
      <c r="AD178" s="91" t="str">
        <f>IF(ISTEXT($D178),IF($AC178="","",IF('1. Eingabemaske'!$F$16="","",(IF('1. Eingabemaske'!$F$16=0,($AB178/'1. Eingabemaske'!$G$16),($AB178-1)/('1. Eingabemaske'!$G$16-1))*$AC178))),"")</f>
        <v/>
      </c>
      <c r="AE178" s="92" t="str">
        <f>IF(ISTEXT($D178),IF(F178="M",IF(L178="","",IF($K178="Frühentwickler",VLOOKUP(INT($I178),'1. Eingabemaske'!$Z$12:$AF$28,5,FALSE),IF($K178="Normalentwickler",VLOOKUP(INT($I178),'1. Eingabemaske'!$Z$12:$AF$23,6,FALSE),IF($K178="Spätentwickler",VLOOKUP(INT($I178),'1. Eingabemaske'!$Z$12:$AF$23,7,FALSE),0)))+((VLOOKUP(INT($I178),'1. Eingabemaske'!$Z$12:$AF$23,2,FALSE))*(($G178-DATE(YEAR($G178),1,1)+1)/365))),IF(F178="W",(IF($K178="Frühentwickler",VLOOKUP(INT($I178),'1. Eingabemaske'!$AH$12:$AN$28,5,FALSE),IF($K178="Normalentwickler",VLOOKUP(INT($I178),'1. Eingabemaske'!$AH$12:$AN$23,6,FALSE),IF($K178="Spätentwickler",VLOOKUP(INT($I178),'1. Eingabemaske'!$AH$12:$AN$23,7,FALSE),0)))+((VLOOKUP(INT($I178),'1. Eingabemaske'!$AH$12:$AN$23,2,FALSE))*(($G178-DATE(YEAR($G178),1,1)+1)/365))),"Geschlecht fehlt!")),"")</f>
        <v/>
      </c>
      <c r="AF178" s="93" t="str">
        <f t="shared" si="21"/>
        <v/>
      </c>
      <c r="AG178" s="103"/>
      <c r="AH178" s="94" t="str">
        <f>IF(AND(ISTEXT($D178),ISNUMBER($AG178)),IF(HLOOKUP(INT($I178),'1. Eingabemaske'!$I$12:$V$21,6,FALSE)&lt;&gt;0,HLOOKUP(INT($I178),'1. Eingabemaske'!$I$12:$V$21,6,FALSE),""),"")</f>
        <v/>
      </c>
      <c r="AI178" s="91" t="str">
        <f>IF(ISTEXT($D178),IF($AH178="","",IF('1. Eingabemaske'!$F$17="","",(IF('1. Eingabemaske'!$F$17=0,($AG178/'1. Eingabemaske'!$G$17),($AG178-1)/('1. Eingabemaske'!$G$17-1))*$AH178))),"")</f>
        <v/>
      </c>
      <c r="AJ178" s="103"/>
      <c r="AK178" s="94" t="str">
        <f>IF(AND(ISTEXT($D178),ISNUMBER($AJ178)),IF(HLOOKUP(INT($I178),'1. Eingabemaske'!$I$12:$V$21,7,FALSE)&lt;&gt;0,HLOOKUP(INT($I178),'1. Eingabemaske'!$I$12:$V$21,7,FALSE),""),"")</f>
        <v/>
      </c>
      <c r="AL178" s="91" t="str">
        <f>IF(ISTEXT($D178),IF(AJ178=0,0,IF($AK178="","",IF('1. Eingabemaske'!$F$18="","",(IF('1. Eingabemaske'!$F$18=0,($AJ178/'1. Eingabemaske'!$G$18),($AJ178-1)/('1. Eingabemaske'!$G$18-1))*$AK178)))),"")</f>
        <v/>
      </c>
      <c r="AM178" s="103"/>
      <c r="AN178" s="94" t="str">
        <f>IF(AND(ISTEXT($D178),ISNUMBER($AM178)),IF(HLOOKUP(INT($I178),'1. Eingabemaske'!$I$12:$V$21,8,FALSE)&lt;&gt;0,HLOOKUP(INT($I178),'1. Eingabemaske'!$I$12:$V$21,8,FALSE),""),"")</f>
        <v/>
      </c>
      <c r="AO178" s="89" t="str">
        <f>IF(ISTEXT($D178),IF($AN178="","",IF('1. Eingabemaske'!#REF!="","",(IF('1. Eingabemaske'!#REF!=0,($AM178/'1. Eingabemaske'!#REF!),($AM178-1)/('1. Eingabemaske'!#REF!-1))*$AN178))),"")</f>
        <v/>
      </c>
      <c r="AP178" s="110"/>
      <c r="AQ178" s="94" t="str">
        <f>IF(AND(ISTEXT($D178),ISNUMBER($AP178)),IF(HLOOKUP(INT($I178),'1. Eingabemaske'!$I$12:$V$21,9,FALSE)&lt;&gt;0,HLOOKUP(INT($I178),'1. Eingabemaske'!$I$12:$V$21,9,FALSE),""),"")</f>
        <v/>
      </c>
      <c r="AR178" s="103"/>
      <c r="AS178" s="94" t="str">
        <f>IF(AND(ISTEXT($D178),ISNUMBER($AR178)),IF(HLOOKUP(INT($I178),'1. Eingabemaske'!$I$12:$V$21,10,FALSE)&lt;&gt;0,HLOOKUP(INT($I178),'1. Eingabemaske'!$I$12:$V$21,10,FALSE),""),"")</f>
        <v/>
      </c>
      <c r="AT178" s="95" t="str">
        <f>IF(ISTEXT($D178),(IF($AQ178="",0,IF('1. Eingabemaske'!$F$19="","",(IF('1. Eingabemaske'!$F$19=0,($AP178/'1. Eingabemaske'!$G$19),($AP178-1)/('1. Eingabemaske'!$G$19-1))*$AQ178)))+IF($AS178="",0,IF('1. Eingabemaske'!$F$20="","",(IF('1. Eingabemaske'!$F$20=0,($AR178/'1. Eingabemaske'!$G$20),($AR178-1)/('1. Eingabemaske'!$G$20-1))*$AS178)))),"")</f>
        <v/>
      </c>
      <c r="AU178" s="103"/>
      <c r="AV178" s="94" t="str">
        <f>IF(AND(ISTEXT($D178),ISNUMBER($AU178)),IF(HLOOKUP(INT($I178),'1. Eingabemaske'!$I$12:$V$21,11,FALSE)&lt;&gt;0,HLOOKUP(INT($I178),'1. Eingabemaske'!$I$12:$V$21,11,FALSE),""),"")</f>
        <v/>
      </c>
      <c r="AW178" s="103"/>
      <c r="AX178" s="94" t="str">
        <f>IF(AND(ISTEXT($D178),ISNUMBER($AW178)),IF(HLOOKUP(INT($I178),'1. Eingabemaske'!$I$12:$V$21,12,FALSE)&lt;&gt;0,HLOOKUP(INT($I178),'1. Eingabemaske'!$I$12:$V$21,12,FALSE),""),"")</f>
        <v/>
      </c>
      <c r="AY178" s="95" t="str">
        <f>IF(ISTEXT($D178),SUM(IF($AV178="",0,IF('1. Eingabemaske'!$F$21="","",(IF('1. Eingabemaske'!$F$21=0,($AU178/'1. Eingabemaske'!$G$21),($AU178-1)/('1. Eingabemaske'!$G$21-1)))*$AV178)),IF($AX178="",0,IF('1. Eingabemaske'!#REF!="","",(IF('1. Eingabemaske'!#REF!=0,($AW178/'1. Eingabemaske'!#REF!),($AW178-1)/('1. Eingabemaske'!#REF!-1)))*$AX178))),"")</f>
        <v/>
      </c>
      <c r="AZ178" s="84" t="str">
        <f t="shared" si="22"/>
        <v>Bitte BES einfügen</v>
      </c>
      <c r="BA178" s="96" t="str">
        <f t="shared" si="23"/>
        <v/>
      </c>
      <c r="BB178" s="100"/>
      <c r="BC178" s="100"/>
      <c r="BD178" s="100"/>
    </row>
    <row r="179" spans="2:56" ht="13.5" thickBot="1" x14ac:dyDescent="0.45">
      <c r="B179" s="99" t="str">
        <f t="shared" si="16"/>
        <v xml:space="preserve"> </v>
      </c>
      <c r="C179" s="100"/>
      <c r="D179" s="100"/>
      <c r="E179" s="100"/>
      <c r="F179" s="100"/>
      <c r="G179" s="101"/>
      <c r="H179" s="101"/>
      <c r="I179" s="84" t="str">
        <f>IF(ISBLANK(Tableau1[[#This Row],[Name]]),"",((Tableau1[[#This Row],[Testdatum]]-Tableau1[[#This Row],[Geburtsdatum]])/365))</f>
        <v/>
      </c>
      <c r="J179" s="102" t="str">
        <f t="shared" si="17"/>
        <v xml:space="preserve"> </v>
      </c>
      <c r="K179" s="103"/>
      <c r="L179" s="103"/>
      <c r="M179" s="104" t="str">
        <f>IF(ISTEXT(D179),IF(L179="","",IF(HLOOKUP(INT($I179),'1. Eingabemaske'!$I$12:$V$21,2,FALSE)&lt;&gt;0,HLOOKUP(INT($I179),'1. Eingabemaske'!$I$12:$V$21,2,FALSE),"")),"")</f>
        <v/>
      </c>
      <c r="N179" s="105" t="str">
        <f>IF(ISTEXT($D179),IF(F179="M",IF(L179="","",IF($K179="Frühentwickler",VLOOKUP(INT($I179),'1. Eingabemaske'!$Z$12:$AF$28,5,FALSE),IF($K179="Normalentwickler",VLOOKUP(INT($I179),'1. Eingabemaske'!$Z$12:$AF$23,6,FALSE),IF($K179="Spätentwickler",VLOOKUP(INT($I179),'1. Eingabemaske'!$Z$12:$AF$23,7,FALSE),0)))+((VLOOKUP(INT($I179),'1. Eingabemaske'!$Z$12:$AF$23,2,FALSE))*(($G179-DATE(YEAR($G179),1,1)+1)/365))),IF(F179="W",(IF($K179="Frühentwickler",VLOOKUP(INT($I179),'1. Eingabemaske'!$AH$12:$AN$28,5,FALSE),IF($K179="Normalentwickler",VLOOKUP(INT($I179),'1. Eingabemaske'!$AH$12:$AN$23,6,FALSE),IF($K179="Spätentwickler",VLOOKUP(INT($I179),'1. Eingabemaske'!$AH$12:$AN$23,7,FALSE),0)))+((VLOOKUP(INT($I179),'1. Eingabemaske'!$AH$12:$AN$23,2,FALSE))*(($G179-DATE(YEAR($G179),1,1)+1)/365))),"Geschlecht fehlt!")),"")</f>
        <v/>
      </c>
      <c r="O179" s="106" t="str">
        <f>IF(ISTEXT(D179),IF(M179="","",IF('1. Eingabemaske'!$F$13="",0,(IF('1. Eingabemaske'!$F$13=0,(L179/'1. Eingabemaske'!$G$13),(L179-1)/('1. Eingabemaske'!$G$13-1))*M179*N179))),"")</f>
        <v/>
      </c>
      <c r="P179" s="103"/>
      <c r="Q179" s="103"/>
      <c r="R179" s="104" t="str">
        <f t="shared" si="18"/>
        <v/>
      </c>
      <c r="S179" s="104" t="str">
        <f>IF(AND(ISTEXT($D179),ISNUMBER(R179)),IF(HLOOKUP(INT($I179),'1. Eingabemaske'!$I$12:$V$21,3,FALSE)&lt;&gt;0,HLOOKUP(INT($I179),'1. Eingabemaske'!$I$12:$V$21,3,FALSE),""),"")</f>
        <v/>
      </c>
      <c r="T179" s="106" t="str">
        <f>IF(ISTEXT($D179),IF($S179="","",IF($R179="","",IF('1. Eingabemaske'!$F$14="",0,(IF('1. Eingabemaske'!$F$14=0,(R179/'1. Eingabemaske'!$G$14),(R179-1)/('1. Eingabemaske'!$G$14-1))*$S179)))),"")</f>
        <v/>
      </c>
      <c r="U179" s="103"/>
      <c r="V179" s="103"/>
      <c r="W179" s="104" t="str">
        <f t="shared" si="19"/>
        <v/>
      </c>
      <c r="X179" s="104" t="str">
        <f>IF(AND(ISTEXT($D179),ISNUMBER(W179)),IF(HLOOKUP(INT($I179),'1. Eingabemaske'!$I$12:$V$21,4,FALSE)&lt;&gt;0,HLOOKUP(INT($I179),'1. Eingabemaske'!$I$12:$V$21,4,FALSE),""),"")</f>
        <v/>
      </c>
      <c r="Y179" s="108" t="str">
        <f>IF(ISTEXT($D179),IF($W179="","",IF($X179="","",IF('1. Eingabemaske'!$F$15="","",(IF('1. Eingabemaske'!$F$15=0,($W179/'1. Eingabemaske'!$G$15),($W179-1)/('1. Eingabemaske'!$G$15-1))*$X179)))),"")</f>
        <v/>
      </c>
      <c r="Z179" s="103"/>
      <c r="AA179" s="103"/>
      <c r="AB179" s="104" t="str">
        <f t="shared" si="20"/>
        <v/>
      </c>
      <c r="AC179" s="104" t="str">
        <f>IF(AND(ISTEXT($D179),ISNUMBER($AB179)),IF(HLOOKUP(INT($I179),'1. Eingabemaske'!$I$12:$V$21,5,FALSE)&lt;&gt;0,HLOOKUP(INT($I179),'1. Eingabemaske'!$I$12:$V$21,5,FALSE),""),"")</f>
        <v/>
      </c>
      <c r="AD179" s="91" t="str">
        <f>IF(ISTEXT($D179),IF($AC179="","",IF('1. Eingabemaske'!$F$16="","",(IF('1. Eingabemaske'!$F$16=0,($AB179/'1. Eingabemaske'!$G$16),($AB179-1)/('1. Eingabemaske'!$G$16-1))*$AC179))),"")</f>
        <v/>
      </c>
      <c r="AE179" s="92" t="str">
        <f>IF(ISTEXT($D179),IF(F179="M",IF(L179="","",IF($K179="Frühentwickler",VLOOKUP(INT($I179),'1. Eingabemaske'!$Z$12:$AF$28,5,FALSE),IF($K179="Normalentwickler",VLOOKUP(INT($I179),'1. Eingabemaske'!$Z$12:$AF$23,6,FALSE),IF($K179="Spätentwickler",VLOOKUP(INT($I179),'1. Eingabemaske'!$Z$12:$AF$23,7,FALSE),0)))+((VLOOKUP(INT($I179),'1. Eingabemaske'!$Z$12:$AF$23,2,FALSE))*(($G179-DATE(YEAR($G179),1,1)+1)/365))),IF(F179="W",(IF($K179="Frühentwickler",VLOOKUP(INT($I179),'1. Eingabemaske'!$AH$12:$AN$28,5,FALSE),IF($K179="Normalentwickler",VLOOKUP(INT($I179),'1. Eingabemaske'!$AH$12:$AN$23,6,FALSE),IF($K179="Spätentwickler",VLOOKUP(INT($I179),'1. Eingabemaske'!$AH$12:$AN$23,7,FALSE),0)))+((VLOOKUP(INT($I179),'1. Eingabemaske'!$AH$12:$AN$23,2,FALSE))*(($G179-DATE(YEAR($G179),1,1)+1)/365))),"Geschlecht fehlt!")),"")</f>
        <v/>
      </c>
      <c r="AF179" s="93" t="str">
        <f t="shared" si="21"/>
        <v/>
      </c>
      <c r="AG179" s="103"/>
      <c r="AH179" s="94" t="str">
        <f>IF(AND(ISTEXT($D179),ISNUMBER($AG179)),IF(HLOOKUP(INT($I179),'1. Eingabemaske'!$I$12:$V$21,6,FALSE)&lt;&gt;0,HLOOKUP(INT($I179),'1. Eingabemaske'!$I$12:$V$21,6,FALSE),""),"")</f>
        <v/>
      </c>
      <c r="AI179" s="91" t="str">
        <f>IF(ISTEXT($D179),IF($AH179="","",IF('1. Eingabemaske'!$F$17="","",(IF('1. Eingabemaske'!$F$17=0,($AG179/'1. Eingabemaske'!$G$17),($AG179-1)/('1. Eingabemaske'!$G$17-1))*$AH179))),"")</f>
        <v/>
      </c>
      <c r="AJ179" s="103"/>
      <c r="AK179" s="94" t="str">
        <f>IF(AND(ISTEXT($D179),ISNUMBER($AJ179)),IF(HLOOKUP(INT($I179),'1. Eingabemaske'!$I$12:$V$21,7,FALSE)&lt;&gt;0,HLOOKUP(INT($I179),'1. Eingabemaske'!$I$12:$V$21,7,FALSE),""),"")</f>
        <v/>
      </c>
      <c r="AL179" s="91" t="str">
        <f>IF(ISTEXT($D179),IF(AJ179=0,0,IF($AK179="","",IF('1. Eingabemaske'!$F$18="","",(IF('1. Eingabemaske'!$F$18=0,($AJ179/'1. Eingabemaske'!$G$18),($AJ179-1)/('1. Eingabemaske'!$G$18-1))*$AK179)))),"")</f>
        <v/>
      </c>
      <c r="AM179" s="103"/>
      <c r="AN179" s="94" t="str">
        <f>IF(AND(ISTEXT($D179),ISNUMBER($AM179)),IF(HLOOKUP(INT($I179),'1. Eingabemaske'!$I$12:$V$21,8,FALSE)&lt;&gt;0,HLOOKUP(INT($I179),'1. Eingabemaske'!$I$12:$V$21,8,FALSE),""),"")</f>
        <v/>
      </c>
      <c r="AO179" s="89" t="str">
        <f>IF(ISTEXT($D179),IF($AN179="","",IF('1. Eingabemaske'!#REF!="","",(IF('1. Eingabemaske'!#REF!=0,($AM179/'1. Eingabemaske'!#REF!),($AM179-1)/('1. Eingabemaske'!#REF!-1))*$AN179))),"")</f>
        <v/>
      </c>
      <c r="AP179" s="110"/>
      <c r="AQ179" s="94" t="str">
        <f>IF(AND(ISTEXT($D179),ISNUMBER($AP179)),IF(HLOOKUP(INT($I179),'1. Eingabemaske'!$I$12:$V$21,9,FALSE)&lt;&gt;0,HLOOKUP(INT($I179),'1. Eingabemaske'!$I$12:$V$21,9,FALSE),""),"")</f>
        <v/>
      </c>
      <c r="AR179" s="103"/>
      <c r="AS179" s="94" t="str">
        <f>IF(AND(ISTEXT($D179),ISNUMBER($AR179)),IF(HLOOKUP(INT($I179),'1. Eingabemaske'!$I$12:$V$21,10,FALSE)&lt;&gt;0,HLOOKUP(INT($I179),'1. Eingabemaske'!$I$12:$V$21,10,FALSE),""),"")</f>
        <v/>
      </c>
      <c r="AT179" s="95" t="str">
        <f>IF(ISTEXT($D179),(IF($AQ179="",0,IF('1. Eingabemaske'!$F$19="","",(IF('1. Eingabemaske'!$F$19=0,($AP179/'1. Eingabemaske'!$G$19),($AP179-1)/('1. Eingabemaske'!$G$19-1))*$AQ179)))+IF($AS179="",0,IF('1. Eingabemaske'!$F$20="","",(IF('1. Eingabemaske'!$F$20=0,($AR179/'1. Eingabemaske'!$G$20),($AR179-1)/('1. Eingabemaske'!$G$20-1))*$AS179)))),"")</f>
        <v/>
      </c>
      <c r="AU179" s="103"/>
      <c r="AV179" s="94" t="str">
        <f>IF(AND(ISTEXT($D179),ISNUMBER($AU179)),IF(HLOOKUP(INT($I179),'1. Eingabemaske'!$I$12:$V$21,11,FALSE)&lt;&gt;0,HLOOKUP(INT($I179),'1. Eingabemaske'!$I$12:$V$21,11,FALSE),""),"")</f>
        <v/>
      </c>
      <c r="AW179" s="103"/>
      <c r="AX179" s="94" t="str">
        <f>IF(AND(ISTEXT($D179),ISNUMBER($AW179)),IF(HLOOKUP(INT($I179),'1. Eingabemaske'!$I$12:$V$21,12,FALSE)&lt;&gt;0,HLOOKUP(INT($I179),'1. Eingabemaske'!$I$12:$V$21,12,FALSE),""),"")</f>
        <v/>
      </c>
      <c r="AY179" s="95" t="str">
        <f>IF(ISTEXT($D179),SUM(IF($AV179="",0,IF('1. Eingabemaske'!$F$21="","",(IF('1. Eingabemaske'!$F$21=0,($AU179/'1. Eingabemaske'!$G$21),($AU179-1)/('1. Eingabemaske'!$G$21-1)))*$AV179)),IF($AX179="",0,IF('1. Eingabemaske'!#REF!="","",(IF('1. Eingabemaske'!#REF!=0,($AW179/'1. Eingabemaske'!#REF!),($AW179-1)/('1. Eingabemaske'!#REF!-1)))*$AX179))),"")</f>
        <v/>
      </c>
      <c r="AZ179" s="84" t="str">
        <f t="shared" si="22"/>
        <v>Bitte BES einfügen</v>
      </c>
      <c r="BA179" s="96" t="str">
        <f t="shared" si="23"/>
        <v/>
      </c>
      <c r="BB179" s="100"/>
      <c r="BC179" s="100"/>
      <c r="BD179" s="100"/>
    </row>
    <row r="180" spans="2:56" ht="13.5" thickBot="1" x14ac:dyDescent="0.45">
      <c r="B180" s="99" t="str">
        <f t="shared" si="16"/>
        <v xml:space="preserve"> </v>
      </c>
      <c r="C180" s="100"/>
      <c r="D180" s="100"/>
      <c r="E180" s="100"/>
      <c r="F180" s="100"/>
      <c r="G180" s="101"/>
      <c r="H180" s="101"/>
      <c r="I180" s="84" t="str">
        <f>IF(ISBLANK(Tableau1[[#This Row],[Name]]),"",((Tableau1[[#This Row],[Testdatum]]-Tableau1[[#This Row],[Geburtsdatum]])/365))</f>
        <v/>
      </c>
      <c r="J180" s="102" t="str">
        <f t="shared" si="17"/>
        <v xml:space="preserve"> </v>
      </c>
      <c r="K180" s="103"/>
      <c r="L180" s="103"/>
      <c r="M180" s="104" t="str">
        <f>IF(ISTEXT(D180),IF(L180="","",IF(HLOOKUP(INT($I180),'1. Eingabemaske'!$I$12:$V$21,2,FALSE)&lt;&gt;0,HLOOKUP(INT($I180),'1. Eingabemaske'!$I$12:$V$21,2,FALSE),"")),"")</f>
        <v/>
      </c>
      <c r="N180" s="105" t="str">
        <f>IF(ISTEXT($D180),IF(F180="M",IF(L180="","",IF($K180="Frühentwickler",VLOOKUP(INT($I180),'1. Eingabemaske'!$Z$12:$AF$28,5,FALSE),IF($K180="Normalentwickler",VLOOKUP(INT($I180),'1. Eingabemaske'!$Z$12:$AF$23,6,FALSE),IF($K180="Spätentwickler",VLOOKUP(INT($I180),'1. Eingabemaske'!$Z$12:$AF$23,7,FALSE),0)))+((VLOOKUP(INT($I180),'1. Eingabemaske'!$Z$12:$AF$23,2,FALSE))*(($G180-DATE(YEAR($G180),1,1)+1)/365))),IF(F180="W",(IF($K180="Frühentwickler",VLOOKUP(INT($I180),'1. Eingabemaske'!$AH$12:$AN$28,5,FALSE),IF($K180="Normalentwickler",VLOOKUP(INT($I180),'1. Eingabemaske'!$AH$12:$AN$23,6,FALSE),IF($K180="Spätentwickler",VLOOKUP(INT($I180),'1. Eingabemaske'!$AH$12:$AN$23,7,FALSE),0)))+((VLOOKUP(INT($I180),'1. Eingabemaske'!$AH$12:$AN$23,2,FALSE))*(($G180-DATE(YEAR($G180),1,1)+1)/365))),"Geschlecht fehlt!")),"")</f>
        <v/>
      </c>
      <c r="O180" s="106" t="str">
        <f>IF(ISTEXT(D180),IF(M180="","",IF('1. Eingabemaske'!$F$13="",0,(IF('1. Eingabemaske'!$F$13=0,(L180/'1. Eingabemaske'!$G$13),(L180-1)/('1. Eingabemaske'!$G$13-1))*M180*N180))),"")</f>
        <v/>
      </c>
      <c r="P180" s="103"/>
      <c r="Q180" s="103"/>
      <c r="R180" s="104" t="str">
        <f t="shared" si="18"/>
        <v/>
      </c>
      <c r="S180" s="104" t="str">
        <f>IF(AND(ISTEXT($D180),ISNUMBER(R180)),IF(HLOOKUP(INT($I180),'1. Eingabemaske'!$I$12:$V$21,3,FALSE)&lt;&gt;0,HLOOKUP(INT($I180),'1. Eingabemaske'!$I$12:$V$21,3,FALSE),""),"")</f>
        <v/>
      </c>
      <c r="T180" s="106" t="str">
        <f>IF(ISTEXT($D180),IF($S180="","",IF($R180="","",IF('1. Eingabemaske'!$F$14="",0,(IF('1. Eingabemaske'!$F$14=0,(R180/'1. Eingabemaske'!$G$14),(R180-1)/('1. Eingabemaske'!$G$14-1))*$S180)))),"")</f>
        <v/>
      </c>
      <c r="U180" s="103"/>
      <c r="V180" s="103"/>
      <c r="W180" s="104" t="str">
        <f t="shared" si="19"/>
        <v/>
      </c>
      <c r="X180" s="104" t="str">
        <f>IF(AND(ISTEXT($D180),ISNUMBER(W180)),IF(HLOOKUP(INT($I180),'1. Eingabemaske'!$I$12:$V$21,4,FALSE)&lt;&gt;0,HLOOKUP(INT($I180),'1. Eingabemaske'!$I$12:$V$21,4,FALSE),""),"")</f>
        <v/>
      </c>
      <c r="Y180" s="108" t="str">
        <f>IF(ISTEXT($D180),IF($W180="","",IF($X180="","",IF('1. Eingabemaske'!$F$15="","",(IF('1. Eingabemaske'!$F$15=0,($W180/'1. Eingabemaske'!$G$15),($W180-1)/('1. Eingabemaske'!$G$15-1))*$X180)))),"")</f>
        <v/>
      </c>
      <c r="Z180" s="103"/>
      <c r="AA180" s="103"/>
      <c r="AB180" s="104" t="str">
        <f t="shared" si="20"/>
        <v/>
      </c>
      <c r="AC180" s="104" t="str">
        <f>IF(AND(ISTEXT($D180),ISNUMBER($AB180)),IF(HLOOKUP(INT($I180),'1. Eingabemaske'!$I$12:$V$21,5,FALSE)&lt;&gt;0,HLOOKUP(INT($I180),'1. Eingabemaske'!$I$12:$V$21,5,FALSE),""),"")</f>
        <v/>
      </c>
      <c r="AD180" s="91" t="str">
        <f>IF(ISTEXT($D180),IF($AC180="","",IF('1. Eingabemaske'!$F$16="","",(IF('1. Eingabemaske'!$F$16=0,($AB180/'1. Eingabemaske'!$G$16),($AB180-1)/('1. Eingabemaske'!$G$16-1))*$AC180))),"")</f>
        <v/>
      </c>
      <c r="AE180" s="92" t="str">
        <f>IF(ISTEXT($D180),IF(F180="M",IF(L180="","",IF($K180="Frühentwickler",VLOOKUP(INT($I180),'1. Eingabemaske'!$Z$12:$AF$28,5,FALSE),IF($K180="Normalentwickler",VLOOKUP(INT($I180),'1. Eingabemaske'!$Z$12:$AF$23,6,FALSE),IF($K180="Spätentwickler",VLOOKUP(INT($I180),'1. Eingabemaske'!$Z$12:$AF$23,7,FALSE),0)))+((VLOOKUP(INT($I180),'1. Eingabemaske'!$Z$12:$AF$23,2,FALSE))*(($G180-DATE(YEAR($G180),1,1)+1)/365))),IF(F180="W",(IF($K180="Frühentwickler",VLOOKUP(INT($I180),'1. Eingabemaske'!$AH$12:$AN$28,5,FALSE),IF($K180="Normalentwickler",VLOOKUP(INT($I180),'1. Eingabemaske'!$AH$12:$AN$23,6,FALSE),IF($K180="Spätentwickler",VLOOKUP(INT($I180),'1. Eingabemaske'!$AH$12:$AN$23,7,FALSE),0)))+((VLOOKUP(INT($I180),'1. Eingabemaske'!$AH$12:$AN$23,2,FALSE))*(($G180-DATE(YEAR($G180),1,1)+1)/365))),"Geschlecht fehlt!")),"")</f>
        <v/>
      </c>
      <c r="AF180" s="93" t="str">
        <f t="shared" si="21"/>
        <v/>
      </c>
      <c r="AG180" s="103"/>
      <c r="AH180" s="94" t="str">
        <f>IF(AND(ISTEXT($D180),ISNUMBER($AG180)),IF(HLOOKUP(INT($I180),'1. Eingabemaske'!$I$12:$V$21,6,FALSE)&lt;&gt;0,HLOOKUP(INT($I180),'1. Eingabemaske'!$I$12:$V$21,6,FALSE),""),"")</f>
        <v/>
      </c>
      <c r="AI180" s="91" t="str">
        <f>IF(ISTEXT($D180),IF($AH180="","",IF('1. Eingabemaske'!$F$17="","",(IF('1. Eingabemaske'!$F$17=0,($AG180/'1. Eingabemaske'!$G$17),($AG180-1)/('1. Eingabemaske'!$G$17-1))*$AH180))),"")</f>
        <v/>
      </c>
      <c r="AJ180" s="103"/>
      <c r="AK180" s="94" t="str">
        <f>IF(AND(ISTEXT($D180),ISNUMBER($AJ180)),IF(HLOOKUP(INT($I180),'1. Eingabemaske'!$I$12:$V$21,7,FALSE)&lt;&gt;0,HLOOKUP(INT($I180),'1. Eingabemaske'!$I$12:$V$21,7,FALSE),""),"")</f>
        <v/>
      </c>
      <c r="AL180" s="91" t="str">
        <f>IF(ISTEXT($D180),IF(AJ180=0,0,IF($AK180="","",IF('1. Eingabemaske'!$F$18="","",(IF('1. Eingabemaske'!$F$18=0,($AJ180/'1. Eingabemaske'!$G$18),($AJ180-1)/('1. Eingabemaske'!$G$18-1))*$AK180)))),"")</f>
        <v/>
      </c>
      <c r="AM180" s="103"/>
      <c r="AN180" s="94" t="str">
        <f>IF(AND(ISTEXT($D180),ISNUMBER($AM180)),IF(HLOOKUP(INT($I180),'1. Eingabemaske'!$I$12:$V$21,8,FALSE)&lt;&gt;0,HLOOKUP(INT($I180),'1. Eingabemaske'!$I$12:$V$21,8,FALSE),""),"")</f>
        <v/>
      </c>
      <c r="AO180" s="89" t="str">
        <f>IF(ISTEXT($D180),IF($AN180="","",IF('1. Eingabemaske'!#REF!="","",(IF('1. Eingabemaske'!#REF!=0,($AM180/'1. Eingabemaske'!#REF!),($AM180-1)/('1. Eingabemaske'!#REF!-1))*$AN180))),"")</f>
        <v/>
      </c>
      <c r="AP180" s="110"/>
      <c r="AQ180" s="94" t="str">
        <f>IF(AND(ISTEXT($D180),ISNUMBER($AP180)),IF(HLOOKUP(INT($I180),'1. Eingabemaske'!$I$12:$V$21,9,FALSE)&lt;&gt;0,HLOOKUP(INT($I180),'1. Eingabemaske'!$I$12:$V$21,9,FALSE),""),"")</f>
        <v/>
      </c>
      <c r="AR180" s="103"/>
      <c r="AS180" s="94" t="str">
        <f>IF(AND(ISTEXT($D180),ISNUMBER($AR180)),IF(HLOOKUP(INT($I180),'1. Eingabemaske'!$I$12:$V$21,10,FALSE)&lt;&gt;0,HLOOKUP(INT($I180),'1. Eingabemaske'!$I$12:$V$21,10,FALSE),""),"")</f>
        <v/>
      </c>
      <c r="AT180" s="95" t="str">
        <f>IF(ISTEXT($D180),(IF($AQ180="",0,IF('1. Eingabemaske'!$F$19="","",(IF('1. Eingabemaske'!$F$19=0,($AP180/'1. Eingabemaske'!$G$19),($AP180-1)/('1. Eingabemaske'!$G$19-1))*$AQ180)))+IF($AS180="",0,IF('1. Eingabemaske'!$F$20="","",(IF('1. Eingabemaske'!$F$20=0,($AR180/'1. Eingabemaske'!$G$20),($AR180-1)/('1. Eingabemaske'!$G$20-1))*$AS180)))),"")</f>
        <v/>
      </c>
      <c r="AU180" s="103"/>
      <c r="AV180" s="94" t="str">
        <f>IF(AND(ISTEXT($D180),ISNUMBER($AU180)),IF(HLOOKUP(INT($I180),'1. Eingabemaske'!$I$12:$V$21,11,FALSE)&lt;&gt;0,HLOOKUP(INT($I180),'1. Eingabemaske'!$I$12:$V$21,11,FALSE),""),"")</f>
        <v/>
      </c>
      <c r="AW180" s="103"/>
      <c r="AX180" s="94" t="str">
        <f>IF(AND(ISTEXT($D180),ISNUMBER($AW180)),IF(HLOOKUP(INT($I180),'1. Eingabemaske'!$I$12:$V$21,12,FALSE)&lt;&gt;0,HLOOKUP(INT($I180),'1. Eingabemaske'!$I$12:$V$21,12,FALSE),""),"")</f>
        <v/>
      </c>
      <c r="AY180" s="95" t="str">
        <f>IF(ISTEXT($D180),SUM(IF($AV180="",0,IF('1. Eingabemaske'!$F$21="","",(IF('1. Eingabemaske'!$F$21=0,($AU180/'1. Eingabemaske'!$G$21),($AU180-1)/('1. Eingabemaske'!$G$21-1)))*$AV180)),IF($AX180="",0,IF('1. Eingabemaske'!#REF!="","",(IF('1. Eingabemaske'!#REF!=0,($AW180/'1. Eingabemaske'!#REF!),($AW180-1)/('1. Eingabemaske'!#REF!-1)))*$AX180))),"")</f>
        <v/>
      </c>
      <c r="AZ180" s="84" t="str">
        <f t="shared" si="22"/>
        <v>Bitte BES einfügen</v>
      </c>
      <c r="BA180" s="96" t="str">
        <f t="shared" si="23"/>
        <v/>
      </c>
      <c r="BB180" s="100"/>
      <c r="BC180" s="100"/>
      <c r="BD180" s="100"/>
    </row>
    <row r="181" spans="2:56" ht="13.5" thickBot="1" x14ac:dyDescent="0.45">
      <c r="B181" s="99" t="str">
        <f t="shared" si="16"/>
        <v xml:space="preserve"> </v>
      </c>
      <c r="C181" s="100"/>
      <c r="D181" s="100"/>
      <c r="E181" s="100"/>
      <c r="F181" s="100"/>
      <c r="G181" s="101"/>
      <c r="H181" s="101"/>
      <c r="I181" s="84" t="str">
        <f>IF(ISBLANK(Tableau1[[#This Row],[Name]]),"",((Tableau1[[#This Row],[Testdatum]]-Tableau1[[#This Row],[Geburtsdatum]])/365))</f>
        <v/>
      </c>
      <c r="J181" s="102" t="str">
        <f t="shared" si="17"/>
        <v xml:space="preserve"> </v>
      </c>
      <c r="K181" s="103"/>
      <c r="L181" s="103"/>
      <c r="M181" s="104" t="str">
        <f>IF(ISTEXT(D181),IF(L181="","",IF(HLOOKUP(INT($I181),'1. Eingabemaske'!$I$12:$V$21,2,FALSE)&lt;&gt;0,HLOOKUP(INT($I181),'1. Eingabemaske'!$I$12:$V$21,2,FALSE),"")),"")</f>
        <v/>
      </c>
      <c r="N181" s="105" t="str">
        <f>IF(ISTEXT($D181),IF(F181="M",IF(L181="","",IF($K181="Frühentwickler",VLOOKUP(INT($I181),'1. Eingabemaske'!$Z$12:$AF$28,5,FALSE),IF($K181="Normalentwickler",VLOOKUP(INT($I181),'1. Eingabemaske'!$Z$12:$AF$23,6,FALSE),IF($K181="Spätentwickler",VLOOKUP(INT($I181),'1. Eingabemaske'!$Z$12:$AF$23,7,FALSE),0)))+((VLOOKUP(INT($I181),'1. Eingabemaske'!$Z$12:$AF$23,2,FALSE))*(($G181-DATE(YEAR($G181),1,1)+1)/365))),IF(F181="W",(IF($K181="Frühentwickler",VLOOKUP(INT($I181),'1. Eingabemaske'!$AH$12:$AN$28,5,FALSE),IF($K181="Normalentwickler",VLOOKUP(INT($I181),'1. Eingabemaske'!$AH$12:$AN$23,6,FALSE),IF($K181="Spätentwickler",VLOOKUP(INT($I181),'1. Eingabemaske'!$AH$12:$AN$23,7,FALSE),0)))+((VLOOKUP(INT($I181),'1. Eingabemaske'!$AH$12:$AN$23,2,FALSE))*(($G181-DATE(YEAR($G181),1,1)+1)/365))),"Geschlecht fehlt!")),"")</f>
        <v/>
      </c>
      <c r="O181" s="106" t="str">
        <f>IF(ISTEXT(D181),IF(M181="","",IF('1. Eingabemaske'!$F$13="",0,(IF('1. Eingabemaske'!$F$13=0,(L181/'1. Eingabemaske'!$G$13),(L181-1)/('1. Eingabemaske'!$G$13-1))*M181*N181))),"")</f>
        <v/>
      </c>
      <c r="P181" s="103"/>
      <c r="Q181" s="103"/>
      <c r="R181" s="104" t="str">
        <f t="shared" si="18"/>
        <v/>
      </c>
      <c r="S181" s="104" t="str">
        <f>IF(AND(ISTEXT($D181),ISNUMBER(R181)),IF(HLOOKUP(INT($I181),'1. Eingabemaske'!$I$12:$V$21,3,FALSE)&lt;&gt;0,HLOOKUP(INT($I181),'1. Eingabemaske'!$I$12:$V$21,3,FALSE),""),"")</f>
        <v/>
      </c>
      <c r="T181" s="106" t="str">
        <f>IF(ISTEXT($D181),IF($S181="","",IF($R181="","",IF('1. Eingabemaske'!$F$14="",0,(IF('1. Eingabemaske'!$F$14=0,(R181/'1. Eingabemaske'!$G$14),(R181-1)/('1. Eingabemaske'!$G$14-1))*$S181)))),"")</f>
        <v/>
      </c>
      <c r="U181" s="103"/>
      <c r="V181" s="103"/>
      <c r="W181" s="104" t="str">
        <f t="shared" si="19"/>
        <v/>
      </c>
      <c r="X181" s="104" t="str">
        <f>IF(AND(ISTEXT($D181),ISNUMBER(W181)),IF(HLOOKUP(INT($I181),'1. Eingabemaske'!$I$12:$V$21,4,FALSE)&lt;&gt;0,HLOOKUP(INT($I181),'1. Eingabemaske'!$I$12:$V$21,4,FALSE),""),"")</f>
        <v/>
      </c>
      <c r="Y181" s="108" t="str">
        <f>IF(ISTEXT($D181),IF($W181="","",IF($X181="","",IF('1. Eingabemaske'!$F$15="","",(IF('1. Eingabemaske'!$F$15=0,($W181/'1. Eingabemaske'!$G$15),($W181-1)/('1. Eingabemaske'!$G$15-1))*$X181)))),"")</f>
        <v/>
      </c>
      <c r="Z181" s="103"/>
      <c r="AA181" s="103"/>
      <c r="AB181" s="104" t="str">
        <f t="shared" si="20"/>
        <v/>
      </c>
      <c r="AC181" s="104" t="str">
        <f>IF(AND(ISTEXT($D181),ISNUMBER($AB181)),IF(HLOOKUP(INT($I181),'1. Eingabemaske'!$I$12:$V$21,5,FALSE)&lt;&gt;0,HLOOKUP(INT($I181),'1. Eingabemaske'!$I$12:$V$21,5,FALSE),""),"")</f>
        <v/>
      </c>
      <c r="AD181" s="91" t="str">
        <f>IF(ISTEXT($D181),IF($AC181="","",IF('1. Eingabemaske'!$F$16="","",(IF('1. Eingabemaske'!$F$16=0,($AB181/'1. Eingabemaske'!$G$16),($AB181-1)/('1. Eingabemaske'!$G$16-1))*$AC181))),"")</f>
        <v/>
      </c>
      <c r="AE181" s="92" t="str">
        <f>IF(ISTEXT($D181),IF(F181="M",IF(L181="","",IF($K181="Frühentwickler",VLOOKUP(INT($I181),'1. Eingabemaske'!$Z$12:$AF$28,5,FALSE),IF($K181="Normalentwickler",VLOOKUP(INT($I181),'1. Eingabemaske'!$Z$12:$AF$23,6,FALSE),IF($K181="Spätentwickler",VLOOKUP(INT($I181),'1. Eingabemaske'!$Z$12:$AF$23,7,FALSE),0)))+((VLOOKUP(INT($I181),'1. Eingabemaske'!$Z$12:$AF$23,2,FALSE))*(($G181-DATE(YEAR($G181),1,1)+1)/365))),IF(F181="W",(IF($K181="Frühentwickler",VLOOKUP(INT($I181),'1. Eingabemaske'!$AH$12:$AN$28,5,FALSE),IF($K181="Normalentwickler",VLOOKUP(INT($I181),'1. Eingabemaske'!$AH$12:$AN$23,6,FALSE),IF($K181="Spätentwickler",VLOOKUP(INT($I181),'1. Eingabemaske'!$AH$12:$AN$23,7,FALSE),0)))+((VLOOKUP(INT($I181),'1. Eingabemaske'!$AH$12:$AN$23,2,FALSE))*(($G181-DATE(YEAR($G181),1,1)+1)/365))),"Geschlecht fehlt!")),"")</f>
        <v/>
      </c>
      <c r="AF181" s="93" t="str">
        <f t="shared" si="21"/>
        <v/>
      </c>
      <c r="AG181" s="103"/>
      <c r="AH181" s="94" t="str">
        <f>IF(AND(ISTEXT($D181),ISNUMBER($AG181)),IF(HLOOKUP(INT($I181),'1. Eingabemaske'!$I$12:$V$21,6,FALSE)&lt;&gt;0,HLOOKUP(INT($I181),'1. Eingabemaske'!$I$12:$V$21,6,FALSE),""),"")</f>
        <v/>
      </c>
      <c r="AI181" s="91" t="str">
        <f>IF(ISTEXT($D181),IF($AH181="","",IF('1. Eingabemaske'!$F$17="","",(IF('1. Eingabemaske'!$F$17=0,($AG181/'1. Eingabemaske'!$G$17),($AG181-1)/('1. Eingabemaske'!$G$17-1))*$AH181))),"")</f>
        <v/>
      </c>
      <c r="AJ181" s="103"/>
      <c r="AK181" s="94" t="str">
        <f>IF(AND(ISTEXT($D181),ISNUMBER($AJ181)),IF(HLOOKUP(INT($I181),'1. Eingabemaske'!$I$12:$V$21,7,FALSE)&lt;&gt;0,HLOOKUP(INT($I181),'1. Eingabemaske'!$I$12:$V$21,7,FALSE),""),"")</f>
        <v/>
      </c>
      <c r="AL181" s="91" t="str">
        <f>IF(ISTEXT($D181),IF(AJ181=0,0,IF($AK181="","",IF('1. Eingabemaske'!$F$18="","",(IF('1. Eingabemaske'!$F$18=0,($AJ181/'1. Eingabemaske'!$G$18),($AJ181-1)/('1. Eingabemaske'!$G$18-1))*$AK181)))),"")</f>
        <v/>
      </c>
      <c r="AM181" s="103"/>
      <c r="AN181" s="94" t="str">
        <f>IF(AND(ISTEXT($D181),ISNUMBER($AM181)),IF(HLOOKUP(INT($I181),'1. Eingabemaske'!$I$12:$V$21,8,FALSE)&lt;&gt;0,HLOOKUP(INT($I181),'1. Eingabemaske'!$I$12:$V$21,8,FALSE),""),"")</f>
        <v/>
      </c>
      <c r="AO181" s="89" t="str">
        <f>IF(ISTEXT($D181),IF($AN181="","",IF('1. Eingabemaske'!#REF!="","",(IF('1. Eingabemaske'!#REF!=0,($AM181/'1. Eingabemaske'!#REF!),($AM181-1)/('1. Eingabemaske'!#REF!-1))*$AN181))),"")</f>
        <v/>
      </c>
      <c r="AP181" s="110"/>
      <c r="AQ181" s="94" t="str">
        <f>IF(AND(ISTEXT($D181),ISNUMBER($AP181)),IF(HLOOKUP(INT($I181),'1. Eingabemaske'!$I$12:$V$21,9,FALSE)&lt;&gt;0,HLOOKUP(INT($I181),'1. Eingabemaske'!$I$12:$V$21,9,FALSE),""),"")</f>
        <v/>
      </c>
      <c r="AR181" s="103"/>
      <c r="AS181" s="94" t="str">
        <f>IF(AND(ISTEXT($D181),ISNUMBER($AR181)),IF(HLOOKUP(INT($I181),'1. Eingabemaske'!$I$12:$V$21,10,FALSE)&lt;&gt;0,HLOOKUP(INT($I181),'1. Eingabemaske'!$I$12:$V$21,10,FALSE),""),"")</f>
        <v/>
      </c>
      <c r="AT181" s="95" t="str">
        <f>IF(ISTEXT($D181),(IF($AQ181="",0,IF('1. Eingabemaske'!$F$19="","",(IF('1. Eingabemaske'!$F$19=0,($AP181/'1. Eingabemaske'!$G$19),($AP181-1)/('1. Eingabemaske'!$G$19-1))*$AQ181)))+IF($AS181="",0,IF('1. Eingabemaske'!$F$20="","",(IF('1. Eingabemaske'!$F$20=0,($AR181/'1. Eingabemaske'!$G$20),($AR181-1)/('1. Eingabemaske'!$G$20-1))*$AS181)))),"")</f>
        <v/>
      </c>
      <c r="AU181" s="103"/>
      <c r="AV181" s="94" t="str">
        <f>IF(AND(ISTEXT($D181),ISNUMBER($AU181)),IF(HLOOKUP(INT($I181),'1. Eingabemaske'!$I$12:$V$21,11,FALSE)&lt;&gt;0,HLOOKUP(INT($I181),'1. Eingabemaske'!$I$12:$V$21,11,FALSE),""),"")</f>
        <v/>
      </c>
      <c r="AW181" s="103"/>
      <c r="AX181" s="94" t="str">
        <f>IF(AND(ISTEXT($D181),ISNUMBER($AW181)),IF(HLOOKUP(INT($I181),'1. Eingabemaske'!$I$12:$V$21,12,FALSE)&lt;&gt;0,HLOOKUP(INT($I181),'1. Eingabemaske'!$I$12:$V$21,12,FALSE),""),"")</f>
        <v/>
      </c>
      <c r="AY181" s="95" t="str">
        <f>IF(ISTEXT($D181),SUM(IF($AV181="",0,IF('1. Eingabemaske'!$F$21="","",(IF('1. Eingabemaske'!$F$21=0,($AU181/'1. Eingabemaske'!$G$21),($AU181-1)/('1. Eingabemaske'!$G$21-1)))*$AV181)),IF($AX181="",0,IF('1. Eingabemaske'!#REF!="","",(IF('1. Eingabemaske'!#REF!=0,($AW181/'1. Eingabemaske'!#REF!),($AW181-1)/('1. Eingabemaske'!#REF!-1)))*$AX181))),"")</f>
        <v/>
      </c>
      <c r="AZ181" s="84" t="str">
        <f t="shared" si="22"/>
        <v>Bitte BES einfügen</v>
      </c>
      <c r="BA181" s="96" t="str">
        <f t="shared" si="23"/>
        <v/>
      </c>
      <c r="BB181" s="100"/>
      <c r="BC181" s="100"/>
      <c r="BD181" s="100"/>
    </row>
    <row r="182" spans="2:56" ht="13.5" thickBot="1" x14ac:dyDescent="0.45">
      <c r="B182" s="99" t="str">
        <f t="shared" si="16"/>
        <v xml:space="preserve"> </v>
      </c>
      <c r="C182" s="100"/>
      <c r="D182" s="100"/>
      <c r="E182" s="100"/>
      <c r="F182" s="100"/>
      <c r="G182" s="101"/>
      <c r="H182" s="101"/>
      <c r="I182" s="84" t="str">
        <f>IF(ISBLANK(Tableau1[[#This Row],[Name]]),"",((Tableau1[[#This Row],[Testdatum]]-Tableau1[[#This Row],[Geburtsdatum]])/365))</f>
        <v/>
      </c>
      <c r="J182" s="102" t="str">
        <f t="shared" si="17"/>
        <v xml:space="preserve"> </v>
      </c>
      <c r="K182" s="103"/>
      <c r="L182" s="103"/>
      <c r="M182" s="104" t="str">
        <f>IF(ISTEXT(D182),IF(L182="","",IF(HLOOKUP(INT($I182),'1. Eingabemaske'!$I$12:$V$21,2,FALSE)&lt;&gt;0,HLOOKUP(INT($I182),'1. Eingabemaske'!$I$12:$V$21,2,FALSE),"")),"")</f>
        <v/>
      </c>
      <c r="N182" s="105" t="str">
        <f>IF(ISTEXT($D182),IF(F182="M",IF(L182="","",IF($K182="Frühentwickler",VLOOKUP(INT($I182),'1. Eingabemaske'!$Z$12:$AF$28,5,FALSE),IF($K182="Normalentwickler",VLOOKUP(INT($I182),'1. Eingabemaske'!$Z$12:$AF$23,6,FALSE),IF($K182="Spätentwickler",VLOOKUP(INT($I182),'1. Eingabemaske'!$Z$12:$AF$23,7,FALSE),0)))+((VLOOKUP(INT($I182),'1. Eingabemaske'!$Z$12:$AF$23,2,FALSE))*(($G182-DATE(YEAR($G182),1,1)+1)/365))),IF(F182="W",(IF($K182="Frühentwickler",VLOOKUP(INT($I182),'1. Eingabemaske'!$AH$12:$AN$28,5,FALSE),IF($K182="Normalentwickler",VLOOKUP(INT($I182),'1. Eingabemaske'!$AH$12:$AN$23,6,FALSE),IF($K182="Spätentwickler",VLOOKUP(INT($I182),'1. Eingabemaske'!$AH$12:$AN$23,7,FALSE),0)))+((VLOOKUP(INT($I182),'1. Eingabemaske'!$AH$12:$AN$23,2,FALSE))*(($G182-DATE(YEAR($G182),1,1)+1)/365))),"Geschlecht fehlt!")),"")</f>
        <v/>
      </c>
      <c r="O182" s="106" t="str">
        <f>IF(ISTEXT(D182),IF(M182="","",IF('1. Eingabemaske'!$F$13="",0,(IF('1. Eingabemaske'!$F$13=0,(L182/'1. Eingabemaske'!$G$13),(L182-1)/('1. Eingabemaske'!$G$13-1))*M182*N182))),"")</f>
        <v/>
      </c>
      <c r="P182" s="103"/>
      <c r="Q182" s="103"/>
      <c r="R182" s="104" t="str">
        <f t="shared" si="18"/>
        <v/>
      </c>
      <c r="S182" s="104" t="str">
        <f>IF(AND(ISTEXT($D182),ISNUMBER(R182)),IF(HLOOKUP(INT($I182),'1. Eingabemaske'!$I$12:$V$21,3,FALSE)&lt;&gt;0,HLOOKUP(INT($I182),'1. Eingabemaske'!$I$12:$V$21,3,FALSE),""),"")</f>
        <v/>
      </c>
      <c r="T182" s="106" t="str">
        <f>IF(ISTEXT($D182),IF($S182="","",IF($R182="","",IF('1. Eingabemaske'!$F$14="",0,(IF('1. Eingabemaske'!$F$14=0,(R182/'1. Eingabemaske'!$G$14),(R182-1)/('1. Eingabemaske'!$G$14-1))*$S182)))),"")</f>
        <v/>
      </c>
      <c r="U182" s="103"/>
      <c r="V182" s="103"/>
      <c r="W182" s="104" t="str">
        <f t="shared" si="19"/>
        <v/>
      </c>
      <c r="X182" s="104" t="str">
        <f>IF(AND(ISTEXT($D182),ISNUMBER(W182)),IF(HLOOKUP(INT($I182),'1. Eingabemaske'!$I$12:$V$21,4,FALSE)&lt;&gt;0,HLOOKUP(INT($I182),'1. Eingabemaske'!$I$12:$V$21,4,FALSE),""),"")</f>
        <v/>
      </c>
      <c r="Y182" s="108" t="str">
        <f>IF(ISTEXT($D182),IF($W182="","",IF($X182="","",IF('1. Eingabemaske'!$F$15="","",(IF('1. Eingabemaske'!$F$15=0,($W182/'1. Eingabemaske'!$G$15),($W182-1)/('1. Eingabemaske'!$G$15-1))*$X182)))),"")</f>
        <v/>
      </c>
      <c r="Z182" s="103"/>
      <c r="AA182" s="103"/>
      <c r="AB182" s="104" t="str">
        <f t="shared" si="20"/>
        <v/>
      </c>
      <c r="AC182" s="104" t="str">
        <f>IF(AND(ISTEXT($D182),ISNUMBER($AB182)),IF(HLOOKUP(INT($I182),'1. Eingabemaske'!$I$12:$V$21,5,FALSE)&lt;&gt;0,HLOOKUP(INT($I182),'1. Eingabemaske'!$I$12:$V$21,5,FALSE),""),"")</f>
        <v/>
      </c>
      <c r="AD182" s="91" t="str">
        <f>IF(ISTEXT($D182),IF($AC182="","",IF('1. Eingabemaske'!$F$16="","",(IF('1. Eingabemaske'!$F$16=0,($AB182/'1. Eingabemaske'!$G$16),($AB182-1)/('1. Eingabemaske'!$G$16-1))*$AC182))),"")</f>
        <v/>
      </c>
      <c r="AE182" s="92" t="str">
        <f>IF(ISTEXT($D182),IF(F182="M",IF(L182="","",IF($K182="Frühentwickler",VLOOKUP(INT($I182),'1. Eingabemaske'!$Z$12:$AF$28,5,FALSE),IF($K182="Normalentwickler",VLOOKUP(INT($I182),'1. Eingabemaske'!$Z$12:$AF$23,6,FALSE),IF($K182="Spätentwickler",VLOOKUP(INT($I182),'1. Eingabemaske'!$Z$12:$AF$23,7,FALSE),0)))+((VLOOKUP(INT($I182),'1. Eingabemaske'!$Z$12:$AF$23,2,FALSE))*(($G182-DATE(YEAR($G182),1,1)+1)/365))),IF(F182="W",(IF($K182="Frühentwickler",VLOOKUP(INT($I182),'1. Eingabemaske'!$AH$12:$AN$28,5,FALSE),IF($K182="Normalentwickler",VLOOKUP(INT($I182),'1. Eingabemaske'!$AH$12:$AN$23,6,FALSE),IF($K182="Spätentwickler",VLOOKUP(INT($I182),'1. Eingabemaske'!$AH$12:$AN$23,7,FALSE),0)))+((VLOOKUP(INT($I182),'1. Eingabemaske'!$AH$12:$AN$23,2,FALSE))*(($G182-DATE(YEAR($G182),1,1)+1)/365))),"Geschlecht fehlt!")),"")</f>
        <v/>
      </c>
      <c r="AF182" s="93" t="str">
        <f t="shared" si="21"/>
        <v/>
      </c>
      <c r="AG182" s="103"/>
      <c r="AH182" s="94" t="str">
        <f>IF(AND(ISTEXT($D182),ISNUMBER($AG182)),IF(HLOOKUP(INT($I182),'1. Eingabemaske'!$I$12:$V$21,6,FALSE)&lt;&gt;0,HLOOKUP(INT($I182),'1. Eingabemaske'!$I$12:$V$21,6,FALSE),""),"")</f>
        <v/>
      </c>
      <c r="AI182" s="91" t="str">
        <f>IF(ISTEXT($D182),IF($AH182="","",IF('1. Eingabemaske'!$F$17="","",(IF('1. Eingabemaske'!$F$17=0,($AG182/'1. Eingabemaske'!$G$17),($AG182-1)/('1. Eingabemaske'!$G$17-1))*$AH182))),"")</f>
        <v/>
      </c>
      <c r="AJ182" s="103"/>
      <c r="AK182" s="94" t="str">
        <f>IF(AND(ISTEXT($D182),ISNUMBER($AJ182)),IF(HLOOKUP(INT($I182),'1. Eingabemaske'!$I$12:$V$21,7,FALSE)&lt;&gt;0,HLOOKUP(INT($I182),'1. Eingabemaske'!$I$12:$V$21,7,FALSE),""),"")</f>
        <v/>
      </c>
      <c r="AL182" s="91" t="str">
        <f>IF(ISTEXT($D182),IF(AJ182=0,0,IF($AK182="","",IF('1. Eingabemaske'!$F$18="","",(IF('1. Eingabemaske'!$F$18=0,($AJ182/'1. Eingabemaske'!$G$18),($AJ182-1)/('1. Eingabemaske'!$G$18-1))*$AK182)))),"")</f>
        <v/>
      </c>
      <c r="AM182" s="103"/>
      <c r="AN182" s="94" t="str">
        <f>IF(AND(ISTEXT($D182),ISNUMBER($AM182)),IF(HLOOKUP(INT($I182),'1. Eingabemaske'!$I$12:$V$21,8,FALSE)&lt;&gt;0,HLOOKUP(INT($I182),'1. Eingabemaske'!$I$12:$V$21,8,FALSE),""),"")</f>
        <v/>
      </c>
      <c r="AO182" s="89" t="str">
        <f>IF(ISTEXT($D182),IF($AN182="","",IF('1. Eingabemaske'!#REF!="","",(IF('1. Eingabemaske'!#REF!=0,($AM182/'1. Eingabemaske'!#REF!),($AM182-1)/('1. Eingabemaske'!#REF!-1))*$AN182))),"")</f>
        <v/>
      </c>
      <c r="AP182" s="110"/>
      <c r="AQ182" s="94" t="str">
        <f>IF(AND(ISTEXT($D182),ISNUMBER($AP182)),IF(HLOOKUP(INT($I182),'1. Eingabemaske'!$I$12:$V$21,9,FALSE)&lt;&gt;0,HLOOKUP(INT($I182),'1. Eingabemaske'!$I$12:$V$21,9,FALSE),""),"")</f>
        <v/>
      </c>
      <c r="AR182" s="103"/>
      <c r="AS182" s="94" t="str">
        <f>IF(AND(ISTEXT($D182),ISNUMBER($AR182)),IF(HLOOKUP(INT($I182),'1. Eingabemaske'!$I$12:$V$21,10,FALSE)&lt;&gt;0,HLOOKUP(INT($I182),'1. Eingabemaske'!$I$12:$V$21,10,FALSE),""),"")</f>
        <v/>
      </c>
      <c r="AT182" s="95" t="str">
        <f>IF(ISTEXT($D182),(IF($AQ182="",0,IF('1. Eingabemaske'!$F$19="","",(IF('1. Eingabemaske'!$F$19=0,($AP182/'1. Eingabemaske'!$G$19),($AP182-1)/('1. Eingabemaske'!$G$19-1))*$AQ182)))+IF($AS182="",0,IF('1. Eingabemaske'!$F$20="","",(IF('1. Eingabemaske'!$F$20=0,($AR182/'1. Eingabemaske'!$G$20),($AR182-1)/('1. Eingabemaske'!$G$20-1))*$AS182)))),"")</f>
        <v/>
      </c>
      <c r="AU182" s="103"/>
      <c r="AV182" s="94" t="str">
        <f>IF(AND(ISTEXT($D182),ISNUMBER($AU182)),IF(HLOOKUP(INT($I182),'1. Eingabemaske'!$I$12:$V$21,11,FALSE)&lt;&gt;0,HLOOKUP(INT($I182),'1. Eingabemaske'!$I$12:$V$21,11,FALSE),""),"")</f>
        <v/>
      </c>
      <c r="AW182" s="103"/>
      <c r="AX182" s="94" t="str">
        <f>IF(AND(ISTEXT($D182),ISNUMBER($AW182)),IF(HLOOKUP(INT($I182),'1. Eingabemaske'!$I$12:$V$21,12,FALSE)&lt;&gt;0,HLOOKUP(INT($I182),'1. Eingabemaske'!$I$12:$V$21,12,FALSE),""),"")</f>
        <v/>
      </c>
      <c r="AY182" s="95" t="str">
        <f>IF(ISTEXT($D182),SUM(IF($AV182="",0,IF('1. Eingabemaske'!$F$21="","",(IF('1. Eingabemaske'!$F$21=0,($AU182/'1. Eingabemaske'!$G$21),($AU182-1)/('1. Eingabemaske'!$G$21-1)))*$AV182)),IF($AX182="",0,IF('1. Eingabemaske'!#REF!="","",(IF('1. Eingabemaske'!#REF!=0,($AW182/'1. Eingabemaske'!#REF!),($AW182-1)/('1. Eingabemaske'!#REF!-1)))*$AX182))),"")</f>
        <v/>
      </c>
      <c r="AZ182" s="84" t="str">
        <f t="shared" si="22"/>
        <v>Bitte BES einfügen</v>
      </c>
      <c r="BA182" s="96" t="str">
        <f t="shared" si="23"/>
        <v/>
      </c>
      <c r="BB182" s="100"/>
      <c r="BC182" s="100"/>
      <c r="BD182" s="100"/>
    </row>
    <row r="183" spans="2:56" ht="13.5" thickBot="1" x14ac:dyDescent="0.45">
      <c r="B183" s="99" t="str">
        <f t="shared" si="16"/>
        <v xml:space="preserve"> </v>
      </c>
      <c r="C183" s="100"/>
      <c r="D183" s="100"/>
      <c r="E183" s="100"/>
      <c r="F183" s="100"/>
      <c r="G183" s="101"/>
      <c r="H183" s="101"/>
      <c r="I183" s="84" t="str">
        <f>IF(ISBLANK(Tableau1[[#This Row],[Name]]),"",((Tableau1[[#This Row],[Testdatum]]-Tableau1[[#This Row],[Geburtsdatum]])/365))</f>
        <v/>
      </c>
      <c r="J183" s="102" t="str">
        <f t="shared" si="17"/>
        <v xml:space="preserve"> </v>
      </c>
      <c r="K183" s="103"/>
      <c r="L183" s="103"/>
      <c r="M183" s="104" t="str">
        <f>IF(ISTEXT(D183),IF(L183="","",IF(HLOOKUP(INT($I183),'1. Eingabemaske'!$I$12:$V$21,2,FALSE)&lt;&gt;0,HLOOKUP(INT($I183),'1. Eingabemaske'!$I$12:$V$21,2,FALSE),"")),"")</f>
        <v/>
      </c>
      <c r="N183" s="105" t="str">
        <f>IF(ISTEXT($D183),IF(F183="M",IF(L183="","",IF($K183="Frühentwickler",VLOOKUP(INT($I183),'1. Eingabemaske'!$Z$12:$AF$28,5,FALSE),IF($K183="Normalentwickler",VLOOKUP(INT($I183),'1. Eingabemaske'!$Z$12:$AF$23,6,FALSE),IF($K183="Spätentwickler",VLOOKUP(INT($I183),'1. Eingabemaske'!$Z$12:$AF$23,7,FALSE),0)))+((VLOOKUP(INT($I183),'1. Eingabemaske'!$Z$12:$AF$23,2,FALSE))*(($G183-DATE(YEAR($G183),1,1)+1)/365))),IF(F183="W",(IF($K183="Frühentwickler",VLOOKUP(INT($I183),'1. Eingabemaske'!$AH$12:$AN$28,5,FALSE),IF($K183="Normalentwickler",VLOOKUP(INT($I183),'1. Eingabemaske'!$AH$12:$AN$23,6,FALSE),IF($K183="Spätentwickler",VLOOKUP(INT($I183),'1. Eingabemaske'!$AH$12:$AN$23,7,FALSE),0)))+((VLOOKUP(INT($I183),'1. Eingabemaske'!$AH$12:$AN$23,2,FALSE))*(($G183-DATE(YEAR($G183),1,1)+1)/365))),"Geschlecht fehlt!")),"")</f>
        <v/>
      </c>
      <c r="O183" s="106" t="str">
        <f>IF(ISTEXT(D183),IF(M183="","",IF('1. Eingabemaske'!$F$13="",0,(IF('1. Eingabemaske'!$F$13=0,(L183/'1. Eingabemaske'!$G$13),(L183-1)/('1. Eingabemaske'!$G$13-1))*M183*N183))),"")</f>
        <v/>
      </c>
      <c r="P183" s="103"/>
      <c r="Q183" s="103"/>
      <c r="R183" s="104" t="str">
        <f t="shared" si="18"/>
        <v/>
      </c>
      <c r="S183" s="104" t="str">
        <f>IF(AND(ISTEXT($D183),ISNUMBER(R183)),IF(HLOOKUP(INT($I183),'1. Eingabemaske'!$I$12:$V$21,3,FALSE)&lt;&gt;0,HLOOKUP(INT($I183),'1. Eingabemaske'!$I$12:$V$21,3,FALSE),""),"")</f>
        <v/>
      </c>
      <c r="T183" s="106" t="str">
        <f>IF(ISTEXT($D183),IF($S183="","",IF($R183="","",IF('1. Eingabemaske'!$F$14="",0,(IF('1. Eingabemaske'!$F$14=0,(R183/'1. Eingabemaske'!$G$14),(R183-1)/('1. Eingabemaske'!$G$14-1))*$S183)))),"")</f>
        <v/>
      </c>
      <c r="U183" s="103"/>
      <c r="V183" s="103"/>
      <c r="W183" s="104" t="str">
        <f t="shared" si="19"/>
        <v/>
      </c>
      <c r="X183" s="104" t="str">
        <f>IF(AND(ISTEXT($D183),ISNUMBER(W183)),IF(HLOOKUP(INT($I183),'1. Eingabemaske'!$I$12:$V$21,4,FALSE)&lt;&gt;0,HLOOKUP(INT($I183),'1. Eingabemaske'!$I$12:$V$21,4,FALSE),""),"")</f>
        <v/>
      </c>
      <c r="Y183" s="108" t="str">
        <f>IF(ISTEXT($D183),IF($W183="","",IF($X183="","",IF('1. Eingabemaske'!$F$15="","",(IF('1. Eingabemaske'!$F$15=0,($W183/'1. Eingabemaske'!$G$15),($W183-1)/('1. Eingabemaske'!$G$15-1))*$X183)))),"")</f>
        <v/>
      </c>
      <c r="Z183" s="103"/>
      <c r="AA183" s="103"/>
      <c r="AB183" s="104" t="str">
        <f t="shared" si="20"/>
        <v/>
      </c>
      <c r="AC183" s="104" t="str">
        <f>IF(AND(ISTEXT($D183),ISNUMBER($AB183)),IF(HLOOKUP(INT($I183),'1. Eingabemaske'!$I$12:$V$21,5,FALSE)&lt;&gt;0,HLOOKUP(INT($I183),'1. Eingabemaske'!$I$12:$V$21,5,FALSE),""),"")</f>
        <v/>
      </c>
      <c r="AD183" s="91" t="str">
        <f>IF(ISTEXT($D183),IF($AC183="","",IF('1. Eingabemaske'!$F$16="","",(IF('1. Eingabemaske'!$F$16=0,($AB183/'1. Eingabemaske'!$G$16),($AB183-1)/('1. Eingabemaske'!$G$16-1))*$AC183))),"")</f>
        <v/>
      </c>
      <c r="AE183" s="92" t="str">
        <f>IF(ISTEXT($D183),IF(F183="M",IF(L183="","",IF($K183="Frühentwickler",VLOOKUP(INT($I183),'1. Eingabemaske'!$Z$12:$AF$28,5,FALSE),IF($K183="Normalentwickler",VLOOKUP(INT($I183),'1. Eingabemaske'!$Z$12:$AF$23,6,FALSE),IF($K183="Spätentwickler",VLOOKUP(INT($I183),'1. Eingabemaske'!$Z$12:$AF$23,7,FALSE),0)))+((VLOOKUP(INT($I183),'1. Eingabemaske'!$Z$12:$AF$23,2,FALSE))*(($G183-DATE(YEAR($G183),1,1)+1)/365))),IF(F183="W",(IF($K183="Frühentwickler",VLOOKUP(INT($I183),'1. Eingabemaske'!$AH$12:$AN$28,5,FALSE),IF($K183="Normalentwickler",VLOOKUP(INT($I183),'1. Eingabemaske'!$AH$12:$AN$23,6,FALSE),IF($K183="Spätentwickler",VLOOKUP(INT($I183),'1. Eingabemaske'!$AH$12:$AN$23,7,FALSE),0)))+((VLOOKUP(INT($I183),'1. Eingabemaske'!$AH$12:$AN$23,2,FALSE))*(($G183-DATE(YEAR($G183),1,1)+1)/365))),"Geschlecht fehlt!")),"")</f>
        <v/>
      </c>
      <c r="AF183" s="93" t="str">
        <f t="shared" si="21"/>
        <v/>
      </c>
      <c r="AG183" s="103"/>
      <c r="AH183" s="94" t="str">
        <f>IF(AND(ISTEXT($D183),ISNUMBER($AG183)),IF(HLOOKUP(INT($I183),'1. Eingabemaske'!$I$12:$V$21,6,FALSE)&lt;&gt;0,HLOOKUP(INT($I183),'1. Eingabemaske'!$I$12:$V$21,6,FALSE),""),"")</f>
        <v/>
      </c>
      <c r="AI183" s="91" t="str">
        <f>IF(ISTEXT($D183),IF($AH183="","",IF('1. Eingabemaske'!$F$17="","",(IF('1. Eingabemaske'!$F$17=0,($AG183/'1. Eingabemaske'!$G$17),($AG183-1)/('1. Eingabemaske'!$G$17-1))*$AH183))),"")</f>
        <v/>
      </c>
      <c r="AJ183" s="103"/>
      <c r="AK183" s="94" t="str">
        <f>IF(AND(ISTEXT($D183),ISNUMBER($AJ183)),IF(HLOOKUP(INT($I183),'1. Eingabemaske'!$I$12:$V$21,7,FALSE)&lt;&gt;0,HLOOKUP(INT($I183),'1. Eingabemaske'!$I$12:$V$21,7,FALSE),""),"")</f>
        <v/>
      </c>
      <c r="AL183" s="91" t="str">
        <f>IF(ISTEXT($D183),IF(AJ183=0,0,IF($AK183="","",IF('1. Eingabemaske'!$F$18="","",(IF('1. Eingabemaske'!$F$18=0,($AJ183/'1. Eingabemaske'!$G$18),($AJ183-1)/('1. Eingabemaske'!$G$18-1))*$AK183)))),"")</f>
        <v/>
      </c>
      <c r="AM183" s="103"/>
      <c r="AN183" s="94" t="str">
        <f>IF(AND(ISTEXT($D183),ISNUMBER($AM183)),IF(HLOOKUP(INT($I183),'1. Eingabemaske'!$I$12:$V$21,8,FALSE)&lt;&gt;0,HLOOKUP(INT($I183),'1. Eingabemaske'!$I$12:$V$21,8,FALSE),""),"")</f>
        <v/>
      </c>
      <c r="AO183" s="89" t="str">
        <f>IF(ISTEXT($D183),IF($AN183="","",IF('1. Eingabemaske'!#REF!="","",(IF('1. Eingabemaske'!#REF!=0,($AM183/'1. Eingabemaske'!#REF!),($AM183-1)/('1. Eingabemaske'!#REF!-1))*$AN183))),"")</f>
        <v/>
      </c>
      <c r="AP183" s="110"/>
      <c r="AQ183" s="94" t="str">
        <f>IF(AND(ISTEXT($D183),ISNUMBER($AP183)),IF(HLOOKUP(INT($I183),'1. Eingabemaske'!$I$12:$V$21,9,FALSE)&lt;&gt;0,HLOOKUP(INT($I183),'1. Eingabemaske'!$I$12:$V$21,9,FALSE),""),"")</f>
        <v/>
      </c>
      <c r="AR183" s="103"/>
      <c r="AS183" s="94" t="str">
        <f>IF(AND(ISTEXT($D183),ISNUMBER($AR183)),IF(HLOOKUP(INT($I183),'1. Eingabemaske'!$I$12:$V$21,10,FALSE)&lt;&gt;0,HLOOKUP(INT($I183),'1. Eingabemaske'!$I$12:$V$21,10,FALSE),""),"")</f>
        <v/>
      </c>
      <c r="AT183" s="95" t="str">
        <f>IF(ISTEXT($D183),(IF($AQ183="",0,IF('1. Eingabemaske'!$F$19="","",(IF('1. Eingabemaske'!$F$19=0,($AP183/'1. Eingabemaske'!$G$19),($AP183-1)/('1. Eingabemaske'!$G$19-1))*$AQ183)))+IF($AS183="",0,IF('1. Eingabemaske'!$F$20="","",(IF('1. Eingabemaske'!$F$20=0,($AR183/'1. Eingabemaske'!$G$20),($AR183-1)/('1. Eingabemaske'!$G$20-1))*$AS183)))),"")</f>
        <v/>
      </c>
      <c r="AU183" s="103"/>
      <c r="AV183" s="94" t="str">
        <f>IF(AND(ISTEXT($D183),ISNUMBER($AU183)),IF(HLOOKUP(INT($I183),'1. Eingabemaske'!$I$12:$V$21,11,FALSE)&lt;&gt;0,HLOOKUP(INT($I183),'1. Eingabemaske'!$I$12:$V$21,11,FALSE),""),"")</f>
        <v/>
      </c>
      <c r="AW183" s="103"/>
      <c r="AX183" s="94" t="str">
        <f>IF(AND(ISTEXT($D183),ISNUMBER($AW183)),IF(HLOOKUP(INT($I183),'1. Eingabemaske'!$I$12:$V$21,12,FALSE)&lt;&gt;0,HLOOKUP(INT($I183),'1. Eingabemaske'!$I$12:$V$21,12,FALSE),""),"")</f>
        <v/>
      </c>
      <c r="AY183" s="95" t="str">
        <f>IF(ISTEXT($D183),SUM(IF($AV183="",0,IF('1. Eingabemaske'!$F$21="","",(IF('1. Eingabemaske'!$F$21=0,($AU183/'1. Eingabemaske'!$G$21),($AU183-1)/('1. Eingabemaske'!$G$21-1)))*$AV183)),IF($AX183="",0,IF('1. Eingabemaske'!#REF!="","",(IF('1. Eingabemaske'!#REF!=0,($AW183/'1. Eingabemaske'!#REF!),($AW183-1)/('1. Eingabemaske'!#REF!-1)))*$AX183))),"")</f>
        <v/>
      </c>
      <c r="AZ183" s="84" t="str">
        <f t="shared" si="22"/>
        <v>Bitte BES einfügen</v>
      </c>
      <c r="BA183" s="96" t="str">
        <f t="shared" si="23"/>
        <v/>
      </c>
      <c r="BB183" s="100"/>
      <c r="BC183" s="100"/>
      <c r="BD183" s="100"/>
    </row>
    <row r="184" spans="2:56" ht="13.5" thickBot="1" x14ac:dyDescent="0.45">
      <c r="B184" s="99" t="str">
        <f t="shared" si="16"/>
        <v xml:space="preserve"> </v>
      </c>
      <c r="C184" s="100"/>
      <c r="D184" s="100"/>
      <c r="E184" s="100"/>
      <c r="F184" s="100"/>
      <c r="G184" s="101"/>
      <c r="H184" s="101"/>
      <c r="I184" s="84" t="str">
        <f>IF(ISBLANK(Tableau1[[#This Row],[Name]]),"",((Tableau1[[#This Row],[Testdatum]]-Tableau1[[#This Row],[Geburtsdatum]])/365))</f>
        <v/>
      </c>
      <c r="J184" s="102" t="str">
        <f t="shared" si="17"/>
        <v xml:space="preserve"> </v>
      </c>
      <c r="K184" s="103"/>
      <c r="L184" s="103"/>
      <c r="M184" s="104" t="str">
        <f>IF(ISTEXT(D184),IF(L184="","",IF(HLOOKUP(INT($I184),'1. Eingabemaske'!$I$12:$V$21,2,FALSE)&lt;&gt;0,HLOOKUP(INT($I184),'1. Eingabemaske'!$I$12:$V$21,2,FALSE),"")),"")</f>
        <v/>
      </c>
      <c r="N184" s="105" t="str">
        <f>IF(ISTEXT($D184),IF(F184="M",IF(L184="","",IF($K184="Frühentwickler",VLOOKUP(INT($I184),'1. Eingabemaske'!$Z$12:$AF$28,5,FALSE),IF($K184="Normalentwickler",VLOOKUP(INT($I184),'1. Eingabemaske'!$Z$12:$AF$23,6,FALSE),IF($K184="Spätentwickler",VLOOKUP(INT($I184),'1. Eingabemaske'!$Z$12:$AF$23,7,FALSE),0)))+((VLOOKUP(INT($I184),'1. Eingabemaske'!$Z$12:$AF$23,2,FALSE))*(($G184-DATE(YEAR($G184),1,1)+1)/365))),IF(F184="W",(IF($K184="Frühentwickler",VLOOKUP(INT($I184),'1. Eingabemaske'!$AH$12:$AN$28,5,FALSE),IF($K184="Normalentwickler",VLOOKUP(INT($I184),'1. Eingabemaske'!$AH$12:$AN$23,6,FALSE),IF($K184="Spätentwickler",VLOOKUP(INT($I184),'1. Eingabemaske'!$AH$12:$AN$23,7,FALSE),0)))+((VLOOKUP(INT($I184),'1. Eingabemaske'!$AH$12:$AN$23,2,FALSE))*(($G184-DATE(YEAR($G184),1,1)+1)/365))),"Geschlecht fehlt!")),"")</f>
        <v/>
      </c>
      <c r="O184" s="106" t="str">
        <f>IF(ISTEXT(D184),IF(M184="","",IF('1. Eingabemaske'!$F$13="",0,(IF('1. Eingabemaske'!$F$13=0,(L184/'1. Eingabemaske'!$G$13),(L184-1)/('1. Eingabemaske'!$G$13-1))*M184*N184))),"")</f>
        <v/>
      </c>
      <c r="P184" s="103"/>
      <c r="Q184" s="103"/>
      <c r="R184" s="104" t="str">
        <f t="shared" si="18"/>
        <v/>
      </c>
      <c r="S184" s="104" t="str">
        <f>IF(AND(ISTEXT($D184),ISNUMBER(R184)),IF(HLOOKUP(INT($I184),'1. Eingabemaske'!$I$12:$V$21,3,FALSE)&lt;&gt;0,HLOOKUP(INT($I184),'1. Eingabemaske'!$I$12:$V$21,3,FALSE),""),"")</f>
        <v/>
      </c>
      <c r="T184" s="106" t="str">
        <f>IF(ISTEXT($D184),IF($S184="","",IF($R184="","",IF('1. Eingabemaske'!$F$14="",0,(IF('1. Eingabemaske'!$F$14=0,(R184/'1. Eingabemaske'!$G$14),(R184-1)/('1. Eingabemaske'!$G$14-1))*$S184)))),"")</f>
        <v/>
      </c>
      <c r="U184" s="103"/>
      <c r="V184" s="103"/>
      <c r="W184" s="104" t="str">
        <f t="shared" si="19"/>
        <v/>
      </c>
      <c r="X184" s="104" t="str">
        <f>IF(AND(ISTEXT($D184),ISNUMBER(W184)),IF(HLOOKUP(INT($I184),'1. Eingabemaske'!$I$12:$V$21,4,FALSE)&lt;&gt;0,HLOOKUP(INT($I184),'1. Eingabemaske'!$I$12:$V$21,4,FALSE),""),"")</f>
        <v/>
      </c>
      <c r="Y184" s="108" t="str">
        <f>IF(ISTEXT($D184),IF($W184="","",IF($X184="","",IF('1. Eingabemaske'!$F$15="","",(IF('1. Eingabemaske'!$F$15=0,($W184/'1. Eingabemaske'!$G$15),($W184-1)/('1. Eingabemaske'!$G$15-1))*$X184)))),"")</f>
        <v/>
      </c>
      <c r="Z184" s="103"/>
      <c r="AA184" s="103"/>
      <c r="AB184" s="104" t="str">
        <f t="shared" si="20"/>
        <v/>
      </c>
      <c r="AC184" s="104" t="str">
        <f>IF(AND(ISTEXT($D184),ISNUMBER($AB184)),IF(HLOOKUP(INT($I184),'1. Eingabemaske'!$I$12:$V$21,5,FALSE)&lt;&gt;0,HLOOKUP(INT($I184),'1. Eingabemaske'!$I$12:$V$21,5,FALSE),""),"")</f>
        <v/>
      </c>
      <c r="AD184" s="91" t="str">
        <f>IF(ISTEXT($D184),IF($AC184="","",IF('1. Eingabemaske'!$F$16="","",(IF('1. Eingabemaske'!$F$16=0,($AB184/'1. Eingabemaske'!$G$16),($AB184-1)/('1. Eingabemaske'!$G$16-1))*$AC184))),"")</f>
        <v/>
      </c>
      <c r="AE184" s="92" t="str">
        <f>IF(ISTEXT($D184),IF(F184="M",IF(L184="","",IF($K184="Frühentwickler",VLOOKUP(INT($I184),'1. Eingabemaske'!$Z$12:$AF$28,5,FALSE),IF($K184="Normalentwickler",VLOOKUP(INT($I184),'1. Eingabemaske'!$Z$12:$AF$23,6,FALSE),IF($K184="Spätentwickler",VLOOKUP(INT($I184),'1. Eingabemaske'!$Z$12:$AF$23,7,FALSE),0)))+((VLOOKUP(INT($I184),'1. Eingabemaske'!$Z$12:$AF$23,2,FALSE))*(($G184-DATE(YEAR($G184),1,1)+1)/365))),IF(F184="W",(IF($K184="Frühentwickler",VLOOKUP(INT($I184),'1. Eingabemaske'!$AH$12:$AN$28,5,FALSE),IF($K184="Normalentwickler",VLOOKUP(INT($I184),'1. Eingabemaske'!$AH$12:$AN$23,6,FALSE),IF($K184="Spätentwickler",VLOOKUP(INT($I184),'1. Eingabemaske'!$AH$12:$AN$23,7,FALSE),0)))+((VLOOKUP(INT($I184),'1. Eingabemaske'!$AH$12:$AN$23,2,FALSE))*(($G184-DATE(YEAR($G184),1,1)+1)/365))),"Geschlecht fehlt!")),"")</f>
        <v/>
      </c>
      <c r="AF184" s="93" t="str">
        <f t="shared" si="21"/>
        <v/>
      </c>
      <c r="AG184" s="103"/>
      <c r="AH184" s="94" t="str">
        <f>IF(AND(ISTEXT($D184),ISNUMBER($AG184)),IF(HLOOKUP(INT($I184),'1. Eingabemaske'!$I$12:$V$21,6,FALSE)&lt;&gt;0,HLOOKUP(INT($I184),'1. Eingabemaske'!$I$12:$V$21,6,FALSE),""),"")</f>
        <v/>
      </c>
      <c r="AI184" s="91" t="str">
        <f>IF(ISTEXT($D184),IF($AH184="","",IF('1. Eingabemaske'!$F$17="","",(IF('1. Eingabemaske'!$F$17=0,($AG184/'1. Eingabemaske'!$G$17),($AG184-1)/('1. Eingabemaske'!$G$17-1))*$AH184))),"")</f>
        <v/>
      </c>
      <c r="AJ184" s="103"/>
      <c r="AK184" s="94" t="str">
        <f>IF(AND(ISTEXT($D184),ISNUMBER($AJ184)),IF(HLOOKUP(INT($I184),'1. Eingabemaske'!$I$12:$V$21,7,FALSE)&lt;&gt;0,HLOOKUP(INT($I184),'1. Eingabemaske'!$I$12:$V$21,7,FALSE),""),"")</f>
        <v/>
      </c>
      <c r="AL184" s="91" t="str">
        <f>IF(ISTEXT($D184),IF(AJ184=0,0,IF($AK184="","",IF('1. Eingabemaske'!$F$18="","",(IF('1. Eingabemaske'!$F$18=0,($AJ184/'1. Eingabemaske'!$G$18),($AJ184-1)/('1. Eingabemaske'!$G$18-1))*$AK184)))),"")</f>
        <v/>
      </c>
      <c r="AM184" s="103"/>
      <c r="AN184" s="94" t="str">
        <f>IF(AND(ISTEXT($D184),ISNUMBER($AM184)),IF(HLOOKUP(INT($I184),'1. Eingabemaske'!$I$12:$V$21,8,FALSE)&lt;&gt;0,HLOOKUP(INT($I184),'1. Eingabemaske'!$I$12:$V$21,8,FALSE),""),"")</f>
        <v/>
      </c>
      <c r="AO184" s="89" t="str">
        <f>IF(ISTEXT($D184),IF($AN184="","",IF('1. Eingabemaske'!#REF!="","",(IF('1. Eingabemaske'!#REF!=0,($AM184/'1. Eingabemaske'!#REF!),($AM184-1)/('1. Eingabemaske'!#REF!-1))*$AN184))),"")</f>
        <v/>
      </c>
      <c r="AP184" s="110"/>
      <c r="AQ184" s="94" t="str">
        <f>IF(AND(ISTEXT($D184),ISNUMBER($AP184)),IF(HLOOKUP(INT($I184),'1. Eingabemaske'!$I$12:$V$21,9,FALSE)&lt;&gt;0,HLOOKUP(INT($I184),'1. Eingabemaske'!$I$12:$V$21,9,FALSE),""),"")</f>
        <v/>
      </c>
      <c r="AR184" s="103"/>
      <c r="AS184" s="94" t="str">
        <f>IF(AND(ISTEXT($D184),ISNUMBER($AR184)),IF(HLOOKUP(INT($I184),'1. Eingabemaske'!$I$12:$V$21,10,FALSE)&lt;&gt;0,HLOOKUP(INT($I184),'1. Eingabemaske'!$I$12:$V$21,10,FALSE),""),"")</f>
        <v/>
      </c>
      <c r="AT184" s="95" t="str">
        <f>IF(ISTEXT($D184),(IF($AQ184="",0,IF('1. Eingabemaske'!$F$19="","",(IF('1. Eingabemaske'!$F$19=0,($AP184/'1. Eingabemaske'!$G$19),($AP184-1)/('1. Eingabemaske'!$G$19-1))*$AQ184)))+IF($AS184="",0,IF('1. Eingabemaske'!$F$20="","",(IF('1. Eingabemaske'!$F$20=0,($AR184/'1. Eingabemaske'!$G$20),($AR184-1)/('1. Eingabemaske'!$G$20-1))*$AS184)))),"")</f>
        <v/>
      </c>
      <c r="AU184" s="103"/>
      <c r="AV184" s="94" t="str">
        <f>IF(AND(ISTEXT($D184),ISNUMBER($AU184)),IF(HLOOKUP(INT($I184),'1. Eingabemaske'!$I$12:$V$21,11,FALSE)&lt;&gt;0,HLOOKUP(INT($I184),'1. Eingabemaske'!$I$12:$V$21,11,FALSE),""),"")</f>
        <v/>
      </c>
      <c r="AW184" s="103"/>
      <c r="AX184" s="94" t="str">
        <f>IF(AND(ISTEXT($D184),ISNUMBER($AW184)),IF(HLOOKUP(INT($I184),'1. Eingabemaske'!$I$12:$V$21,12,FALSE)&lt;&gt;0,HLOOKUP(INT($I184),'1. Eingabemaske'!$I$12:$V$21,12,FALSE),""),"")</f>
        <v/>
      </c>
      <c r="AY184" s="95" t="str">
        <f>IF(ISTEXT($D184),SUM(IF($AV184="",0,IF('1. Eingabemaske'!$F$21="","",(IF('1. Eingabemaske'!$F$21=0,($AU184/'1. Eingabemaske'!$G$21),($AU184-1)/('1. Eingabemaske'!$G$21-1)))*$AV184)),IF($AX184="",0,IF('1. Eingabemaske'!#REF!="","",(IF('1. Eingabemaske'!#REF!=0,($AW184/'1. Eingabemaske'!#REF!),($AW184-1)/('1. Eingabemaske'!#REF!-1)))*$AX184))),"")</f>
        <v/>
      </c>
      <c r="AZ184" s="84" t="str">
        <f t="shared" si="22"/>
        <v>Bitte BES einfügen</v>
      </c>
      <c r="BA184" s="96" t="str">
        <f t="shared" si="23"/>
        <v/>
      </c>
      <c r="BB184" s="100"/>
      <c r="BC184" s="100"/>
      <c r="BD184" s="100"/>
    </row>
    <row r="185" spans="2:56" ht="13.5" thickBot="1" x14ac:dyDescent="0.45">
      <c r="B185" s="99" t="str">
        <f t="shared" si="16"/>
        <v xml:space="preserve"> </v>
      </c>
      <c r="C185" s="100"/>
      <c r="D185" s="100"/>
      <c r="E185" s="100"/>
      <c r="F185" s="100"/>
      <c r="G185" s="101"/>
      <c r="H185" s="101"/>
      <c r="I185" s="84" t="str">
        <f>IF(ISBLANK(Tableau1[[#This Row],[Name]]),"",((Tableau1[[#This Row],[Testdatum]]-Tableau1[[#This Row],[Geburtsdatum]])/365))</f>
        <v/>
      </c>
      <c r="J185" s="102" t="str">
        <f t="shared" si="17"/>
        <v xml:space="preserve"> </v>
      </c>
      <c r="K185" s="103"/>
      <c r="L185" s="103"/>
      <c r="M185" s="104" t="str">
        <f>IF(ISTEXT(D185),IF(L185="","",IF(HLOOKUP(INT($I185),'1. Eingabemaske'!$I$12:$V$21,2,FALSE)&lt;&gt;0,HLOOKUP(INT($I185),'1. Eingabemaske'!$I$12:$V$21,2,FALSE),"")),"")</f>
        <v/>
      </c>
      <c r="N185" s="105" t="str">
        <f>IF(ISTEXT($D185),IF(F185="M",IF(L185="","",IF($K185="Frühentwickler",VLOOKUP(INT($I185),'1. Eingabemaske'!$Z$12:$AF$28,5,FALSE),IF($K185="Normalentwickler",VLOOKUP(INT($I185),'1. Eingabemaske'!$Z$12:$AF$23,6,FALSE),IF($K185="Spätentwickler",VLOOKUP(INT($I185),'1. Eingabemaske'!$Z$12:$AF$23,7,FALSE),0)))+((VLOOKUP(INT($I185),'1. Eingabemaske'!$Z$12:$AF$23,2,FALSE))*(($G185-DATE(YEAR($G185),1,1)+1)/365))),IF(F185="W",(IF($K185="Frühentwickler",VLOOKUP(INT($I185),'1. Eingabemaske'!$AH$12:$AN$28,5,FALSE),IF($K185="Normalentwickler",VLOOKUP(INT($I185),'1. Eingabemaske'!$AH$12:$AN$23,6,FALSE),IF($K185="Spätentwickler",VLOOKUP(INT($I185),'1. Eingabemaske'!$AH$12:$AN$23,7,FALSE),0)))+((VLOOKUP(INT($I185),'1. Eingabemaske'!$AH$12:$AN$23,2,FALSE))*(($G185-DATE(YEAR($G185),1,1)+1)/365))),"Geschlecht fehlt!")),"")</f>
        <v/>
      </c>
      <c r="O185" s="106" t="str">
        <f>IF(ISTEXT(D185),IF(M185="","",IF('1. Eingabemaske'!$F$13="",0,(IF('1. Eingabemaske'!$F$13=0,(L185/'1. Eingabemaske'!$G$13),(L185-1)/('1. Eingabemaske'!$G$13-1))*M185*N185))),"")</f>
        <v/>
      </c>
      <c r="P185" s="103"/>
      <c r="Q185" s="103"/>
      <c r="R185" s="104" t="str">
        <f t="shared" si="18"/>
        <v/>
      </c>
      <c r="S185" s="104" t="str">
        <f>IF(AND(ISTEXT($D185),ISNUMBER(R185)),IF(HLOOKUP(INT($I185),'1. Eingabemaske'!$I$12:$V$21,3,FALSE)&lt;&gt;0,HLOOKUP(INT($I185),'1. Eingabemaske'!$I$12:$V$21,3,FALSE),""),"")</f>
        <v/>
      </c>
      <c r="T185" s="106" t="str">
        <f>IF(ISTEXT($D185),IF($S185="","",IF($R185="","",IF('1. Eingabemaske'!$F$14="",0,(IF('1. Eingabemaske'!$F$14=0,(R185/'1. Eingabemaske'!$G$14),(R185-1)/('1. Eingabemaske'!$G$14-1))*$S185)))),"")</f>
        <v/>
      </c>
      <c r="U185" s="103"/>
      <c r="V185" s="103"/>
      <c r="W185" s="104" t="str">
        <f t="shared" si="19"/>
        <v/>
      </c>
      <c r="X185" s="104" t="str">
        <f>IF(AND(ISTEXT($D185),ISNUMBER(W185)),IF(HLOOKUP(INT($I185),'1. Eingabemaske'!$I$12:$V$21,4,FALSE)&lt;&gt;0,HLOOKUP(INT($I185),'1. Eingabemaske'!$I$12:$V$21,4,FALSE),""),"")</f>
        <v/>
      </c>
      <c r="Y185" s="108" t="str">
        <f>IF(ISTEXT($D185),IF($W185="","",IF($X185="","",IF('1. Eingabemaske'!$F$15="","",(IF('1. Eingabemaske'!$F$15=0,($W185/'1. Eingabemaske'!$G$15),($W185-1)/('1. Eingabemaske'!$G$15-1))*$X185)))),"")</f>
        <v/>
      </c>
      <c r="Z185" s="103"/>
      <c r="AA185" s="103"/>
      <c r="AB185" s="104" t="str">
        <f t="shared" si="20"/>
        <v/>
      </c>
      <c r="AC185" s="104" t="str">
        <f>IF(AND(ISTEXT($D185),ISNUMBER($AB185)),IF(HLOOKUP(INT($I185),'1. Eingabemaske'!$I$12:$V$21,5,FALSE)&lt;&gt;0,HLOOKUP(INT($I185),'1. Eingabemaske'!$I$12:$V$21,5,FALSE),""),"")</f>
        <v/>
      </c>
      <c r="AD185" s="91" t="str">
        <f>IF(ISTEXT($D185),IF($AC185="","",IF('1. Eingabemaske'!$F$16="","",(IF('1. Eingabemaske'!$F$16=0,($AB185/'1. Eingabemaske'!$G$16),($AB185-1)/('1. Eingabemaske'!$G$16-1))*$AC185))),"")</f>
        <v/>
      </c>
      <c r="AE185" s="92" t="str">
        <f>IF(ISTEXT($D185),IF(F185="M",IF(L185="","",IF($K185="Frühentwickler",VLOOKUP(INT($I185),'1. Eingabemaske'!$Z$12:$AF$28,5,FALSE),IF($K185="Normalentwickler",VLOOKUP(INT($I185),'1. Eingabemaske'!$Z$12:$AF$23,6,FALSE),IF($K185="Spätentwickler",VLOOKUP(INT($I185),'1. Eingabemaske'!$Z$12:$AF$23,7,FALSE),0)))+((VLOOKUP(INT($I185),'1. Eingabemaske'!$Z$12:$AF$23,2,FALSE))*(($G185-DATE(YEAR($G185),1,1)+1)/365))),IF(F185="W",(IF($K185="Frühentwickler",VLOOKUP(INT($I185),'1. Eingabemaske'!$AH$12:$AN$28,5,FALSE),IF($K185="Normalentwickler",VLOOKUP(INT($I185),'1. Eingabemaske'!$AH$12:$AN$23,6,FALSE),IF($K185="Spätentwickler",VLOOKUP(INT($I185),'1. Eingabemaske'!$AH$12:$AN$23,7,FALSE),0)))+((VLOOKUP(INT($I185),'1. Eingabemaske'!$AH$12:$AN$23,2,FALSE))*(($G185-DATE(YEAR($G185),1,1)+1)/365))),"Geschlecht fehlt!")),"")</f>
        <v/>
      </c>
      <c r="AF185" s="93" t="str">
        <f t="shared" si="21"/>
        <v/>
      </c>
      <c r="AG185" s="103"/>
      <c r="AH185" s="94" t="str">
        <f>IF(AND(ISTEXT($D185),ISNUMBER($AG185)),IF(HLOOKUP(INT($I185),'1. Eingabemaske'!$I$12:$V$21,6,FALSE)&lt;&gt;0,HLOOKUP(INT($I185),'1. Eingabemaske'!$I$12:$V$21,6,FALSE),""),"")</f>
        <v/>
      </c>
      <c r="AI185" s="91" t="str">
        <f>IF(ISTEXT($D185),IF($AH185="","",IF('1. Eingabemaske'!$F$17="","",(IF('1. Eingabemaske'!$F$17=0,($AG185/'1. Eingabemaske'!$G$17),($AG185-1)/('1. Eingabemaske'!$G$17-1))*$AH185))),"")</f>
        <v/>
      </c>
      <c r="AJ185" s="103"/>
      <c r="AK185" s="94" t="str">
        <f>IF(AND(ISTEXT($D185),ISNUMBER($AJ185)),IF(HLOOKUP(INT($I185),'1. Eingabemaske'!$I$12:$V$21,7,FALSE)&lt;&gt;0,HLOOKUP(INT($I185),'1. Eingabemaske'!$I$12:$V$21,7,FALSE),""),"")</f>
        <v/>
      </c>
      <c r="AL185" s="91" t="str">
        <f>IF(ISTEXT($D185),IF(AJ185=0,0,IF($AK185="","",IF('1. Eingabemaske'!$F$18="","",(IF('1. Eingabemaske'!$F$18=0,($AJ185/'1. Eingabemaske'!$G$18),($AJ185-1)/('1. Eingabemaske'!$G$18-1))*$AK185)))),"")</f>
        <v/>
      </c>
      <c r="AM185" s="103"/>
      <c r="AN185" s="94" t="str">
        <f>IF(AND(ISTEXT($D185),ISNUMBER($AM185)),IF(HLOOKUP(INT($I185),'1. Eingabemaske'!$I$12:$V$21,8,FALSE)&lt;&gt;0,HLOOKUP(INT($I185),'1. Eingabemaske'!$I$12:$V$21,8,FALSE),""),"")</f>
        <v/>
      </c>
      <c r="AO185" s="89" t="str">
        <f>IF(ISTEXT($D185),IF($AN185="","",IF('1. Eingabemaske'!#REF!="","",(IF('1. Eingabemaske'!#REF!=0,($AM185/'1. Eingabemaske'!#REF!),($AM185-1)/('1. Eingabemaske'!#REF!-1))*$AN185))),"")</f>
        <v/>
      </c>
      <c r="AP185" s="110"/>
      <c r="AQ185" s="94" t="str">
        <f>IF(AND(ISTEXT($D185),ISNUMBER($AP185)),IF(HLOOKUP(INT($I185),'1. Eingabemaske'!$I$12:$V$21,9,FALSE)&lt;&gt;0,HLOOKUP(INT($I185),'1. Eingabemaske'!$I$12:$V$21,9,FALSE),""),"")</f>
        <v/>
      </c>
      <c r="AR185" s="103"/>
      <c r="AS185" s="94" t="str">
        <f>IF(AND(ISTEXT($D185),ISNUMBER($AR185)),IF(HLOOKUP(INT($I185),'1. Eingabemaske'!$I$12:$V$21,10,FALSE)&lt;&gt;0,HLOOKUP(INT($I185),'1. Eingabemaske'!$I$12:$V$21,10,FALSE),""),"")</f>
        <v/>
      </c>
      <c r="AT185" s="95" t="str">
        <f>IF(ISTEXT($D185),(IF($AQ185="",0,IF('1. Eingabemaske'!$F$19="","",(IF('1. Eingabemaske'!$F$19=0,($AP185/'1. Eingabemaske'!$G$19),($AP185-1)/('1. Eingabemaske'!$G$19-1))*$AQ185)))+IF($AS185="",0,IF('1. Eingabemaske'!$F$20="","",(IF('1. Eingabemaske'!$F$20=0,($AR185/'1. Eingabemaske'!$G$20),($AR185-1)/('1. Eingabemaske'!$G$20-1))*$AS185)))),"")</f>
        <v/>
      </c>
      <c r="AU185" s="103"/>
      <c r="AV185" s="94" t="str">
        <f>IF(AND(ISTEXT($D185),ISNUMBER($AU185)),IF(HLOOKUP(INT($I185),'1. Eingabemaske'!$I$12:$V$21,11,FALSE)&lt;&gt;0,HLOOKUP(INT($I185),'1. Eingabemaske'!$I$12:$V$21,11,FALSE),""),"")</f>
        <v/>
      </c>
      <c r="AW185" s="103"/>
      <c r="AX185" s="94" t="str">
        <f>IF(AND(ISTEXT($D185),ISNUMBER($AW185)),IF(HLOOKUP(INT($I185),'1. Eingabemaske'!$I$12:$V$21,12,FALSE)&lt;&gt;0,HLOOKUP(INT($I185),'1. Eingabemaske'!$I$12:$V$21,12,FALSE),""),"")</f>
        <v/>
      </c>
      <c r="AY185" s="95" t="str">
        <f>IF(ISTEXT($D185),SUM(IF($AV185="",0,IF('1. Eingabemaske'!$F$21="","",(IF('1. Eingabemaske'!$F$21=0,($AU185/'1. Eingabemaske'!$G$21),($AU185-1)/('1. Eingabemaske'!$G$21-1)))*$AV185)),IF($AX185="",0,IF('1. Eingabemaske'!#REF!="","",(IF('1. Eingabemaske'!#REF!=0,($AW185/'1. Eingabemaske'!#REF!),($AW185-1)/('1. Eingabemaske'!#REF!-1)))*$AX185))),"")</f>
        <v/>
      </c>
      <c r="AZ185" s="84" t="str">
        <f t="shared" si="22"/>
        <v>Bitte BES einfügen</v>
      </c>
      <c r="BA185" s="96" t="str">
        <f t="shared" si="23"/>
        <v/>
      </c>
      <c r="BB185" s="100"/>
      <c r="BC185" s="100"/>
      <c r="BD185" s="100"/>
    </row>
    <row r="186" spans="2:56" ht="13.5" thickBot="1" x14ac:dyDescent="0.45">
      <c r="B186" s="99" t="str">
        <f t="shared" si="16"/>
        <v xml:space="preserve"> </v>
      </c>
      <c r="C186" s="100"/>
      <c r="D186" s="100"/>
      <c r="E186" s="100"/>
      <c r="F186" s="100"/>
      <c r="G186" s="101"/>
      <c r="H186" s="101"/>
      <c r="I186" s="84" t="str">
        <f>IF(ISBLANK(Tableau1[[#This Row],[Name]]),"",((Tableau1[[#This Row],[Testdatum]]-Tableau1[[#This Row],[Geburtsdatum]])/365))</f>
        <v/>
      </c>
      <c r="J186" s="102" t="str">
        <f t="shared" si="17"/>
        <v xml:space="preserve"> </v>
      </c>
      <c r="K186" s="103"/>
      <c r="L186" s="103"/>
      <c r="M186" s="104" t="str">
        <f>IF(ISTEXT(D186),IF(L186="","",IF(HLOOKUP(INT($I186),'1. Eingabemaske'!$I$12:$V$21,2,FALSE)&lt;&gt;0,HLOOKUP(INT($I186),'1. Eingabemaske'!$I$12:$V$21,2,FALSE),"")),"")</f>
        <v/>
      </c>
      <c r="N186" s="105" t="str">
        <f>IF(ISTEXT($D186),IF(F186="M",IF(L186="","",IF($K186="Frühentwickler",VLOOKUP(INT($I186),'1. Eingabemaske'!$Z$12:$AF$28,5,FALSE),IF($K186="Normalentwickler",VLOOKUP(INT($I186),'1. Eingabemaske'!$Z$12:$AF$23,6,FALSE),IF($K186="Spätentwickler",VLOOKUP(INT($I186),'1. Eingabemaske'!$Z$12:$AF$23,7,FALSE),0)))+((VLOOKUP(INT($I186),'1. Eingabemaske'!$Z$12:$AF$23,2,FALSE))*(($G186-DATE(YEAR($G186),1,1)+1)/365))),IF(F186="W",(IF($K186="Frühentwickler",VLOOKUP(INT($I186),'1. Eingabemaske'!$AH$12:$AN$28,5,FALSE),IF($K186="Normalentwickler",VLOOKUP(INT($I186),'1. Eingabemaske'!$AH$12:$AN$23,6,FALSE),IF($K186="Spätentwickler",VLOOKUP(INT($I186),'1. Eingabemaske'!$AH$12:$AN$23,7,FALSE),0)))+((VLOOKUP(INT($I186),'1. Eingabemaske'!$AH$12:$AN$23,2,FALSE))*(($G186-DATE(YEAR($G186),1,1)+1)/365))),"Geschlecht fehlt!")),"")</f>
        <v/>
      </c>
      <c r="O186" s="106" t="str">
        <f>IF(ISTEXT(D186),IF(M186="","",IF('1. Eingabemaske'!$F$13="",0,(IF('1. Eingabemaske'!$F$13=0,(L186/'1. Eingabemaske'!$G$13),(L186-1)/('1. Eingabemaske'!$G$13-1))*M186*N186))),"")</f>
        <v/>
      </c>
      <c r="P186" s="103"/>
      <c r="Q186" s="103"/>
      <c r="R186" s="104" t="str">
        <f t="shared" si="18"/>
        <v/>
      </c>
      <c r="S186" s="104" t="str">
        <f>IF(AND(ISTEXT($D186),ISNUMBER(R186)),IF(HLOOKUP(INT($I186),'1. Eingabemaske'!$I$12:$V$21,3,FALSE)&lt;&gt;0,HLOOKUP(INT($I186),'1. Eingabemaske'!$I$12:$V$21,3,FALSE),""),"")</f>
        <v/>
      </c>
      <c r="T186" s="106" t="str">
        <f>IF(ISTEXT($D186),IF($S186="","",IF($R186="","",IF('1. Eingabemaske'!$F$14="",0,(IF('1. Eingabemaske'!$F$14=0,(R186/'1. Eingabemaske'!$G$14),(R186-1)/('1. Eingabemaske'!$G$14-1))*$S186)))),"")</f>
        <v/>
      </c>
      <c r="U186" s="103"/>
      <c r="V186" s="103"/>
      <c r="W186" s="104" t="str">
        <f t="shared" si="19"/>
        <v/>
      </c>
      <c r="X186" s="104" t="str">
        <f>IF(AND(ISTEXT($D186),ISNUMBER(W186)),IF(HLOOKUP(INT($I186),'1. Eingabemaske'!$I$12:$V$21,4,FALSE)&lt;&gt;0,HLOOKUP(INT($I186),'1. Eingabemaske'!$I$12:$V$21,4,FALSE),""),"")</f>
        <v/>
      </c>
      <c r="Y186" s="108" t="str">
        <f>IF(ISTEXT($D186),IF($W186="","",IF($X186="","",IF('1. Eingabemaske'!$F$15="","",(IF('1. Eingabemaske'!$F$15=0,($W186/'1. Eingabemaske'!$G$15),($W186-1)/('1. Eingabemaske'!$G$15-1))*$X186)))),"")</f>
        <v/>
      </c>
      <c r="Z186" s="103"/>
      <c r="AA186" s="103"/>
      <c r="AB186" s="104" t="str">
        <f t="shared" si="20"/>
        <v/>
      </c>
      <c r="AC186" s="104" t="str">
        <f>IF(AND(ISTEXT($D186),ISNUMBER($AB186)),IF(HLOOKUP(INT($I186),'1. Eingabemaske'!$I$12:$V$21,5,FALSE)&lt;&gt;0,HLOOKUP(INT($I186),'1. Eingabemaske'!$I$12:$V$21,5,FALSE),""),"")</f>
        <v/>
      </c>
      <c r="AD186" s="91" t="str">
        <f>IF(ISTEXT($D186),IF($AC186="","",IF('1. Eingabemaske'!$F$16="","",(IF('1. Eingabemaske'!$F$16=0,($AB186/'1. Eingabemaske'!$G$16),($AB186-1)/('1. Eingabemaske'!$G$16-1))*$AC186))),"")</f>
        <v/>
      </c>
      <c r="AE186" s="92" t="str">
        <f>IF(ISTEXT($D186),IF(F186="M",IF(L186="","",IF($K186="Frühentwickler",VLOOKUP(INT($I186),'1. Eingabemaske'!$Z$12:$AF$28,5,FALSE),IF($K186="Normalentwickler",VLOOKUP(INT($I186),'1. Eingabemaske'!$Z$12:$AF$23,6,FALSE),IF($K186="Spätentwickler",VLOOKUP(INT($I186),'1. Eingabemaske'!$Z$12:$AF$23,7,FALSE),0)))+((VLOOKUP(INT($I186),'1. Eingabemaske'!$Z$12:$AF$23,2,FALSE))*(($G186-DATE(YEAR($G186),1,1)+1)/365))),IF(F186="W",(IF($K186="Frühentwickler",VLOOKUP(INT($I186),'1. Eingabemaske'!$AH$12:$AN$28,5,FALSE),IF($K186="Normalentwickler",VLOOKUP(INT($I186),'1. Eingabemaske'!$AH$12:$AN$23,6,FALSE),IF($K186="Spätentwickler",VLOOKUP(INT($I186),'1. Eingabemaske'!$AH$12:$AN$23,7,FALSE),0)))+((VLOOKUP(INT($I186),'1. Eingabemaske'!$AH$12:$AN$23,2,FALSE))*(($G186-DATE(YEAR($G186),1,1)+1)/365))),"Geschlecht fehlt!")),"")</f>
        <v/>
      </c>
      <c r="AF186" s="93" t="str">
        <f t="shared" si="21"/>
        <v/>
      </c>
      <c r="AG186" s="103"/>
      <c r="AH186" s="94" t="str">
        <f>IF(AND(ISTEXT($D186),ISNUMBER($AG186)),IF(HLOOKUP(INT($I186),'1. Eingabemaske'!$I$12:$V$21,6,FALSE)&lt;&gt;0,HLOOKUP(INT($I186),'1. Eingabemaske'!$I$12:$V$21,6,FALSE),""),"")</f>
        <v/>
      </c>
      <c r="AI186" s="91" t="str">
        <f>IF(ISTEXT($D186),IF($AH186="","",IF('1. Eingabemaske'!$F$17="","",(IF('1. Eingabemaske'!$F$17=0,($AG186/'1. Eingabemaske'!$G$17),($AG186-1)/('1. Eingabemaske'!$G$17-1))*$AH186))),"")</f>
        <v/>
      </c>
      <c r="AJ186" s="103"/>
      <c r="AK186" s="94" t="str">
        <f>IF(AND(ISTEXT($D186),ISNUMBER($AJ186)),IF(HLOOKUP(INT($I186),'1. Eingabemaske'!$I$12:$V$21,7,FALSE)&lt;&gt;0,HLOOKUP(INT($I186),'1. Eingabemaske'!$I$12:$V$21,7,FALSE),""),"")</f>
        <v/>
      </c>
      <c r="AL186" s="91" t="str">
        <f>IF(ISTEXT($D186),IF(AJ186=0,0,IF($AK186="","",IF('1. Eingabemaske'!$F$18="","",(IF('1. Eingabemaske'!$F$18=0,($AJ186/'1. Eingabemaske'!$G$18),($AJ186-1)/('1. Eingabemaske'!$G$18-1))*$AK186)))),"")</f>
        <v/>
      </c>
      <c r="AM186" s="103"/>
      <c r="AN186" s="94" t="str">
        <f>IF(AND(ISTEXT($D186),ISNUMBER($AM186)),IF(HLOOKUP(INT($I186),'1. Eingabemaske'!$I$12:$V$21,8,FALSE)&lt;&gt;0,HLOOKUP(INT($I186),'1. Eingabemaske'!$I$12:$V$21,8,FALSE),""),"")</f>
        <v/>
      </c>
      <c r="AO186" s="89" t="str">
        <f>IF(ISTEXT($D186),IF($AN186="","",IF('1. Eingabemaske'!#REF!="","",(IF('1. Eingabemaske'!#REF!=0,($AM186/'1. Eingabemaske'!#REF!),($AM186-1)/('1. Eingabemaske'!#REF!-1))*$AN186))),"")</f>
        <v/>
      </c>
      <c r="AP186" s="110"/>
      <c r="AQ186" s="94" t="str">
        <f>IF(AND(ISTEXT($D186),ISNUMBER($AP186)),IF(HLOOKUP(INT($I186),'1. Eingabemaske'!$I$12:$V$21,9,FALSE)&lt;&gt;0,HLOOKUP(INT($I186),'1. Eingabemaske'!$I$12:$V$21,9,FALSE),""),"")</f>
        <v/>
      </c>
      <c r="AR186" s="103"/>
      <c r="AS186" s="94" t="str">
        <f>IF(AND(ISTEXT($D186),ISNUMBER($AR186)),IF(HLOOKUP(INT($I186),'1. Eingabemaske'!$I$12:$V$21,10,FALSE)&lt;&gt;0,HLOOKUP(INT($I186),'1. Eingabemaske'!$I$12:$V$21,10,FALSE),""),"")</f>
        <v/>
      </c>
      <c r="AT186" s="95" t="str">
        <f>IF(ISTEXT($D186),(IF($AQ186="",0,IF('1. Eingabemaske'!$F$19="","",(IF('1. Eingabemaske'!$F$19=0,($AP186/'1. Eingabemaske'!$G$19),($AP186-1)/('1. Eingabemaske'!$G$19-1))*$AQ186)))+IF($AS186="",0,IF('1. Eingabemaske'!$F$20="","",(IF('1. Eingabemaske'!$F$20=0,($AR186/'1. Eingabemaske'!$G$20),($AR186-1)/('1. Eingabemaske'!$G$20-1))*$AS186)))),"")</f>
        <v/>
      </c>
      <c r="AU186" s="103"/>
      <c r="AV186" s="94" t="str">
        <f>IF(AND(ISTEXT($D186),ISNUMBER($AU186)),IF(HLOOKUP(INT($I186),'1. Eingabemaske'!$I$12:$V$21,11,FALSE)&lt;&gt;0,HLOOKUP(INT($I186),'1. Eingabemaske'!$I$12:$V$21,11,FALSE),""),"")</f>
        <v/>
      </c>
      <c r="AW186" s="103"/>
      <c r="AX186" s="94" t="str">
        <f>IF(AND(ISTEXT($D186),ISNUMBER($AW186)),IF(HLOOKUP(INT($I186),'1. Eingabemaske'!$I$12:$V$21,12,FALSE)&lt;&gt;0,HLOOKUP(INT($I186),'1. Eingabemaske'!$I$12:$V$21,12,FALSE),""),"")</f>
        <v/>
      </c>
      <c r="AY186" s="95" t="str">
        <f>IF(ISTEXT($D186),SUM(IF($AV186="",0,IF('1. Eingabemaske'!$F$21="","",(IF('1. Eingabemaske'!$F$21=0,($AU186/'1. Eingabemaske'!$G$21),($AU186-1)/('1. Eingabemaske'!$G$21-1)))*$AV186)),IF($AX186="",0,IF('1. Eingabemaske'!#REF!="","",(IF('1. Eingabemaske'!#REF!=0,($AW186/'1. Eingabemaske'!#REF!),($AW186-1)/('1. Eingabemaske'!#REF!-1)))*$AX186))),"")</f>
        <v/>
      </c>
      <c r="AZ186" s="84" t="str">
        <f t="shared" si="22"/>
        <v>Bitte BES einfügen</v>
      </c>
      <c r="BA186" s="96" t="str">
        <f t="shared" si="23"/>
        <v/>
      </c>
      <c r="BB186" s="100"/>
      <c r="BC186" s="100"/>
      <c r="BD186" s="100"/>
    </row>
    <row r="187" spans="2:56" ht="13.5" thickBot="1" x14ac:dyDescent="0.45">
      <c r="B187" s="99" t="str">
        <f t="shared" si="16"/>
        <v xml:space="preserve"> </v>
      </c>
      <c r="C187" s="100"/>
      <c r="D187" s="100"/>
      <c r="E187" s="100"/>
      <c r="F187" s="100"/>
      <c r="G187" s="101"/>
      <c r="H187" s="101"/>
      <c r="I187" s="84" t="str">
        <f>IF(ISBLANK(Tableau1[[#This Row],[Name]]),"",((Tableau1[[#This Row],[Testdatum]]-Tableau1[[#This Row],[Geburtsdatum]])/365))</f>
        <v/>
      </c>
      <c r="J187" s="102" t="str">
        <f t="shared" si="17"/>
        <v xml:space="preserve"> </v>
      </c>
      <c r="K187" s="103"/>
      <c r="L187" s="103"/>
      <c r="M187" s="104" t="str">
        <f>IF(ISTEXT(D187),IF(L187="","",IF(HLOOKUP(INT($I187),'1. Eingabemaske'!$I$12:$V$21,2,FALSE)&lt;&gt;0,HLOOKUP(INT($I187),'1. Eingabemaske'!$I$12:$V$21,2,FALSE),"")),"")</f>
        <v/>
      </c>
      <c r="N187" s="105" t="str">
        <f>IF(ISTEXT($D187),IF(F187="M",IF(L187="","",IF($K187="Frühentwickler",VLOOKUP(INT($I187),'1. Eingabemaske'!$Z$12:$AF$28,5,FALSE),IF($K187="Normalentwickler",VLOOKUP(INT($I187),'1. Eingabemaske'!$Z$12:$AF$23,6,FALSE),IF($K187="Spätentwickler",VLOOKUP(INT($I187),'1. Eingabemaske'!$Z$12:$AF$23,7,FALSE),0)))+((VLOOKUP(INT($I187),'1. Eingabemaske'!$Z$12:$AF$23,2,FALSE))*(($G187-DATE(YEAR($G187),1,1)+1)/365))),IF(F187="W",(IF($K187="Frühentwickler",VLOOKUP(INT($I187),'1. Eingabemaske'!$AH$12:$AN$28,5,FALSE),IF($K187="Normalentwickler",VLOOKUP(INT($I187),'1. Eingabemaske'!$AH$12:$AN$23,6,FALSE),IF($K187="Spätentwickler",VLOOKUP(INT($I187),'1. Eingabemaske'!$AH$12:$AN$23,7,FALSE),0)))+((VLOOKUP(INT($I187),'1. Eingabemaske'!$AH$12:$AN$23,2,FALSE))*(($G187-DATE(YEAR($G187),1,1)+1)/365))),"Geschlecht fehlt!")),"")</f>
        <v/>
      </c>
      <c r="O187" s="106" t="str">
        <f>IF(ISTEXT(D187),IF(M187="","",IF('1. Eingabemaske'!$F$13="",0,(IF('1. Eingabemaske'!$F$13=0,(L187/'1. Eingabemaske'!$G$13),(L187-1)/('1. Eingabemaske'!$G$13-1))*M187*N187))),"")</f>
        <v/>
      </c>
      <c r="P187" s="103"/>
      <c r="Q187" s="103"/>
      <c r="R187" s="104" t="str">
        <f t="shared" si="18"/>
        <v/>
      </c>
      <c r="S187" s="104" t="str">
        <f>IF(AND(ISTEXT($D187),ISNUMBER(R187)),IF(HLOOKUP(INT($I187),'1. Eingabemaske'!$I$12:$V$21,3,FALSE)&lt;&gt;0,HLOOKUP(INT($I187),'1. Eingabemaske'!$I$12:$V$21,3,FALSE),""),"")</f>
        <v/>
      </c>
      <c r="T187" s="106" t="str">
        <f>IF(ISTEXT($D187),IF($S187="","",IF($R187="","",IF('1. Eingabemaske'!$F$14="",0,(IF('1. Eingabemaske'!$F$14=0,(R187/'1. Eingabemaske'!$G$14),(R187-1)/('1. Eingabemaske'!$G$14-1))*$S187)))),"")</f>
        <v/>
      </c>
      <c r="U187" s="103"/>
      <c r="V187" s="103"/>
      <c r="W187" s="104" t="str">
        <f t="shared" si="19"/>
        <v/>
      </c>
      <c r="X187" s="104" t="str">
        <f>IF(AND(ISTEXT($D187),ISNUMBER(W187)),IF(HLOOKUP(INT($I187),'1. Eingabemaske'!$I$12:$V$21,4,FALSE)&lt;&gt;0,HLOOKUP(INT($I187),'1. Eingabemaske'!$I$12:$V$21,4,FALSE),""),"")</f>
        <v/>
      </c>
      <c r="Y187" s="108" t="str">
        <f>IF(ISTEXT($D187),IF($W187="","",IF($X187="","",IF('1. Eingabemaske'!$F$15="","",(IF('1. Eingabemaske'!$F$15=0,($W187/'1. Eingabemaske'!$G$15),($W187-1)/('1. Eingabemaske'!$G$15-1))*$X187)))),"")</f>
        <v/>
      </c>
      <c r="Z187" s="103"/>
      <c r="AA187" s="103"/>
      <c r="AB187" s="104" t="str">
        <f t="shared" si="20"/>
        <v/>
      </c>
      <c r="AC187" s="104" t="str">
        <f>IF(AND(ISTEXT($D187),ISNUMBER($AB187)),IF(HLOOKUP(INT($I187),'1. Eingabemaske'!$I$12:$V$21,5,FALSE)&lt;&gt;0,HLOOKUP(INT($I187),'1. Eingabemaske'!$I$12:$V$21,5,FALSE),""),"")</f>
        <v/>
      </c>
      <c r="AD187" s="91" t="str">
        <f>IF(ISTEXT($D187),IF($AC187="","",IF('1. Eingabemaske'!$F$16="","",(IF('1. Eingabemaske'!$F$16=0,($AB187/'1. Eingabemaske'!$G$16),($AB187-1)/('1. Eingabemaske'!$G$16-1))*$AC187))),"")</f>
        <v/>
      </c>
      <c r="AE187" s="92" t="str">
        <f>IF(ISTEXT($D187),IF(F187="M",IF(L187="","",IF($K187="Frühentwickler",VLOOKUP(INT($I187),'1. Eingabemaske'!$Z$12:$AF$28,5,FALSE),IF($K187="Normalentwickler",VLOOKUP(INT($I187),'1. Eingabemaske'!$Z$12:$AF$23,6,FALSE),IF($K187="Spätentwickler",VLOOKUP(INT($I187),'1. Eingabemaske'!$Z$12:$AF$23,7,FALSE),0)))+((VLOOKUP(INT($I187),'1. Eingabemaske'!$Z$12:$AF$23,2,FALSE))*(($G187-DATE(YEAR($G187),1,1)+1)/365))),IF(F187="W",(IF($K187="Frühentwickler",VLOOKUP(INT($I187),'1. Eingabemaske'!$AH$12:$AN$28,5,FALSE),IF($K187="Normalentwickler",VLOOKUP(INT($I187),'1. Eingabemaske'!$AH$12:$AN$23,6,FALSE),IF($K187="Spätentwickler",VLOOKUP(INT($I187),'1. Eingabemaske'!$AH$12:$AN$23,7,FALSE),0)))+((VLOOKUP(INT($I187),'1. Eingabemaske'!$AH$12:$AN$23,2,FALSE))*(($G187-DATE(YEAR($G187),1,1)+1)/365))),"Geschlecht fehlt!")),"")</f>
        <v/>
      </c>
      <c r="AF187" s="93" t="str">
        <f t="shared" si="21"/>
        <v/>
      </c>
      <c r="AG187" s="103"/>
      <c r="AH187" s="94" t="str">
        <f>IF(AND(ISTEXT($D187),ISNUMBER($AG187)),IF(HLOOKUP(INT($I187),'1. Eingabemaske'!$I$12:$V$21,6,FALSE)&lt;&gt;0,HLOOKUP(INT($I187),'1. Eingabemaske'!$I$12:$V$21,6,FALSE),""),"")</f>
        <v/>
      </c>
      <c r="AI187" s="91" t="str">
        <f>IF(ISTEXT($D187),IF($AH187="","",IF('1. Eingabemaske'!$F$17="","",(IF('1. Eingabemaske'!$F$17=0,($AG187/'1. Eingabemaske'!$G$17),($AG187-1)/('1. Eingabemaske'!$G$17-1))*$AH187))),"")</f>
        <v/>
      </c>
      <c r="AJ187" s="103"/>
      <c r="AK187" s="94" t="str">
        <f>IF(AND(ISTEXT($D187),ISNUMBER($AJ187)),IF(HLOOKUP(INT($I187),'1. Eingabemaske'!$I$12:$V$21,7,FALSE)&lt;&gt;0,HLOOKUP(INT($I187),'1. Eingabemaske'!$I$12:$V$21,7,FALSE),""),"")</f>
        <v/>
      </c>
      <c r="AL187" s="91" t="str">
        <f>IF(ISTEXT($D187),IF(AJ187=0,0,IF($AK187="","",IF('1. Eingabemaske'!$F$18="","",(IF('1. Eingabemaske'!$F$18=0,($AJ187/'1. Eingabemaske'!$G$18),($AJ187-1)/('1. Eingabemaske'!$G$18-1))*$AK187)))),"")</f>
        <v/>
      </c>
      <c r="AM187" s="103"/>
      <c r="AN187" s="94" t="str">
        <f>IF(AND(ISTEXT($D187),ISNUMBER($AM187)),IF(HLOOKUP(INT($I187),'1. Eingabemaske'!$I$12:$V$21,8,FALSE)&lt;&gt;0,HLOOKUP(INT($I187),'1. Eingabemaske'!$I$12:$V$21,8,FALSE),""),"")</f>
        <v/>
      </c>
      <c r="AO187" s="89" t="str">
        <f>IF(ISTEXT($D187),IF($AN187="","",IF('1. Eingabemaske'!#REF!="","",(IF('1. Eingabemaske'!#REF!=0,($AM187/'1. Eingabemaske'!#REF!),($AM187-1)/('1. Eingabemaske'!#REF!-1))*$AN187))),"")</f>
        <v/>
      </c>
      <c r="AP187" s="110"/>
      <c r="AQ187" s="94" t="str">
        <f>IF(AND(ISTEXT($D187),ISNUMBER($AP187)),IF(HLOOKUP(INT($I187),'1. Eingabemaske'!$I$12:$V$21,9,FALSE)&lt;&gt;0,HLOOKUP(INT($I187),'1. Eingabemaske'!$I$12:$V$21,9,FALSE),""),"")</f>
        <v/>
      </c>
      <c r="AR187" s="103"/>
      <c r="AS187" s="94" t="str">
        <f>IF(AND(ISTEXT($D187),ISNUMBER($AR187)),IF(HLOOKUP(INT($I187),'1. Eingabemaske'!$I$12:$V$21,10,FALSE)&lt;&gt;0,HLOOKUP(INT($I187),'1. Eingabemaske'!$I$12:$V$21,10,FALSE),""),"")</f>
        <v/>
      </c>
      <c r="AT187" s="95" t="str">
        <f>IF(ISTEXT($D187),(IF($AQ187="",0,IF('1. Eingabemaske'!$F$19="","",(IF('1. Eingabemaske'!$F$19=0,($AP187/'1. Eingabemaske'!$G$19),($AP187-1)/('1. Eingabemaske'!$G$19-1))*$AQ187)))+IF($AS187="",0,IF('1. Eingabemaske'!$F$20="","",(IF('1. Eingabemaske'!$F$20=0,($AR187/'1. Eingabemaske'!$G$20),($AR187-1)/('1. Eingabemaske'!$G$20-1))*$AS187)))),"")</f>
        <v/>
      </c>
      <c r="AU187" s="103"/>
      <c r="AV187" s="94" t="str">
        <f>IF(AND(ISTEXT($D187),ISNUMBER($AU187)),IF(HLOOKUP(INT($I187),'1. Eingabemaske'!$I$12:$V$21,11,FALSE)&lt;&gt;0,HLOOKUP(INT($I187),'1. Eingabemaske'!$I$12:$V$21,11,FALSE),""),"")</f>
        <v/>
      </c>
      <c r="AW187" s="103"/>
      <c r="AX187" s="94" t="str">
        <f>IF(AND(ISTEXT($D187),ISNUMBER($AW187)),IF(HLOOKUP(INT($I187),'1. Eingabemaske'!$I$12:$V$21,12,FALSE)&lt;&gt;0,HLOOKUP(INT($I187),'1. Eingabemaske'!$I$12:$V$21,12,FALSE),""),"")</f>
        <v/>
      </c>
      <c r="AY187" s="95" t="str">
        <f>IF(ISTEXT($D187),SUM(IF($AV187="",0,IF('1. Eingabemaske'!$F$21="","",(IF('1. Eingabemaske'!$F$21=0,($AU187/'1. Eingabemaske'!$G$21),($AU187-1)/('1. Eingabemaske'!$G$21-1)))*$AV187)),IF($AX187="",0,IF('1. Eingabemaske'!#REF!="","",(IF('1. Eingabemaske'!#REF!=0,($AW187/'1. Eingabemaske'!#REF!),($AW187-1)/('1. Eingabemaske'!#REF!-1)))*$AX187))),"")</f>
        <v/>
      </c>
      <c r="AZ187" s="84" t="str">
        <f t="shared" si="22"/>
        <v>Bitte BES einfügen</v>
      </c>
      <c r="BA187" s="96" t="str">
        <f t="shared" si="23"/>
        <v/>
      </c>
      <c r="BB187" s="100"/>
      <c r="BC187" s="100"/>
      <c r="BD187" s="100"/>
    </row>
    <row r="188" spans="2:56" ht="13.5" thickBot="1" x14ac:dyDescent="0.45">
      <c r="B188" s="99" t="str">
        <f t="shared" si="16"/>
        <v xml:space="preserve"> </v>
      </c>
      <c r="C188" s="100"/>
      <c r="D188" s="100"/>
      <c r="E188" s="100"/>
      <c r="F188" s="100"/>
      <c r="G188" s="101"/>
      <c r="H188" s="101"/>
      <c r="I188" s="84" t="str">
        <f>IF(ISBLANK(Tableau1[[#This Row],[Name]]),"",((Tableau1[[#This Row],[Testdatum]]-Tableau1[[#This Row],[Geburtsdatum]])/365))</f>
        <v/>
      </c>
      <c r="J188" s="102" t="str">
        <f t="shared" si="17"/>
        <v xml:space="preserve"> </v>
      </c>
      <c r="K188" s="103"/>
      <c r="L188" s="103"/>
      <c r="M188" s="104" t="str">
        <f>IF(ISTEXT(D188),IF(L188="","",IF(HLOOKUP(INT($I188),'1. Eingabemaske'!$I$12:$V$21,2,FALSE)&lt;&gt;0,HLOOKUP(INT($I188),'1. Eingabemaske'!$I$12:$V$21,2,FALSE),"")),"")</f>
        <v/>
      </c>
      <c r="N188" s="105" t="str">
        <f>IF(ISTEXT($D188),IF(F188="M",IF(L188="","",IF($K188="Frühentwickler",VLOOKUP(INT($I188),'1. Eingabemaske'!$Z$12:$AF$28,5,FALSE),IF($K188="Normalentwickler",VLOOKUP(INT($I188),'1. Eingabemaske'!$Z$12:$AF$23,6,FALSE),IF($K188="Spätentwickler",VLOOKUP(INT($I188),'1. Eingabemaske'!$Z$12:$AF$23,7,FALSE),0)))+((VLOOKUP(INT($I188),'1. Eingabemaske'!$Z$12:$AF$23,2,FALSE))*(($G188-DATE(YEAR($G188),1,1)+1)/365))),IF(F188="W",(IF($K188="Frühentwickler",VLOOKUP(INT($I188),'1. Eingabemaske'!$AH$12:$AN$28,5,FALSE),IF($K188="Normalentwickler",VLOOKUP(INT($I188),'1. Eingabemaske'!$AH$12:$AN$23,6,FALSE),IF($K188="Spätentwickler",VLOOKUP(INT($I188),'1. Eingabemaske'!$AH$12:$AN$23,7,FALSE),0)))+((VLOOKUP(INT($I188),'1. Eingabemaske'!$AH$12:$AN$23,2,FALSE))*(($G188-DATE(YEAR($G188),1,1)+1)/365))),"Geschlecht fehlt!")),"")</f>
        <v/>
      </c>
      <c r="O188" s="106" t="str">
        <f>IF(ISTEXT(D188),IF(M188="","",IF('1. Eingabemaske'!$F$13="",0,(IF('1. Eingabemaske'!$F$13=0,(L188/'1. Eingabemaske'!$G$13),(L188-1)/('1. Eingabemaske'!$G$13-1))*M188*N188))),"")</f>
        <v/>
      </c>
      <c r="P188" s="103"/>
      <c r="Q188" s="103"/>
      <c r="R188" s="104" t="str">
        <f t="shared" si="18"/>
        <v/>
      </c>
      <c r="S188" s="104" t="str">
        <f>IF(AND(ISTEXT($D188),ISNUMBER(R188)),IF(HLOOKUP(INT($I188),'1. Eingabemaske'!$I$12:$V$21,3,FALSE)&lt;&gt;0,HLOOKUP(INT($I188),'1. Eingabemaske'!$I$12:$V$21,3,FALSE),""),"")</f>
        <v/>
      </c>
      <c r="T188" s="106" t="str">
        <f>IF(ISTEXT($D188),IF($S188="","",IF($R188="","",IF('1. Eingabemaske'!$F$14="",0,(IF('1. Eingabemaske'!$F$14=0,(R188/'1. Eingabemaske'!$G$14),(R188-1)/('1. Eingabemaske'!$G$14-1))*$S188)))),"")</f>
        <v/>
      </c>
      <c r="U188" s="103"/>
      <c r="V188" s="103"/>
      <c r="W188" s="104" t="str">
        <f t="shared" si="19"/>
        <v/>
      </c>
      <c r="X188" s="104" t="str">
        <f>IF(AND(ISTEXT($D188),ISNUMBER(W188)),IF(HLOOKUP(INT($I188),'1. Eingabemaske'!$I$12:$V$21,4,FALSE)&lt;&gt;0,HLOOKUP(INT($I188),'1. Eingabemaske'!$I$12:$V$21,4,FALSE),""),"")</f>
        <v/>
      </c>
      <c r="Y188" s="108" t="str">
        <f>IF(ISTEXT($D188),IF($W188="","",IF($X188="","",IF('1. Eingabemaske'!$F$15="","",(IF('1. Eingabemaske'!$F$15=0,($W188/'1. Eingabemaske'!$G$15),($W188-1)/('1. Eingabemaske'!$G$15-1))*$X188)))),"")</f>
        <v/>
      </c>
      <c r="Z188" s="103"/>
      <c r="AA188" s="103"/>
      <c r="AB188" s="104" t="str">
        <f t="shared" si="20"/>
        <v/>
      </c>
      <c r="AC188" s="104" t="str">
        <f>IF(AND(ISTEXT($D188),ISNUMBER($AB188)),IF(HLOOKUP(INT($I188),'1. Eingabemaske'!$I$12:$V$21,5,FALSE)&lt;&gt;0,HLOOKUP(INT($I188),'1. Eingabemaske'!$I$12:$V$21,5,FALSE),""),"")</f>
        <v/>
      </c>
      <c r="AD188" s="91" t="str">
        <f>IF(ISTEXT($D188),IF($AC188="","",IF('1. Eingabemaske'!$F$16="","",(IF('1. Eingabemaske'!$F$16=0,($AB188/'1. Eingabemaske'!$G$16),($AB188-1)/('1. Eingabemaske'!$G$16-1))*$AC188))),"")</f>
        <v/>
      </c>
      <c r="AE188" s="92" t="str">
        <f>IF(ISTEXT($D188),IF(F188="M",IF(L188="","",IF($K188="Frühentwickler",VLOOKUP(INT($I188),'1. Eingabemaske'!$Z$12:$AF$28,5,FALSE),IF($K188="Normalentwickler",VLOOKUP(INT($I188),'1. Eingabemaske'!$Z$12:$AF$23,6,FALSE),IF($K188="Spätentwickler",VLOOKUP(INT($I188),'1. Eingabemaske'!$Z$12:$AF$23,7,FALSE),0)))+((VLOOKUP(INT($I188),'1. Eingabemaske'!$Z$12:$AF$23,2,FALSE))*(($G188-DATE(YEAR($G188),1,1)+1)/365))),IF(F188="W",(IF($K188="Frühentwickler",VLOOKUP(INT($I188),'1. Eingabemaske'!$AH$12:$AN$28,5,FALSE),IF($K188="Normalentwickler",VLOOKUP(INT($I188),'1. Eingabemaske'!$AH$12:$AN$23,6,FALSE),IF($K188="Spätentwickler",VLOOKUP(INT($I188),'1. Eingabemaske'!$AH$12:$AN$23,7,FALSE),0)))+((VLOOKUP(INT($I188),'1. Eingabemaske'!$AH$12:$AN$23,2,FALSE))*(($G188-DATE(YEAR($G188),1,1)+1)/365))),"Geschlecht fehlt!")),"")</f>
        <v/>
      </c>
      <c r="AF188" s="93" t="str">
        <f t="shared" si="21"/>
        <v/>
      </c>
      <c r="AG188" s="103"/>
      <c r="AH188" s="94" t="str">
        <f>IF(AND(ISTEXT($D188),ISNUMBER($AG188)),IF(HLOOKUP(INT($I188),'1. Eingabemaske'!$I$12:$V$21,6,FALSE)&lt;&gt;0,HLOOKUP(INT($I188),'1. Eingabemaske'!$I$12:$V$21,6,FALSE),""),"")</f>
        <v/>
      </c>
      <c r="AI188" s="91" t="str">
        <f>IF(ISTEXT($D188),IF($AH188="","",IF('1. Eingabemaske'!$F$17="","",(IF('1. Eingabemaske'!$F$17=0,($AG188/'1. Eingabemaske'!$G$17),($AG188-1)/('1. Eingabemaske'!$G$17-1))*$AH188))),"")</f>
        <v/>
      </c>
      <c r="AJ188" s="103"/>
      <c r="AK188" s="94" t="str">
        <f>IF(AND(ISTEXT($D188),ISNUMBER($AJ188)),IF(HLOOKUP(INT($I188),'1. Eingabemaske'!$I$12:$V$21,7,FALSE)&lt;&gt;0,HLOOKUP(INT($I188),'1. Eingabemaske'!$I$12:$V$21,7,FALSE),""),"")</f>
        <v/>
      </c>
      <c r="AL188" s="91" t="str">
        <f>IF(ISTEXT($D188),IF(AJ188=0,0,IF($AK188="","",IF('1. Eingabemaske'!$F$18="","",(IF('1. Eingabemaske'!$F$18=0,($AJ188/'1. Eingabemaske'!$G$18),($AJ188-1)/('1. Eingabemaske'!$G$18-1))*$AK188)))),"")</f>
        <v/>
      </c>
      <c r="AM188" s="103"/>
      <c r="AN188" s="94" t="str">
        <f>IF(AND(ISTEXT($D188),ISNUMBER($AM188)),IF(HLOOKUP(INT($I188),'1. Eingabemaske'!$I$12:$V$21,8,FALSE)&lt;&gt;0,HLOOKUP(INT($I188),'1. Eingabemaske'!$I$12:$V$21,8,FALSE),""),"")</f>
        <v/>
      </c>
      <c r="AO188" s="89" t="str">
        <f>IF(ISTEXT($D188),IF($AN188="","",IF('1. Eingabemaske'!#REF!="","",(IF('1. Eingabemaske'!#REF!=0,($AM188/'1. Eingabemaske'!#REF!),($AM188-1)/('1. Eingabemaske'!#REF!-1))*$AN188))),"")</f>
        <v/>
      </c>
      <c r="AP188" s="110"/>
      <c r="AQ188" s="94" t="str">
        <f>IF(AND(ISTEXT($D188),ISNUMBER($AP188)),IF(HLOOKUP(INT($I188),'1. Eingabemaske'!$I$12:$V$21,9,FALSE)&lt;&gt;0,HLOOKUP(INT($I188),'1. Eingabemaske'!$I$12:$V$21,9,FALSE),""),"")</f>
        <v/>
      </c>
      <c r="AR188" s="103"/>
      <c r="AS188" s="94" t="str">
        <f>IF(AND(ISTEXT($D188),ISNUMBER($AR188)),IF(HLOOKUP(INT($I188),'1. Eingabemaske'!$I$12:$V$21,10,FALSE)&lt;&gt;0,HLOOKUP(INT($I188),'1. Eingabemaske'!$I$12:$V$21,10,FALSE),""),"")</f>
        <v/>
      </c>
      <c r="AT188" s="95" t="str">
        <f>IF(ISTEXT($D188),(IF($AQ188="",0,IF('1. Eingabemaske'!$F$19="","",(IF('1. Eingabemaske'!$F$19=0,($AP188/'1. Eingabemaske'!$G$19),($AP188-1)/('1. Eingabemaske'!$G$19-1))*$AQ188)))+IF($AS188="",0,IF('1. Eingabemaske'!$F$20="","",(IF('1. Eingabemaske'!$F$20=0,($AR188/'1. Eingabemaske'!$G$20),($AR188-1)/('1. Eingabemaske'!$G$20-1))*$AS188)))),"")</f>
        <v/>
      </c>
      <c r="AU188" s="103"/>
      <c r="AV188" s="94" t="str">
        <f>IF(AND(ISTEXT($D188),ISNUMBER($AU188)),IF(HLOOKUP(INT($I188),'1. Eingabemaske'!$I$12:$V$21,11,FALSE)&lt;&gt;0,HLOOKUP(INT($I188),'1. Eingabemaske'!$I$12:$V$21,11,FALSE),""),"")</f>
        <v/>
      </c>
      <c r="AW188" s="103"/>
      <c r="AX188" s="94" t="str">
        <f>IF(AND(ISTEXT($D188),ISNUMBER($AW188)),IF(HLOOKUP(INT($I188),'1. Eingabemaske'!$I$12:$V$21,12,FALSE)&lt;&gt;0,HLOOKUP(INT($I188),'1. Eingabemaske'!$I$12:$V$21,12,FALSE),""),"")</f>
        <v/>
      </c>
      <c r="AY188" s="95" t="str">
        <f>IF(ISTEXT($D188),SUM(IF($AV188="",0,IF('1. Eingabemaske'!$F$21="","",(IF('1. Eingabemaske'!$F$21=0,($AU188/'1. Eingabemaske'!$G$21),($AU188-1)/('1. Eingabemaske'!$G$21-1)))*$AV188)),IF($AX188="",0,IF('1. Eingabemaske'!#REF!="","",(IF('1. Eingabemaske'!#REF!=0,($AW188/'1. Eingabemaske'!#REF!),($AW188-1)/('1. Eingabemaske'!#REF!-1)))*$AX188))),"")</f>
        <v/>
      </c>
      <c r="AZ188" s="84" t="str">
        <f t="shared" si="22"/>
        <v>Bitte BES einfügen</v>
      </c>
      <c r="BA188" s="96" t="str">
        <f t="shared" si="23"/>
        <v/>
      </c>
      <c r="BB188" s="100"/>
      <c r="BC188" s="100"/>
      <c r="BD188" s="100"/>
    </row>
    <row r="189" spans="2:56" ht="13.5" thickBot="1" x14ac:dyDescent="0.45">
      <c r="B189" s="99" t="str">
        <f t="shared" si="16"/>
        <v xml:space="preserve"> </v>
      </c>
      <c r="C189" s="100"/>
      <c r="D189" s="100"/>
      <c r="E189" s="100"/>
      <c r="F189" s="100"/>
      <c r="G189" s="101"/>
      <c r="H189" s="101"/>
      <c r="I189" s="84" t="str">
        <f>IF(ISBLANK(Tableau1[[#This Row],[Name]]),"",((Tableau1[[#This Row],[Testdatum]]-Tableau1[[#This Row],[Geburtsdatum]])/365))</f>
        <v/>
      </c>
      <c r="J189" s="102" t="str">
        <f t="shared" si="17"/>
        <v xml:space="preserve"> </v>
      </c>
      <c r="K189" s="103"/>
      <c r="L189" s="103"/>
      <c r="M189" s="104" t="str">
        <f>IF(ISTEXT(D189),IF(L189="","",IF(HLOOKUP(INT($I189),'1. Eingabemaske'!$I$12:$V$21,2,FALSE)&lt;&gt;0,HLOOKUP(INT($I189),'1. Eingabemaske'!$I$12:$V$21,2,FALSE),"")),"")</f>
        <v/>
      </c>
      <c r="N189" s="105" t="str">
        <f>IF(ISTEXT($D189),IF(F189="M",IF(L189="","",IF($K189="Frühentwickler",VLOOKUP(INT($I189),'1. Eingabemaske'!$Z$12:$AF$28,5,FALSE),IF($K189="Normalentwickler",VLOOKUP(INT($I189),'1. Eingabemaske'!$Z$12:$AF$23,6,FALSE),IF($K189="Spätentwickler",VLOOKUP(INT($I189),'1. Eingabemaske'!$Z$12:$AF$23,7,FALSE),0)))+((VLOOKUP(INT($I189),'1. Eingabemaske'!$Z$12:$AF$23,2,FALSE))*(($G189-DATE(YEAR($G189),1,1)+1)/365))),IF(F189="W",(IF($K189="Frühentwickler",VLOOKUP(INT($I189),'1. Eingabemaske'!$AH$12:$AN$28,5,FALSE),IF($K189="Normalentwickler",VLOOKUP(INT($I189),'1. Eingabemaske'!$AH$12:$AN$23,6,FALSE),IF($K189="Spätentwickler",VLOOKUP(INT($I189),'1. Eingabemaske'!$AH$12:$AN$23,7,FALSE),0)))+((VLOOKUP(INT($I189),'1. Eingabemaske'!$AH$12:$AN$23,2,FALSE))*(($G189-DATE(YEAR($G189),1,1)+1)/365))),"Geschlecht fehlt!")),"")</f>
        <v/>
      </c>
      <c r="O189" s="106" t="str">
        <f>IF(ISTEXT(D189),IF(M189="","",IF('1. Eingabemaske'!$F$13="",0,(IF('1. Eingabemaske'!$F$13=0,(L189/'1. Eingabemaske'!$G$13),(L189-1)/('1. Eingabemaske'!$G$13-1))*M189*N189))),"")</f>
        <v/>
      </c>
      <c r="P189" s="103"/>
      <c r="Q189" s="103"/>
      <c r="R189" s="104" t="str">
        <f t="shared" si="18"/>
        <v/>
      </c>
      <c r="S189" s="104" t="str">
        <f>IF(AND(ISTEXT($D189),ISNUMBER(R189)),IF(HLOOKUP(INT($I189),'1. Eingabemaske'!$I$12:$V$21,3,FALSE)&lt;&gt;0,HLOOKUP(INT($I189),'1. Eingabemaske'!$I$12:$V$21,3,FALSE),""),"")</f>
        <v/>
      </c>
      <c r="T189" s="106" t="str">
        <f>IF(ISTEXT($D189),IF($S189="","",IF($R189="","",IF('1. Eingabemaske'!$F$14="",0,(IF('1. Eingabemaske'!$F$14=0,(R189/'1. Eingabemaske'!$G$14),(R189-1)/('1. Eingabemaske'!$G$14-1))*$S189)))),"")</f>
        <v/>
      </c>
      <c r="U189" s="103"/>
      <c r="V189" s="103"/>
      <c r="W189" s="104" t="str">
        <f t="shared" si="19"/>
        <v/>
      </c>
      <c r="X189" s="104" t="str">
        <f>IF(AND(ISTEXT($D189),ISNUMBER(W189)),IF(HLOOKUP(INT($I189),'1. Eingabemaske'!$I$12:$V$21,4,FALSE)&lt;&gt;0,HLOOKUP(INT($I189),'1. Eingabemaske'!$I$12:$V$21,4,FALSE),""),"")</f>
        <v/>
      </c>
      <c r="Y189" s="108" t="str">
        <f>IF(ISTEXT($D189),IF($W189="","",IF($X189="","",IF('1. Eingabemaske'!$F$15="","",(IF('1. Eingabemaske'!$F$15=0,($W189/'1. Eingabemaske'!$G$15),($W189-1)/('1. Eingabemaske'!$G$15-1))*$X189)))),"")</f>
        <v/>
      </c>
      <c r="Z189" s="103"/>
      <c r="AA189" s="103"/>
      <c r="AB189" s="104" t="str">
        <f t="shared" si="20"/>
        <v/>
      </c>
      <c r="AC189" s="104" t="str">
        <f>IF(AND(ISTEXT($D189),ISNUMBER($AB189)),IF(HLOOKUP(INT($I189),'1. Eingabemaske'!$I$12:$V$21,5,FALSE)&lt;&gt;0,HLOOKUP(INT($I189),'1. Eingabemaske'!$I$12:$V$21,5,FALSE),""),"")</f>
        <v/>
      </c>
      <c r="AD189" s="91" t="str">
        <f>IF(ISTEXT($D189),IF($AC189="","",IF('1. Eingabemaske'!$F$16="","",(IF('1. Eingabemaske'!$F$16=0,($AB189/'1. Eingabemaske'!$G$16),($AB189-1)/('1. Eingabemaske'!$G$16-1))*$AC189))),"")</f>
        <v/>
      </c>
      <c r="AE189" s="92" t="str">
        <f>IF(ISTEXT($D189),IF(F189="M",IF(L189="","",IF($K189="Frühentwickler",VLOOKUP(INT($I189),'1. Eingabemaske'!$Z$12:$AF$28,5,FALSE),IF($K189="Normalentwickler",VLOOKUP(INT($I189),'1. Eingabemaske'!$Z$12:$AF$23,6,FALSE),IF($K189="Spätentwickler",VLOOKUP(INT($I189),'1. Eingabemaske'!$Z$12:$AF$23,7,FALSE),0)))+((VLOOKUP(INT($I189),'1. Eingabemaske'!$Z$12:$AF$23,2,FALSE))*(($G189-DATE(YEAR($G189),1,1)+1)/365))),IF(F189="W",(IF($K189="Frühentwickler",VLOOKUP(INT($I189),'1. Eingabemaske'!$AH$12:$AN$28,5,FALSE),IF($K189="Normalentwickler",VLOOKUP(INT($I189),'1. Eingabemaske'!$AH$12:$AN$23,6,FALSE),IF($K189="Spätentwickler",VLOOKUP(INT($I189),'1. Eingabemaske'!$AH$12:$AN$23,7,FALSE),0)))+((VLOOKUP(INT($I189),'1. Eingabemaske'!$AH$12:$AN$23,2,FALSE))*(($G189-DATE(YEAR($G189),1,1)+1)/365))),"Geschlecht fehlt!")),"")</f>
        <v/>
      </c>
      <c r="AF189" s="93" t="str">
        <f t="shared" si="21"/>
        <v/>
      </c>
      <c r="AG189" s="103"/>
      <c r="AH189" s="94" t="str">
        <f>IF(AND(ISTEXT($D189),ISNUMBER($AG189)),IF(HLOOKUP(INT($I189),'1. Eingabemaske'!$I$12:$V$21,6,FALSE)&lt;&gt;0,HLOOKUP(INT($I189),'1. Eingabemaske'!$I$12:$V$21,6,FALSE),""),"")</f>
        <v/>
      </c>
      <c r="AI189" s="91" t="str">
        <f>IF(ISTEXT($D189),IF($AH189="","",IF('1. Eingabemaske'!$F$17="","",(IF('1. Eingabemaske'!$F$17=0,($AG189/'1. Eingabemaske'!$G$17),($AG189-1)/('1. Eingabemaske'!$G$17-1))*$AH189))),"")</f>
        <v/>
      </c>
      <c r="AJ189" s="103"/>
      <c r="AK189" s="94" t="str">
        <f>IF(AND(ISTEXT($D189),ISNUMBER($AJ189)),IF(HLOOKUP(INT($I189),'1. Eingabemaske'!$I$12:$V$21,7,FALSE)&lt;&gt;0,HLOOKUP(INT($I189),'1. Eingabemaske'!$I$12:$V$21,7,FALSE),""),"")</f>
        <v/>
      </c>
      <c r="AL189" s="91" t="str">
        <f>IF(ISTEXT($D189),IF(AJ189=0,0,IF($AK189="","",IF('1. Eingabemaske'!$F$18="","",(IF('1. Eingabemaske'!$F$18=0,($AJ189/'1. Eingabemaske'!$G$18),($AJ189-1)/('1. Eingabemaske'!$G$18-1))*$AK189)))),"")</f>
        <v/>
      </c>
      <c r="AM189" s="103"/>
      <c r="AN189" s="94" t="str">
        <f>IF(AND(ISTEXT($D189),ISNUMBER($AM189)),IF(HLOOKUP(INT($I189),'1. Eingabemaske'!$I$12:$V$21,8,FALSE)&lt;&gt;0,HLOOKUP(INT($I189),'1. Eingabemaske'!$I$12:$V$21,8,FALSE),""),"")</f>
        <v/>
      </c>
      <c r="AO189" s="89" t="str">
        <f>IF(ISTEXT($D189),IF($AN189="","",IF('1. Eingabemaske'!#REF!="","",(IF('1. Eingabemaske'!#REF!=0,($AM189/'1. Eingabemaske'!#REF!),($AM189-1)/('1. Eingabemaske'!#REF!-1))*$AN189))),"")</f>
        <v/>
      </c>
      <c r="AP189" s="110"/>
      <c r="AQ189" s="94" t="str">
        <f>IF(AND(ISTEXT($D189),ISNUMBER($AP189)),IF(HLOOKUP(INT($I189),'1. Eingabemaske'!$I$12:$V$21,9,FALSE)&lt;&gt;0,HLOOKUP(INT($I189),'1. Eingabemaske'!$I$12:$V$21,9,FALSE),""),"")</f>
        <v/>
      </c>
      <c r="AR189" s="103"/>
      <c r="AS189" s="94" t="str">
        <f>IF(AND(ISTEXT($D189),ISNUMBER($AR189)),IF(HLOOKUP(INT($I189),'1. Eingabemaske'!$I$12:$V$21,10,FALSE)&lt;&gt;0,HLOOKUP(INT($I189),'1. Eingabemaske'!$I$12:$V$21,10,FALSE),""),"")</f>
        <v/>
      </c>
      <c r="AT189" s="95" t="str">
        <f>IF(ISTEXT($D189),(IF($AQ189="",0,IF('1. Eingabemaske'!$F$19="","",(IF('1. Eingabemaske'!$F$19=0,($AP189/'1. Eingabemaske'!$G$19),($AP189-1)/('1. Eingabemaske'!$G$19-1))*$AQ189)))+IF($AS189="",0,IF('1. Eingabemaske'!$F$20="","",(IF('1. Eingabemaske'!$F$20=0,($AR189/'1. Eingabemaske'!$G$20),($AR189-1)/('1. Eingabemaske'!$G$20-1))*$AS189)))),"")</f>
        <v/>
      </c>
      <c r="AU189" s="103"/>
      <c r="AV189" s="94" t="str">
        <f>IF(AND(ISTEXT($D189),ISNUMBER($AU189)),IF(HLOOKUP(INT($I189),'1. Eingabemaske'!$I$12:$V$21,11,FALSE)&lt;&gt;0,HLOOKUP(INT($I189),'1. Eingabemaske'!$I$12:$V$21,11,FALSE),""),"")</f>
        <v/>
      </c>
      <c r="AW189" s="103"/>
      <c r="AX189" s="94" t="str">
        <f>IF(AND(ISTEXT($D189),ISNUMBER($AW189)),IF(HLOOKUP(INT($I189),'1. Eingabemaske'!$I$12:$V$21,12,FALSE)&lt;&gt;0,HLOOKUP(INT($I189),'1. Eingabemaske'!$I$12:$V$21,12,FALSE),""),"")</f>
        <v/>
      </c>
      <c r="AY189" s="95" t="str">
        <f>IF(ISTEXT($D189),SUM(IF($AV189="",0,IF('1. Eingabemaske'!$F$21="","",(IF('1. Eingabemaske'!$F$21=0,($AU189/'1. Eingabemaske'!$G$21),($AU189-1)/('1. Eingabemaske'!$G$21-1)))*$AV189)),IF($AX189="",0,IF('1. Eingabemaske'!#REF!="","",(IF('1. Eingabemaske'!#REF!=0,($AW189/'1. Eingabemaske'!#REF!),($AW189-1)/('1. Eingabemaske'!#REF!-1)))*$AX189))),"")</f>
        <v/>
      </c>
      <c r="AZ189" s="84" t="str">
        <f t="shared" si="22"/>
        <v>Bitte BES einfügen</v>
      </c>
      <c r="BA189" s="96" t="str">
        <f t="shared" si="23"/>
        <v/>
      </c>
      <c r="BB189" s="100"/>
      <c r="BC189" s="100"/>
      <c r="BD189" s="100"/>
    </row>
    <row r="190" spans="2:56" ht="13.5" thickBot="1" x14ac:dyDescent="0.45">
      <c r="B190" s="99" t="str">
        <f t="shared" si="16"/>
        <v xml:space="preserve"> </v>
      </c>
      <c r="C190" s="100"/>
      <c r="D190" s="100"/>
      <c r="E190" s="100"/>
      <c r="F190" s="100"/>
      <c r="G190" s="101"/>
      <c r="H190" s="101"/>
      <c r="I190" s="84" t="str">
        <f>IF(ISBLANK(Tableau1[[#This Row],[Name]]),"",((Tableau1[[#This Row],[Testdatum]]-Tableau1[[#This Row],[Geburtsdatum]])/365))</f>
        <v/>
      </c>
      <c r="J190" s="102" t="str">
        <f t="shared" si="17"/>
        <v xml:space="preserve"> </v>
      </c>
      <c r="K190" s="103"/>
      <c r="L190" s="103"/>
      <c r="M190" s="104" t="str">
        <f>IF(ISTEXT(D190),IF(L190="","",IF(HLOOKUP(INT($I190),'1. Eingabemaske'!$I$12:$V$21,2,FALSE)&lt;&gt;0,HLOOKUP(INT($I190),'1. Eingabemaske'!$I$12:$V$21,2,FALSE),"")),"")</f>
        <v/>
      </c>
      <c r="N190" s="105" t="str">
        <f>IF(ISTEXT($D190),IF(F190="M",IF(L190="","",IF($K190="Frühentwickler",VLOOKUP(INT($I190),'1. Eingabemaske'!$Z$12:$AF$28,5,FALSE),IF($K190="Normalentwickler",VLOOKUP(INT($I190),'1. Eingabemaske'!$Z$12:$AF$23,6,FALSE),IF($K190="Spätentwickler",VLOOKUP(INT($I190),'1. Eingabemaske'!$Z$12:$AF$23,7,FALSE),0)))+((VLOOKUP(INT($I190),'1. Eingabemaske'!$Z$12:$AF$23,2,FALSE))*(($G190-DATE(YEAR($G190),1,1)+1)/365))),IF(F190="W",(IF($K190="Frühentwickler",VLOOKUP(INT($I190),'1. Eingabemaske'!$AH$12:$AN$28,5,FALSE),IF($K190="Normalentwickler",VLOOKUP(INT($I190),'1. Eingabemaske'!$AH$12:$AN$23,6,FALSE),IF($K190="Spätentwickler",VLOOKUP(INT($I190),'1. Eingabemaske'!$AH$12:$AN$23,7,FALSE),0)))+((VLOOKUP(INT($I190),'1. Eingabemaske'!$AH$12:$AN$23,2,FALSE))*(($G190-DATE(YEAR($G190),1,1)+1)/365))),"Geschlecht fehlt!")),"")</f>
        <v/>
      </c>
      <c r="O190" s="106" t="str">
        <f>IF(ISTEXT(D190),IF(M190="","",IF('1. Eingabemaske'!$F$13="",0,(IF('1. Eingabemaske'!$F$13=0,(L190/'1. Eingabemaske'!$G$13),(L190-1)/('1. Eingabemaske'!$G$13-1))*M190*N190))),"")</f>
        <v/>
      </c>
      <c r="P190" s="103"/>
      <c r="Q190" s="103"/>
      <c r="R190" s="104" t="str">
        <f t="shared" si="18"/>
        <v/>
      </c>
      <c r="S190" s="104" t="str">
        <f>IF(AND(ISTEXT($D190),ISNUMBER(R190)),IF(HLOOKUP(INT($I190),'1. Eingabemaske'!$I$12:$V$21,3,FALSE)&lt;&gt;0,HLOOKUP(INT($I190),'1. Eingabemaske'!$I$12:$V$21,3,FALSE),""),"")</f>
        <v/>
      </c>
      <c r="T190" s="106" t="str">
        <f>IF(ISTEXT($D190),IF($S190="","",IF($R190="","",IF('1. Eingabemaske'!$F$14="",0,(IF('1. Eingabemaske'!$F$14=0,(R190/'1. Eingabemaske'!$G$14),(R190-1)/('1. Eingabemaske'!$G$14-1))*$S190)))),"")</f>
        <v/>
      </c>
      <c r="U190" s="103"/>
      <c r="V190" s="103"/>
      <c r="W190" s="104" t="str">
        <f t="shared" si="19"/>
        <v/>
      </c>
      <c r="X190" s="104" t="str">
        <f>IF(AND(ISTEXT($D190),ISNUMBER(W190)),IF(HLOOKUP(INT($I190),'1. Eingabemaske'!$I$12:$V$21,4,FALSE)&lt;&gt;0,HLOOKUP(INT($I190),'1. Eingabemaske'!$I$12:$V$21,4,FALSE),""),"")</f>
        <v/>
      </c>
      <c r="Y190" s="108" t="str">
        <f>IF(ISTEXT($D190),IF($W190="","",IF($X190="","",IF('1. Eingabemaske'!$F$15="","",(IF('1. Eingabemaske'!$F$15=0,($W190/'1. Eingabemaske'!$G$15),($W190-1)/('1. Eingabemaske'!$G$15-1))*$X190)))),"")</f>
        <v/>
      </c>
      <c r="Z190" s="103"/>
      <c r="AA190" s="103"/>
      <c r="AB190" s="104" t="str">
        <f t="shared" si="20"/>
        <v/>
      </c>
      <c r="AC190" s="104" t="str">
        <f>IF(AND(ISTEXT($D190),ISNUMBER($AB190)),IF(HLOOKUP(INT($I190),'1. Eingabemaske'!$I$12:$V$21,5,FALSE)&lt;&gt;0,HLOOKUP(INT($I190),'1. Eingabemaske'!$I$12:$V$21,5,FALSE),""),"")</f>
        <v/>
      </c>
      <c r="AD190" s="91" t="str">
        <f>IF(ISTEXT($D190),IF($AC190="","",IF('1. Eingabemaske'!$F$16="","",(IF('1. Eingabemaske'!$F$16=0,($AB190/'1. Eingabemaske'!$G$16),($AB190-1)/('1. Eingabemaske'!$G$16-1))*$AC190))),"")</f>
        <v/>
      </c>
      <c r="AE190" s="92" t="str">
        <f>IF(ISTEXT($D190),IF(F190="M",IF(L190="","",IF($K190="Frühentwickler",VLOOKUP(INT($I190),'1. Eingabemaske'!$Z$12:$AF$28,5,FALSE),IF($K190="Normalentwickler",VLOOKUP(INT($I190),'1. Eingabemaske'!$Z$12:$AF$23,6,FALSE),IF($K190="Spätentwickler",VLOOKUP(INT($I190),'1. Eingabemaske'!$Z$12:$AF$23,7,FALSE),0)))+((VLOOKUP(INT($I190),'1. Eingabemaske'!$Z$12:$AF$23,2,FALSE))*(($G190-DATE(YEAR($G190),1,1)+1)/365))),IF(F190="W",(IF($K190="Frühentwickler",VLOOKUP(INT($I190),'1. Eingabemaske'!$AH$12:$AN$28,5,FALSE),IF($K190="Normalentwickler",VLOOKUP(INT($I190),'1. Eingabemaske'!$AH$12:$AN$23,6,FALSE),IF($K190="Spätentwickler",VLOOKUP(INT($I190),'1. Eingabemaske'!$AH$12:$AN$23,7,FALSE),0)))+((VLOOKUP(INT($I190),'1. Eingabemaske'!$AH$12:$AN$23,2,FALSE))*(($G190-DATE(YEAR($G190),1,1)+1)/365))),"Geschlecht fehlt!")),"")</f>
        <v/>
      </c>
      <c r="AF190" s="93" t="str">
        <f t="shared" si="21"/>
        <v/>
      </c>
      <c r="AG190" s="103"/>
      <c r="AH190" s="94" t="str">
        <f>IF(AND(ISTEXT($D190),ISNUMBER($AG190)),IF(HLOOKUP(INT($I190),'1. Eingabemaske'!$I$12:$V$21,6,FALSE)&lt;&gt;0,HLOOKUP(INT($I190),'1. Eingabemaske'!$I$12:$V$21,6,FALSE),""),"")</f>
        <v/>
      </c>
      <c r="AI190" s="91" t="str">
        <f>IF(ISTEXT($D190),IF($AH190="","",IF('1. Eingabemaske'!$F$17="","",(IF('1. Eingabemaske'!$F$17=0,($AG190/'1. Eingabemaske'!$G$17),($AG190-1)/('1. Eingabemaske'!$G$17-1))*$AH190))),"")</f>
        <v/>
      </c>
      <c r="AJ190" s="103"/>
      <c r="AK190" s="94" t="str">
        <f>IF(AND(ISTEXT($D190),ISNUMBER($AJ190)),IF(HLOOKUP(INT($I190),'1. Eingabemaske'!$I$12:$V$21,7,FALSE)&lt;&gt;0,HLOOKUP(INT($I190),'1. Eingabemaske'!$I$12:$V$21,7,FALSE),""),"")</f>
        <v/>
      </c>
      <c r="AL190" s="91" t="str">
        <f>IF(ISTEXT($D190),IF(AJ190=0,0,IF($AK190="","",IF('1. Eingabemaske'!$F$18="","",(IF('1. Eingabemaske'!$F$18=0,($AJ190/'1. Eingabemaske'!$G$18),($AJ190-1)/('1. Eingabemaske'!$G$18-1))*$AK190)))),"")</f>
        <v/>
      </c>
      <c r="AM190" s="103"/>
      <c r="AN190" s="94" t="str">
        <f>IF(AND(ISTEXT($D190),ISNUMBER($AM190)),IF(HLOOKUP(INT($I190),'1. Eingabemaske'!$I$12:$V$21,8,FALSE)&lt;&gt;0,HLOOKUP(INT($I190),'1. Eingabemaske'!$I$12:$V$21,8,FALSE),""),"")</f>
        <v/>
      </c>
      <c r="AO190" s="89" t="str">
        <f>IF(ISTEXT($D190),IF($AN190="","",IF('1. Eingabemaske'!#REF!="","",(IF('1. Eingabemaske'!#REF!=0,($AM190/'1. Eingabemaske'!#REF!),($AM190-1)/('1. Eingabemaske'!#REF!-1))*$AN190))),"")</f>
        <v/>
      </c>
      <c r="AP190" s="110"/>
      <c r="AQ190" s="94" t="str">
        <f>IF(AND(ISTEXT($D190),ISNUMBER($AP190)),IF(HLOOKUP(INT($I190),'1. Eingabemaske'!$I$12:$V$21,9,FALSE)&lt;&gt;0,HLOOKUP(INT($I190),'1. Eingabemaske'!$I$12:$V$21,9,FALSE),""),"")</f>
        <v/>
      </c>
      <c r="AR190" s="103"/>
      <c r="AS190" s="94" t="str">
        <f>IF(AND(ISTEXT($D190),ISNUMBER($AR190)),IF(HLOOKUP(INT($I190),'1. Eingabemaske'!$I$12:$V$21,10,FALSE)&lt;&gt;0,HLOOKUP(INT($I190),'1. Eingabemaske'!$I$12:$V$21,10,FALSE),""),"")</f>
        <v/>
      </c>
      <c r="AT190" s="95" t="str">
        <f>IF(ISTEXT($D190),(IF($AQ190="",0,IF('1. Eingabemaske'!$F$19="","",(IF('1. Eingabemaske'!$F$19=0,($AP190/'1. Eingabemaske'!$G$19),($AP190-1)/('1. Eingabemaske'!$G$19-1))*$AQ190)))+IF($AS190="",0,IF('1. Eingabemaske'!$F$20="","",(IF('1. Eingabemaske'!$F$20=0,($AR190/'1. Eingabemaske'!$G$20),($AR190-1)/('1. Eingabemaske'!$G$20-1))*$AS190)))),"")</f>
        <v/>
      </c>
      <c r="AU190" s="103"/>
      <c r="AV190" s="94" t="str">
        <f>IF(AND(ISTEXT($D190),ISNUMBER($AU190)),IF(HLOOKUP(INT($I190),'1. Eingabemaske'!$I$12:$V$21,11,FALSE)&lt;&gt;0,HLOOKUP(INT($I190),'1. Eingabemaske'!$I$12:$V$21,11,FALSE),""),"")</f>
        <v/>
      </c>
      <c r="AW190" s="103"/>
      <c r="AX190" s="94" t="str">
        <f>IF(AND(ISTEXT($D190),ISNUMBER($AW190)),IF(HLOOKUP(INT($I190),'1. Eingabemaske'!$I$12:$V$21,12,FALSE)&lt;&gt;0,HLOOKUP(INT($I190),'1. Eingabemaske'!$I$12:$V$21,12,FALSE),""),"")</f>
        <v/>
      </c>
      <c r="AY190" s="95" t="str">
        <f>IF(ISTEXT($D190),SUM(IF($AV190="",0,IF('1. Eingabemaske'!$F$21="","",(IF('1. Eingabemaske'!$F$21=0,($AU190/'1. Eingabemaske'!$G$21),($AU190-1)/('1. Eingabemaske'!$G$21-1)))*$AV190)),IF($AX190="",0,IF('1. Eingabemaske'!#REF!="","",(IF('1. Eingabemaske'!#REF!=0,($AW190/'1. Eingabemaske'!#REF!),($AW190-1)/('1. Eingabemaske'!#REF!-1)))*$AX190))),"")</f>
        <v/>
      </c>
      <c r="AZ190" s="84" t="str">
        <f t="shared" si="22"/>
        <v>Bitte BES einfügen</v>
      </c>
      <c r="BA190" s="96" t="str">
        <f t="shared" si="23"/>
        <v/>
      </c>
      <c r="BB190" s="100"/>
      <c r="BC190" s="100"/>
      <c r="BD190" s="100"/>
    </row>
    <row r="191" spans="2:56" ht="13.5" thickBot="1" x14ac:dyDescent="0.45">
      <c r="B191" s="99" t="str">
        <f t="shared" si="16"/>
        <v xml:space="preserve"> </v>
      </c>
      <c r="C191" s="100"/>
      <c r="D191" s="100"/>
      <c r="E191" s="100"/>
      <c r="F191" s="100"/>
      <c r="G191" s="101"/>
      <c r="H191" s="101"/>
      <c r="I191" s="84" t="str">
        <f>IF(ISBLANK(Tableau1[[#This Row],[Name]]),"",((Tableau1[[#This Row],[Testdatum]]-Tableau1[[#This Row],[Geburtsdatum]])/365))</f>
        <v/>
      </c>
      <c r="J191" s="102" t="str">
        <f t="shared" si="17"/>
        <v xml:space="preserve"> </v>
      </c>
      <c r="K191" s="103"/>
      <c r="L191" s="103"/>
      <c r="M191" s="104" t="str">
        <f>IF(ISTEXT(D191),IF(L191="","",IF(HLOOKUP(INT($I191),'1. Eingabemaske'!$I$12:$V$21,2,FALSE)&lt;&gt;0,HLOOKUP(INT($I191),'1. Eingabemaske'!$I$12:$V$21,2,FALSE),"")),"")</f>
        <v/>
      </c>
      <c r="N191" s="105" t="str">
        <f>IF(ISTEXT($D191),IF(F191="M",IF(L191="","",IF($K191="Frühentwickler",VLOOKUP(INT($I191),'1. Eingabemaske'!$Z$12:$AF$28,5,FALSE),IF($K191="Normalentwickler",VLOOKUP(INT($I191),'1. Eingabemaske'!$Z$12:$AF$23,6,FALSE),IF($K191="Spätentwickler",VLOOKUP(INT($I191),'1. Eingabemaske'!$Z$12:$AF$23,7,FALSE),0)))+((VLOOKUP(INT($I191),'1. Eingabemaske'!$Z$12:$AF$23,2,FALSE))*(($G191-DATE(YEAR($G191),1,1)+1)/365))),IF(F191="W",(IF($K191="Frühentwickler",VLOOKUP(INT($I191),'1. Eingabemaske'!$AH$12:$AN$28,5,FALSE),IF($K191="Normalentwickler",VLOOKUP(INT($I191),'1. Eingabemaske'!$AH$12:$AN$23,6,FALSE),IF($K191="Spätentwickler",VLOOKUP(INT($I191),'1. Eingabemaske'!$AH$12:$AN$23,7,FALSE),0)))+((VLOOKUP(INT($I191),'1. Eingabemaske'!$AH$12:$AN$23,2,FALSE))*(($G191-DATE(YEAR($G191),1,1)+1)/365))),"Geschlecht fehlt!")),"")</f>
        <v/>
      </c>
      <c r="O191" s="106" t="str">
        <f>IF(ISTEXT(D191),IF(M191="","",IF('1. Eingabemaske'!$F$13="",0,(IF('1. Eingabemaske'!$F$13=0,(L191/'1. Eingabemaske'!$G$13),(L191-1)/('1. Eingabemaske'!$G$13-1))*M191*N191))),"")</f>
        <v/>
      </c>
      <c r="P191" s="103"/>
      <c r="Q191" s="103"/>
      <c r="R191" s="104" t="str">
        <f t="shared" si="18"/>
        <v/>
      </c>
      <c r="S191" s="104" t="str">
        <f>IF(AND(ISTEXT($D191),ISNUMBER(R191)),IF(HLOOKUP(INT($I191),'1. Eingabemaske'!$I$12:$V$21,3,FALSE)&lt;&gt;0,HLOOKUP(INT($I191),'1. Eingabemaske'!$I$12:$V$21,3,FALSE),""),"")</f>
        <v/>
      </c>
      <c r="T191" s="106" t="str">
        <f>IF(ISTEXT($D191),IF($S191="","",IF($R191="","",IF('1. Eingabemaske'!$F$14="",0,(IF('1. Eingabemaske'!$F$14=0,(R191/'1. Eingabemaske'!$G$14),(R191-1)/('1. Eingabemaske'!$G$14-1))*$S191)))),"")</f>
        <v/>
      </c>
      <c r="U191" s="103"/>
      <c r="V191" s="103"/>
      <c r="W191" s="104" t="str">
        <f t="shared" si="19"/>
        <v/>
      </c>
      <c r="X191" s="104" t="str">
        <f>IF(AND(ISTEXT($D191),ISNUMBER(W191)),IF(HLOOKUP(INT($I191),'1. Eingabemaske'!$I$12:$V$21,4,FALSE)&lt;&gt;0,HLOOKUP(INT($I191),'1. Eingabemaske'!$I$12:$V$21,4,FALSE),""),"")</f>
        <v/>
      </c>
      <c r="Y191" s="108" t="str">
        <f>IF(ISTEXT($D191),IF($W191="","",IF($X191="","",IF('1. Eingabemaske'!$F$15="","",(IF('1. Eingabemaske'!$F$15=0,($W191/'1. Eingabemaske'!$G$15),($W191-1)/('1. Eingabemaske'!$G$15-1))*$X191)))),"")</f>
        <v/>
      </c>
      <c r="Z191" s="103"/>
      <c r="AA191" s="103"/>
      <c r="AB191" s="104" t="str">
        <f t="shared" si="20"/>
        <v/>
      </c>
      <c r="AC191" s="104" t="str">
        <f>IF(AND(ISTEXT($D191),ISNUMBER($AB191)),IF(HLOOKUP(INT($I191),'1. Eingabemaske'!$I$12:$V$21,5,FALSE)&lt;&gt;0,HLOOKUP(INT($I191),'1. Eingabemaske'!$I$12:$V$21,5,FALSE),""),"")</f>
        <v/>
      </c>
      <c r="AD191" s="91" t="str">
        <f>IF(ISTEXT($D191),IF($AC191="","",IF('1. Eingabemaske'!$F$16="","",(IF('1. Eingabemaske'!$F$16=0,($AB191/'1. Eingabemaske'!$G$16),($AB191-1)/('1. Eingabemaske'!$G$16-1))*$AC191))),"")</f>
        <v/>
      </c>
      <c r="AE191" s="92" t="str">
        <f>IF(ISTEXT($D191),IF(F191="M",IF(L191="","",IF($K191="Frühentwickler",VLOOKUP(INT($I191),'1. Eingabemaske'!$Z$12:$AF$28,5,FALSE),IF($K191="Normalentwickler",VLOOKUP(INT($I191),'1. Eingabemaske'!$Z$12:$AF$23,6,FALSE),IF($K191="Spätentwickler",VLOOKUP(INT($I191),'1. Eingabemaske'!$Z$12:$AF$23,7,FALSE),0)))+((VLOOKUP(INT($I191),'1. Eingabemaske'!$Z$12:$AF$23,2,FALSE))*(($G191-DATE(YEAR($G191),1,1)+1)/365))),IF(F191="W",(IF($K191="Frühentwickler",VLOOKUP(INT($I191),'1. Eingabemaske'!$AH$12:$AN$28,5,FALSE),IF($K191="Normalentwickler",VLOOKUP(INT($I191),'1. Eingabemaske'!$AH$12:$AN$23,6,FALSE),IF($K191="Spätentwickler",VLOOKUP(INT($I191),'1. Eingabemaske'!$AH$12:$AN$23,7,FALSE),0)))+((VLOOKUP(INT($I191),'1. Eingabemaske'!$AH$12:$AN$23,2,FALSE))*(($G191-DATE(YEAR($G191),1,1)+1)/365))),"Geschlecht fehlt!")),"")</f>
        <v/>
      </c>
      <c r="AF191" s="93" t="str">
        <f t="shared" si="21"/>
        <v/>
      </c>
      <c r="AG191" s="103"/>
      <c r="AH191" s="94" t="str">
        <f>IF(AND(ISTEXT($D191),ISNUMBER($AG191)),IF(HLOOKUP(INT($I191),'1. Eingabemaske'!$I$12:$V$21,6,FALSE)&lt;&gt;0,HLOOKUP(INT($I191),'1. Eingabemaske'!$I$12:$V$21,6,FALSE),""),"")</f>
        <v/>
      </c>
      <c r="AI191" s="91" t="str">
        <f>IF(ISTEXT($D191),IF($AH191="","",IF('1. Eingabemaske'!$F$17="","",(IF('1. Eingabemaske'!$F$17=0,($AG191/'1. Eingabemaske'!$G$17),($AG191-1)/('1. Eingabemaske'!$G$17-1))*$AH191))),"")</f>
        <v/>
      </c>
      <c r="AJ191" s="103"/>
      <c r="AK191" s="94" t="str">
        <f>IF(AND(ISTEXT($D191),ISNUMBER($AJ191)),IF(HLOOKUP(INT($I191),'1. Eingabemaske'!$I$12:$V$21,7,FALSE)&lt;&gt;0,HLOOKUP(INT($I191),'1. Eingabemaske'!$I$12:$V$21,7,FALSE),""),"")</f>
        <v/>
      </c>
      <c r="AL191" s="91" t="str">
        <f>IF(ISTEXT($D191),IF(AJ191=0,0,IF($AK191="","",IF('1. Eingabemaske'!$F$18="","",(IF('1. Eingabemaske'!$F$18=0,($AJ191/'1. Eingabemaske'!$G$18),($AJ191-1)/('1. Eingabemaske'!$G$18-1))*$AK191)))),"")</f>
        <v/>
      </c>
      <c r="AM191" s="103"/>
      <c r="AN191" s="94" t="str">
        <f>IF(AND(ISTEXT($D191),ISNUMBER($AM191)),IF(HLOOKUP(INT($I191),'1. Eingabemaske'!$I$12:$V$21,8,FALSE)&lt;&gt;0,HLOOKUP(INT($I191),'1. Eingabemaske'!$I$12:$V$21,8,FALSE),""),"")</f>
        <v/>
      </c>
      <c r="AO191" s="89" t="str">
        <f>IF(ISTEXT($D191),IF($AN191="","",IF('1. Eingabemaske'!#REF!="","",(IF('1. Eingabemaske'!#REF!=0,($AM191/'1. Eingabemaske'!#REF!),($AM191-1)/('1. Eingabemaske'!#REF!-1))*$AN191))),"")</f>
        <v/>
      </c>
      <c r="AP191" s="110"/>
      <c r="AQ191" s="94" t="str">
        <f>IF(AND(ISTEXT($D191),ISNUMBER($AP191)),IF(HLOOKUP(INT($I191),'1. Eingabemaske'!$I$12:$V$21,9,FALSE)&lt;&gt;0,HLOOKUP(INT($I191),'1. Eingabemaske'!$I$12:$V$21,9,FALSE),""),"")</f>
        <v/>
      </c>
      <c r="AR191" s="103"/>
      <c r="AS191" s="94" t="str">
        <f>IF(AND(ISTEXT($D191),ISNUMBER($AR191)),IF(HLOOKUP(INT($I191),'1. Eingabemaske'!$I$12:$V$21,10,FALSE)&lt;&gt;0,HLOOKUP(INT($I191),'1. Eingabemaske'!$I$12:$V$21,10,FALSE),""),"")</f>
        <v/>
      </c>
      <c r="AT191" s="95" t="str">
        <f>IF(ISTEXT($D191),(IF($AQ191="",0,IF('1. Eingabemaske'!$F$19="","",(IF('1. Eingabemaske'!$F$19=0,($AP191/'1. Eingabemaske'!$G$19),($AP191-1)/('1. Eingabemaske'!$G$19-1))*$AQ191)))+IF($AS191="",0,IF('1. Eingabemaske'!$F$20="","",(IF('1. Eingabemaske'!$F$20=0,($AR191/'1. Eingabemaske'!$G$20),($AR191-1)/('1. Eingabemaske'!$G$20-1))*$AS191)))),"")</f>
        <v/>
      </c>
      <c r="AU191" s="103"/>
      <c r="AV191" s="94" t="str">
        <f>IF(AND(ISTEXT($D191),ISNUMBER($AU191)),IF(HLOOKUP(INT($I191),'1. Eingabemaske'!$I$12:$V$21,11,FALSE)&lt;&gt;0,HLOOKUP(INT($I191),'1. Eingabemaske'!$I$12:$V$21,11,FALSE),""),"")</f>
        <v/>
      </c>
      <c r="AW191" s="103"/>
      <c r="AX191" s="94" t="str">
        <f>IF(AND(ISTEXT($D191),ISNUMBER($AW191)),IF(HLOOKUP(INT($I191),'1. Eingabemaske'!$I$12:$V$21,12,FALSE)&lt;&gt;0,HLOOKUP(INT($I191),'1. Eingabemaske'!$I$12:$V$21,12,FALSE),""),"")</f>
        <v/>
      </c>
      <c r="AY191" s="95" t="str">
        <f>IF(ISTEXT($D191),SUM(IF($AV191="",0,IF('1. Eingabemaske'!$F$21="","",(IF('1. Eingabemaske'!$F$21=0,($AU191/'1. Eingabemaske'!$G$21),($AU191-1)/('1. Eingabemaske'!$G$21-1)))*$AV191)),IF($AX191="",0,IF('1. Eingabemaske'!#REF!="","",(IF('1. Eingabemaske'!#REF!=0,($AW191/'1. Eingabemaske'!#REF!),($AW191-1)/('1. Eingabemaske'!#REF!-1)))*$AX191))),"")</f>
        <v/>
      </c>
      <c r="AZ191" s="84" t="str">
        <f t="shared" si="22"/>
        <v>Bitte BES einfügen</v>
      </c>
      <c r="BA191" s="96" t="str">
        <f t="shared" si="23"/>
        <v/>
      </c>
      <c r="BB191" s="100"/>
      <c r="BC191" s="100"/>
      <c r="BD191" s="100"/>
    </row>
    <row r="192" spans="2:56" ht="13.5" thickBot="1" x14ac:dyDescent="0.45">
      <c r="B192" s="99" t="str">
        <f t="shared" si="16"/>
        <v xml:space="preserve"> </v>
      </c>
      <c r="C192" s="100"/>
      <c r="D192" s="100"/>
      <c r="E192" s="100"/>
      <c r="F192" s="100"/>
      <c r="G192" s="101"/>
      <c r="H192" s="101"/>
      <c r="I192" s="84" t="str">
        <f>IF(ISBLANK(Tableau1[[#This Row],[Name]]),"",((Tableau1[[#This Row],[Testdatum]]-Tableau1[[#This Row],[Geburtsdatum]])/365))</f>
        <v/>
      </c>
      <c r="J192" s="102" t="str">
        <f t="shared" si="17"/>
        <v xml:space="preserve"> </v>
      </c>
      <c r="K192" s="103"/>
      <c r="L192" s="103"/>
      <c r="M192" s="104" t="str">
        <f>IF(ISTEXT(D192),IF(L192="","",IF(HLOOKUP(INT($I192),'1. Eingabemaske'!$I$12:$V$21,2,FALSE)&lt;&gt;0,HLOOKUP(INT($I192),'1. Eingabemaske'!$I$12:$V$21,2,FALSE),"")),"")</f>
        <v/>
      </c>
      <c r="N192" s="105" t="str">
        <f>IF(ISTEXT($D192),IF(F192="M",IF(L192="","",IF($K192="Frühentwickler",VLOOKUP(INT($I192),'1. Eingabemaske'!$Z$12:$AF$28,5,FALSE),IF($K192="Normalentwickler",VLOOKUP(INT($I192),'1. Eingabemaske'!$Z$12:$AF$23,6,FALSE),IF($K192="Spätentwickler",VLOOKUP(INT($I192),'1. Eingabemaske'!$Z$12:$AF$23,7,FALSE),0)))+((VLOOKUP(INT($I192),'1. Eingabemaske'!$Z$12:$AF$23,2,FALSE))*(($G192-DATE(YEAR($G192),1,1)+1)/365))),IF(F192="W",(IF($K192="Frühentwickler",VLOOKUP(INT($I192),'1. Eingabemaske'!$AH$12:$AN$28,5,FALSE),IF($K192="Normalentwickler",VLOOKUP(INT($I192),'1. Eingabemaske'!$AH$12:$AN$23,6,FALSE),IF($K192="Spätentwickler",VLOOKUP(INT($I192),'1. Eingabemaske'!$AH$12:$AN$23,7,FALSE),0)))+((VLOOKUP(INT($I192),'1. Eingabemaske'!$AH$12:$AN$23,2,FALSE))*(($G192-DATE(YEAR($G192),1,1)+1)/365))),"Geschlecht fehlt!")),"")</f>
        <v/>
      </c>
      <c r="O192" s="106" t="str">
        <f>IF(ISTEXT(D192),IF(M192="","",IF('1. Eingabemaske'!$F$13="",0,(IF('1. Eingabemaske'!$F$13=0,(L192/'1. Eingabemaske'!$G$13),(L192-1)/('1. Eingabemaske'!$G$13-1))*M192*N192))),"")</f>
        <v/>
      </c>
      <c r="P192" s="103"/>
      <c r="Q192" s="103"/>
      <c r="R192" s="104" t="str">
        <f t="shared" si="18"/>
        <v/>
      </c>
      <c r="S192" s="104" t="str">
        <f>IF(AND(ISTEXT($D192),ISNUMBER(R192)),IF(HLOOKUP(INT($I192),'1. Eingabemaske'!$I$12:$V$21,3,FALSE)&lt;&gt;0,HLOOKUP(INT($I192),'1. Eingabemaske'!$I$12:$V$21,3,FALSE),""),"")</f>
        <v/>
      </c>
      <c r="T192" s="106" t="str">
        <f>IF(ISTEXT($D192),IF($S192="","",IF($R192="","",IF('1. Eingabemaske'!$F$14="",0,(IF('1. Eingabemaske'!$F$14=0,(R192/'1. Eingabemaske'!$G$14),(R192-1)/('1. Eingabemaske'!$G$14-1))*$S192)))),"")</f>
        <v/>
      </c>
      <c r="U192" s="103"/>
      <c r="V192" s="103"/>
      <c r="W192" s="104" t="str">
        <f t="shared" si="19"/>
        <v/>
      </c>
      <c r="X192" s="104" t="str">
        <f>IF(AND(ISTEXT($D192),ISNUMBER(W192)),IF(HLOOKUP(INT($I192),'1. Eingabemaske'!$I$12:$V$21,4,FALSE)&lt;&gt;0,HLOOKUP(INT($I192),'1. Eingabemaske'!$I$12:$V$21,4,FALSE),""),"")</f>
        <v/>
      </c>
      <c r="Y192" s="108" t="str">
        <f>IF(ISTEXT($D192),IF($W192="","",IF($X192="","",IF('1. Eingabemaske'!$F$15="","",(IF('1. Eingabemaske'!$F$15=0,($W192/'1. Eingabemaske'!$G$15),($W192-1)/('1. Eingabemaske'!$G$15-1))*$X192)))),"")</f>
        <v/>
      </c>
      <c r="Z192" s="103"/>
      <c r="AA192" s="103"/>
      <c r="AB192" s="104" t="str">
        <f t="shared" si="20"/>
        <v/>
      </c>
      <c r="AC192" s="104" t="str">
        <f>IF(AND(ISTEXT($D192),ISNUMBER($AB192)),IF(HLOOKUP(INT($I192),'1. Eingabemaske'!$I$12:$V$21,5,FALSE)&lt;&gt;0,HLOOKUP(INT($I192),'1. Eingabemaske'!$I$12:$V$21,5,FALSE),""),"")</f>
        <v/>
      </c>
      <c r="AD192" s="91" t="str">
        <f>IF(ISTEXT($D192),IF($AC192="","",IF('1. Eingabemaske'!$F$16="","",(IF('1. Eingabemaske'!$F$16=0,($AB192/'1. Eingabemaske'!$G$16),($AB192-1)/('1. Eingabemaske'!$G$16-1))*$AC192))),"")</f>
        <v/>
      </c>
      <c r="AE192" s="92" t="str">
        <f>IF(ISTEXT($D192),IF(F192="M",IF(L192="","",IF($K192="Frühentwickler",VLOOKUP(INT($I192),'1. Eingabemaske'!$Z$12:$AF$28,5,FALSE),IF($K192="Normalentwickler",VLOOKUP(INT($I192),'1. Eingabemaske'!$Z$12:$AF$23,6,FALSE),IF($K192="Spätentwickler",VLOOKUP(INT($I192),'1. Eingabemaske'!$Z$12:$AF$23,7,FALSE),0)))+((VLOOKUP(INT($I192),'1. Eingabemaske'!$Z$12:$AF$23,2,FALSE))*(($G192-DATE(YEAR($G192),1,1)+1)/365))),IF(F192="W",(IF($K192="Frühentwickler",VLOOKUP(INT($I192),'1. Eingabemaske'!$AH$12:$AN$28,5,FALSE),IF($K192="Normalentwickler",VLOOKUP(INT($I192),'1. Eingabemaske'!$AH$12:$AN$23,6,FALSE),IF($K192="Spätentwickler",VLOOKUP(INT($I192),'1. Eingabemaske'!$AH$12:$AN$23,7,FALSE),0)))+((VLOOKUP(INT($I192),'1. Eingabemaske'!$AH$12:$AN$23,2,FALSE))*(($G192-DATE(YEAR($G192),1,1)+1)/365))),"Geschlecht fehlt!")),"")</f>
        <v/>
      </c>
      <c r="AF192" s="93" t="str">
        <f t="shared" si="21"/>
        <v/>
      </c>
      <c r="AG192" s="103"/>
      <c r="AH192" s="94" t="str">
        <f>IF(AND(ISTEXT($D192),ISNUMBER($AG192)),IF(HLOOKUP(INT($I192),'1. Eingabemaske'!$I$12:$V$21,6,FALSE)&lt;&gt;0,HLOOKUP(INT($I192),'1. Eingabemaske'!$I$12:$V$21,6,FALSE),""),"")</f>
        <v/>
      </c>
      <c r="AI192" s="91" t="str">
        <f>IF(ISTEXT($D192),IF($AH192="","",IF('1. Eingabemaske'!$F$17="","",(IF('1. Eingabemaske'!$F$17=0,($AG192/'1. Eingabemaske'!$G$17),($AG192-1)/('1. Eingabemaske'!$G$17-1))*$AH192))),"")</f>
        <v/>
      </c>
      <c r="AJ192" s="103"/>
      <c r="AK192" s="94" t="str">
        <f>IF(AND(ISTEXT($D192),ISNUMBER($AJ192)),IF(HLOOKUP(INT($I192),'1. Eingabemaske'!$I$12:$V$21,7,FALSE)&lt;&gt;0,HLOOKUP(INT($I192),'1. Eingabemaske'!$I$12:$V$21,7,FALSE),""),"")</f>
        <v/>
      </c>
      <c r="AL192" s="91" t="str">
        <f>IF(ISTEXT($D192),IF(AJ192=0,0,IF($AK192="","",IF('1. Eingabemaske'!$F$18="","",(IF('1. Eingabemaske'!$F$18=0,($AJ192/'1. Eingabemaske'!$G$18),($AJ192-1)/('1. Eingabemaske'!$G$18-1))*$AK192)))),"")</f>
        <v/>
      </c>
      <c r="AM192" s="103"/>
      <c r="AN192" s="94" t="str">
        <f>IF(AND(ISTEXT($D192),ISNUMBER($AM192)),IF(HLOOKUP(INT($I192),'1. Eingabemaske'!$I$12:$V$21,8,FALSE)&lt;&gt;0,HLOOKUP(INT($I192),'1. Eingabemaske'!$I$12:$V$21,8,FALSE),""),"")</f>
        <v/>
      </c>
      <c r="AO192" s="89" t="str">
        <f>IF(ISTEXT($D192),IF($AN192="","",IF('1. Eingabemaske'!#REF!="","",(IF('1. Eingabemaske'!#REF!=0,($AM192/'1. Eingabemaske'!#REF!),($AM192-1)/('1. Eingabemaske'!#REF!-1))*$AN192))),"")</f>
        <v/>
      </c>
      <c r="AP192" s="110"/>
      <c r="AQ192" s="94" t="str">
        <f>IF(AND(ISTEXT($D192),ISNUMBER($AP192)),IF(HLOOKUP(INT($I192),'1. Eingabemaske'!$I$12:$V$21,9,FALSE)&lt;&gt;0,HLOOKUP(INT($I192),'1. Eingabemaske'!$I$12:$V$21,9,FALSE),""),"")</f>
        <v/>
      </c>
      <c r="AR192" s="103"/>
      <c r="AS192" s="94" t="str">
        <f>IF(AND(ISTEXT($D192),ISNUMBER($AR192)),IF(HLOOKUP(INT($I192),'1. Eingabemaske'!$I$12:$V$21,10,FALSE)&lt;&gt;0,HLOOKUP(INT($I192),'1. Eingabemaske'!$I$12:$V$21,10,FALSE),""),"")</f>
        <v/>
      </c>
      <c r="AT192" s="95" t="str">
        <f>IF(ISTEXT($D192),(IF($AQ192="",0,IF('1. Eingabemaske'!$F$19="","",(IF('1. Eingabemaske'!$F$19=0,($AP192/'1. Eingabemaske'!$G$19),($AP192-1)/('1. Eingabemaske'!$G$19-1))*$AQ192)))+IF($AS192="",0,IF('1. Eingabemaske'!$F$20="","",(IF('1. Eingabemaske'!$F$20=0,($AR192/'1. Eingabemaske'!$G$20),($AR192-1)/('1. Eingabemaske'!$G$20-1))*$AS192)))),"")</f>
        <v/>
      </c>
      <c r="AU192" s="103"/>
      <c r="AV192" s="94" t="str">
        <f>IF(AND(ISTEXT($D192),ISNUMBER($AU192)),IF(HLOOKUP(INT($I192),'1. Eingabemaske'!$I$12:$V$21,11,FALSE)&lt;&gt;0,HLOOKUP(INT($I192),'1. Eingabemaske'!$I$12:$V$21,11,FALSE),""),"")</f>
        <v/>
      </c>
      <c r="AW192" s="103"/>
      <c r="AX192" s="94" t="str">
        <f>IF(AND(ISTEXT($D192),ISNUMBER($AW192)),IF(HLOOKUP(INT($I192),'1. Eingabemaske'!$I$12:$V$21,12,FALSE)&lt;&gt;0,HLOOKUP(INT($I192),'1. Eingabemaske'!$I$12:$V$21,12,FALSE),""),"")</f>
        <v/>
      </c>
      <c r="AY192" s="95" t="str">
        <f>IF(ISTEXT($D192),SUM(IF($AV192="",0,IF('1. Eingabemaske'!$F$21="","",(IF('1. Eingabemaske'!$F$21=0,($AU192/'1. Eingabemaske'!$G$21),($AU192-1)/('1. Eingabemaske'!$G$21-1)))*$AV192)),IF($AX192="",0,IF('1. Eingabemaske'!#REF!="","",(IF('1. Eingabemaske'!#REF!=0,($AW192/'1. Eingabemaske'!#REF!),($AW192-1)/('1. Eingabemaske'!#REF!-1)))*$AX192))),"")</f>
        <v/>
      </c>
      <c r="AZ192" s="84" t="str">
        <f t="shared" si="22"/>
        <v>Bitte BES einfügen</v>
      </c>
      <c r="BA192" s="96" t="str">
        <f t="shared" si="23"/>
        <v/>
      </c>
      <c r="BB192" s="100"/>
      <c r="BC192" s="100"/>
      <c r="BD192" s="100"/>
    </row>
    <row r="193" spans="2:56" ht="13.5" thickBot="1" x14ac:dyDescent="0.45">
      <c r="B193" s="99" t="str">
        <f t="shared" si="16"/>
        <v xml:space="preserve"> </v>
      </c>
      <c r="C193" s="100"/>
      <c r="D193" s="100"/>
      <c r="E193" s="100"/>
      <c r="F193" s="100"/>
      <c r="G193" s="101"/>
      <c r="H193" s="101"/>
      <c r="I193" s="84" t="str">
        <f>IF(ISBLANK(Tableau1[[#This Row],[Name]]),"",((Tableau1[[#This Row],[Testdatum]]-Tableau1[[#This Row],[Geburtsdatum]])/365))</f>
        <v/>
      </c>
      <c r="J193" s="102" t="str">
        <f t="shared" si="17"/>
        <v xml:space="preserve"> </v>
      </c>
      <c r="K193" s="103"/>
      <c r="L193" s="103"/>
      <c r="M193" s="104" t="str">
        <f>IF(ISTEXT(D193),IF(L193="","",IF(HLOOKUP(INT($I193),'1. Eingabemaske'!$I$12:$V$21,2,FALSE)&lt;&gt;0,HLOOKUP(INT($I193),'1. Eingabemaske'!$I$12:$V$21,2,FALSE),"")),"")</f>
        <v/>
      </c>
      <c r="N193" s="105" t="str">
        <f>IF(ISTEXT($D193),IF(F193="M",IF(L193="","",IF($K193="Frühentwickler",VLOOKUP(INT($I193),'1. Eingabemaske'!$Z$12:$AF$28,5,FALSE),IF($K193="Normalentwickler",VLOOKUP(INT($I193),'1. Eingabemaske'!$Z$12:$AF$23,6,FALSE),IF($K193="Spätentwickler",VLOOKUP(INT($I193),'1. Eingabemaske'!$Z$12:$AF$23,7,FALSE),0)))+((VLOOKUP(INT($I193),'1. Eingabemaske'!$Z$12:$AF$23,2,FALSE))*(($G193-DATE(YEAR($G193),1,1)+1)/365))),IF(F193="W",(IF($K193="Frühentwickler",VLOOKUP(INT($I193),'1. Eingabemaske'!$AH$12:$AN$28,5,FALSE),IF($K193="Normalentwickler",VLOOKUP(INT($I193),'1. Eingabemaske'!$AH$12:$AN$23,6,FALSE),IF($K193="Spätentwickler",VLOOKUP(INT($I193),'1. Eingabemaske'!$AH$12:$AN$23,7,FALSE),0)))+((VLOOKUP(INT($I193),'1. Eingabemaske'!$AH$12:$AN$23,2,FALSE))*(($G193-DATE(YEAR($G193),1,1)+1)/365))),"Geschlecht fehlt!")),"")</f>
        <v/>
      </c>
      <c r="O193" s="106" t="str">
        <f>IF(ISTEXT(D193),IF(M193="","",IF('1. Eingabemaske'!$F$13="",0,(IF('1. Eingabemaske'!$F$13=0,(L193/'1. Eingabemaske'!$G$13),(L193-1)/('1. Eingabemaske'!$G$13-1))*M193*N193))),"")</f>
        <v/>
      </c>
      <c r="P193" s="103"/>
      <c r="Q193" s="103"/>
      <c r="R193" s="104" t="str">
        <f t="shared" si="18"/>
        <v/>
      </c>
      <c r="S193" s="104" t="str">
        <f>IF(AND(ISTEXT($D193),ISNUMBER(R193)),IF(HLOOKUP(INT($I193),'1. Eingabemaske'!$I$12:$V$21,3,FALSE)&lt;&gt;0,HLOOKUP(INT($I193),'1. Eingabemaske'!$I$12:$V$21,3,FALSE),""),"")</f>
        <v/>
      </c>
      <c r="T193" s="106" t="str">
        <f>IF(ISTEXT($D193),IF($S193="","",IF($R193="","",IF('1. Eingabemaske'!$F$14="",0,(IF('1. Eingabemaske'!$F$14=0,(R193/'1. Eingabemaske'!$G$14),(R193-1)/('1. Eingabemaske'!$G$14-1))*$S193)))),"")</f>
        <v/>
      </c>
      <c r="U193" s="103"/>
      <c r="V193" s="103"/>
      <c r="W193" s="104" t="str">
        <f t="shared" si="19"/>
        <v/>
      </c>
      <c r="X193" s="104" t="str">
        <f>IF(AND(ISTEXT($D193),ISNUMBER(W193)),IF(HLOOKUP(INT($I193),'1. Eingabemaske'!$I$12:$V$21,4,FALSE)&lt;&gt;0,HLOOKUP(INT($I193),'1. Eingabemaske'!$I$12:$V$21,4,FALSE),""),"")</f>
        <v/>
      </c>
      <c r="Y193" s="108" t="str">
        <f>IF(ISTEXT($D193),IF($W193="","",IF($X193="","",IF('1. Eingabemaske'!$F$15="","",(IF('1. Eingabemaske'!$F$15=0,($W193/'1. Eingabemaske'!$G$15),($W193-1)/('1. Eingabemaske'!$G$15-1))*$X193)))),"")</f>
        <v/>
      </c>
      <c r="Z193" s="103"/>
      <c r="AA193" s="103"/>
      <c r="AB193" s="104" t="str">
        <f t="shared" si="20"/>
        <v/>
      </c>
      <c r="AC193" s="104" t="str">
        <f>IF(AND(ISTEXT($D193),ISNUMBER($AB193)),IF(HLOOKUP(INT($I193),'1. Eingabemaske'!$I$12:$V$21,5,FALSE)&lt;&gt;0,HLOOKUP(INT($I193),'1. Eingabemaske'!$I$12:$V$21,5,FALSE),""),"")</f>
        <v/>
      </c>
      <c r="AD193" s="91" t="str">
        <f>IF(ISTEXT($D193),IF($AC193="","",IF('1. Eingabemaske'!$F$16="","",(IF('1. Eingabemaske'!$F$16=0,($AB193/'1. Eingabemaske'!$G$16),($AB193-1)/('1. Eingabemaske'!$G$16-1))*$AC193))),"")</f>
        <v/>
      </c>
      <c r="AE193" s="92" t="str">
        <f>IF(ISTEXT($D193),IF(F193="M",IF(L193="","",IF($K193="Frühentwickler",VLOOKUP(INT($I193),'1. Eingabemaske'!$Z$12:$AF$28,5,FALSE),IF($K193="Normalentwickler",VLOOKUP(INT($I193),'1. Eingabemaske'!$Z$12:$AF$23,6,FALSE),IF($K193="Spätentwickler",VLOOKUP(INT($I193),'1. Eingabemaske'!$Z$12:$AF$23,7,FALSE),0)))+((VLOOKUP(INT($I193),'1. Eingabemaske'!$Z$12:$AF$23,2,FALSE))*(($G193-DATE(YEAR($G193),1,1)+1)/365))),IF(F193="W",(IF($K193="Frühentwickler",VLOOKUP(INT($I193),'1. Eingabemaske'!$AH$12:$AN$28,5,FALSE),IF($K193="Normalentwickler",VLOOKUP(INT($I193),'1. Eingabemaske'!$AH$12:$AN$23,6,FALSE),IF($K193="Spätentwickler",VLOOKUP(INT($I193),'1. Eingabemaske'!$AH$12:$AN$23,7,FALSE),0)))+((VLOOKUP(INT($I193),'1. Eingabemaske'!$AH$12:$AN$23,2,FALSE))*(($G193-DATE(YEAR($G193),1,1)+1)/365))),"Geschlecht fehlt!")),"")</f>
        <v/>
      </c>
      <c r="AF193" s="93" t="str">
        <f t="shared" si="21"/>
        <v/>
      </c>
      <c r="AG193" s="103"/>
      <c r="AH193" s="94" t="str">
        <f>IF(AND(ISTEXT($D193),ISNUMBER($AG193)),IF(HLOOKUP(INT($I193),'1. Eingabemaske'!$I$12:$V$21,6,FALSE)&lt;&gt;0,HLOOKUP(INT($I193),'1. Eingabemaske'!$I$12:$V$21,6,FALSE),""),"")</f>
        <v/>
      </c>
      <c r="AI193" s="91" t="str">
        <f>IF(ISTEXT($D193),IF($AH193="","",IF('1. Eingabemaske'!$F$17="","",(IF('1. Eingabemaske'!$F$17=0,($AG193/'1. Eingabemaske'!$G$17),($AG193-1)/('1. Eingabemaske'!$G$17-1))*$AH193))),"")</f>
        <v/>
      </c>
      <c r="AJ193" s="103"/>
      <c r="AK193" s="94" t="str">
        <f>IF(AND(ISTEXT($D193),ISNUMBER($AJ193)),IF(HLOOKUP(INT($I193),'1. Eingabemaske'!$I$12:$V$21,7,FALSE)&lt;&gt;0,HLOOKUP(INT($I193),'1. Eingabemaske'!$I$12:$V$21,7,FALSE),""),"")</f>
        <v/>
      </c>
      <c r="AL193" s="91" t="str">
        <f>IF(ISTEXT($D193),IF(AJ193=0,0,IF($AK193="","",IF('1. Eingabemaske'!$F$18="","",(IF('1. Eingabemaske'!$F$18=0,($AJ193/'1. Eingabemaske'!$G$18),($AJ193-1)/('1. Eingabemaske'!$G$18-1))*$AK193)))),"")</f>
        <v/>
      </c>
      <c r="AM193" s="103"/>
      <c r="AN193" s="94" t="str">
        <f>IF(AND(ISTEXT($D193),ISNUMBER($AM193)),IF(HLOOKUP(INT($I193),'1. Eingabemaske'!$I$12:$V$21,8,FALSE)&lt;&gt;0,HLOOKUP(INT($I193),'1. Eingabemaske'!$I$12:$V$21,8,FALSE),""),"")</f>
        <v/>
      </c>
      <c r="AO193" s="89" t="str">
        <f>IF(ISTEXT($D193),IF($AN193="","",IF('1. Eingabemaske'!#REF!="","",(IF('1. Eingabemaske'!#REF!=0,($AM193/'1. Eingabemaske'!#REF!),($AM193-1)/('1. Eingabemaske'!#REF!-1))*$AN193))),"")</f>
        <v/>
      </c>
      <c r="AP193" s="110"/>
      <c r="AQ193" s="94" t="str">
        <f>IF(AND(ISTEXT($D193),ISNUMBER($AP193)),IF(HLOOKUP(INT($I193),'1. Eingabemaske'!$I$12:$V$21,9,FALSE)&lt;&gt;0,HLOOKUP(INT($I193),'1. Eingabemaske'!$I$12:$V$21,9,FALSE),""),"")</f>
        <v/>
      </c>
      <c r="AR193" s="103"/>
      <c r="AS193" s="94" t="str">
        <f>IF(AND(ISTEXT($D193),ISNUMBER($AR193)),IF(HLOOKUP(INT($I193),'1. Eingabemaske'!$I$12:$V$21,10,FALSE)&lt;&gt;0,HLOOKUP(INT($I193),'1. Eingabemaske'!$I$12:$V$21,10,FALSE),""),"")</f>
        <v/>
      </c>
      <c r="AT193" s="95" t="str">
        <f>IF(ISTEXT($D193),(IF($AQ193="",0,IF('1. Eingabemaske'!$F$19="","",(IF('1. Eingabemaske'!$F$19=0,($AP193/'1. Eingabemaske'!$G$19),($AP193-1)/('1. Eingabemaske'!$G$19-1))*$AQ193)))+IF($AS193="",0,IF('1. Eingabemaske'!$F$20="","",(IF('1. Eingabemaske'!$F$20=0,($AR193/'1. Eingabemaske'!$G$20),($AR193-1)/('1. Eingabemaske'!$G$20-1))*$AS193)))),"")</f>
        <v/>
      </c>
      <c r="AU193" s="103"/>
      <c r="AV193" s="94" t="str">
        <f>IF(AND(ISTEXT($D193),ISNUMBER($AU193)),IF(HLOOKUP(INT($I193),'1. Eingabemaske'!$I$12:$V$21,11,FALSE)&lt;&gt;0,HLOOKUP(INT($I193),'1. Eingabemaske'!$I$12:$V$21,11,FALSE),""),"")</f>
        <v/>
      </c>
      <c r="AW193" s="103"/>
      <c r="AX193" s="94" t="str">
        <f>IF(AND(ISTEXT($D193),ISNUMBER($AW193)),IF(HLOOKUP(INT($I193),'1. Eingabemaske'!$I$12:$V$21,12,FALSE)&lt;&gt;0,HLOOKUP(INT($I193),'1. Eingabemaske'!$I$12:$V$21,12,FALSE),""),"")</f>
        <v/>
      </c>
      <c r="AY193" s="95" t="str">
        <f>IF(ISTEXT($D193),SUM(IF($AV193="",0,IF('1. Eingabemaske'!$F$21="","",(IF('1. Eingabemaske'!$F$21=0,($AU193/'1. Eingabemaske'!$G$21),($AU193-1)/('1. Eingabemaske'!$G$21-1)))*$AV193)),IF($AX193="",0,IF('1. Eingabemaske'!#REF!="","",(IF('1. Eingabemaske'!#REF!=0,($AW193/'1. Eingabemaske'!#REF!),($AW193-1)/('1. Eingabemaske'!#REF!-1)))*$AX193))),"")</f>
        <v/>
      </c>
      <c r="AZ193" s="84" t="str">
        <f t="shared" si="22"/>
        <v>Bitte BES einfügen</v>
      </c>
      <c r="BA193" s="96" t="str">
        <f t="shared" si="23"/>
        <v/>
      </c>
      <c r="BB193" s="100"/>
      <c r="BC193" s="100"/>
      <c r="BD193" s="100"/>
    </row>
    <row r="194" spans="2:56" ht="13.5" thickBot="1" x14ac:dyDescent="0.45">
      <c r="B194" s="99" t="str">
        <f t="shared" si="16"/>
        <v xml:space="preserve"> </v>
      </c>
      <c r="C194" s="100"/>
      <c r="D194" s="100"/>
      <c r="E194" s="100"/>
      <c r="F194" s="100"/>
      <c r="G194" s="101"/>
      <c r="H194" s="101"/>
      <c r="I194" s="84" t="str">
        <f>IF(ISBLANK(Tableau1[[#This Row],[Name]]),"",((Tableau1[[#This Row],[Testdatum]]-Tableau1[[#This Row],[Geburtsdatum]])/365))</f>
        <v/>
      </c>
      <c r="J194" s="102" t="str">
        <f t="shared" si="17"/>
        <v xml:space="preserve"> </v>
      </c>
      <c r="K194" s="103"/>
      <c r="L194" s="103"/>
      <c r="M194" s="104" t="str">
        <f>IF(ISTEXT(D194),IF(L194="","",IF(HLOOKUP(INT($I194),'1. Eingabemaske'!$I$12:$V$21,2,FALSE)&lt;&gt;0,HLOOKUP(INT($I194),'1. Eingabemaske'!$I$12:$V$21,2,FALSE),"")),"")</f>
        <v/>
      </c>
      <c r="N194" s="105" t="str">
        <f>IF(ISTEXT($D194),IF(F194="M",IF(L194="","",IF($K194="Frühentwickler",VLOOKUP(INT($I194),'1. Eingabemaske'!$Z$12:$AF$28,5,FALSE),IF($K194="Normalentwickler",VLOOKUP(INT($I194),'1. Eingabemaske'!$Z$12:$AF$23,6,FALSE),IF($K194="Spätentwickler",VLOOKUP(INT($I194),'1. Eingabemaske'!$Z$12:$AF$23,7,FALSE),0)))+((VLOOKUP(INT($I194),'1. Eingabemaske'!$Z$12:$AF$23,2,FALSE))*(($G194-DATE(YEAR($G194),1,1)+1)/365))),IF(F194="W",(IF($K194="Frühentwickler",VLOOKUP(INT($I194),'1. Eingabemaske'!$AH$12:$AN$28,5,FALSE),IF($K194="Normalentwickler",VLOOKUP(INT($I194),'1. Eingabemaske'!$AH$12:$AN$23,6,FALSE),IF($K194="Spätentwickler",VLOOKUP(INT($I194),'1. Eingabemaske'!$AH$12:$AN$23,7,FALSE),0)))+((VLOOKUP(INT($I194),'1. Eingabemaske'!$AH$12:$AN$23,2,FALSE))*(($G194-DATE(YEAR($G194),1,1)+1)/365))),"Geschlecht fehlt!")),"")</f>
        <v/>
      </c>
      <c r="O194" s="106" t="str">
        <f>IF(ISTEXT(D194),IF(M194="","",IF('1. Eingabemaske'!$F$13="",0,(IF('1. Eingabemaske'!$F$13=0,(L194/'1. Eingabemaske'!$G$13),(L194-1)/('1. Eingabemaske'!$G$13-1))*M194*N194))),"")</f>
        <v/>
      </c>
      <c r="P194" s="103"/>
      <c r="Q194" s="103"/>
      <c r="R194" s="104" t="str">
        <f t="shared" si="18"/>
        <v/>
      </c>
      <c r="S194" s="104" t="str">
        <f>IF(AND(ISTEXT($D194),ISNUMBER(R194)),IF(HLOOKUP(INT($I194),'1. Eingabemaske'!$I$12:$V$21,3,FALSE)&lt;&gt;0,HLOOKUP(INT($I194),'1. Eingabemaske'!$I$12:$V$21,3,FALSE),""),"")</f>
        <v/>
      </c>
      <c r="T194" s="106" t="str">
        <f>IF(ISTEXT($D194),IF($S194="","",IF($R194="","",IF('1. Eingabemaske'!$F$14="",0,(IF('1. Eingabemaske'!$F$14=0,(R194/'1. Eingabemaske'!$G$14),(R194-1)/('1. Eingabemaske'!$G$14-1))*$S194)))),"")</f>
        <v/>
      </c>
      <c r="U194" s="103"/>
      <c r="V194" s="103"/>
      <c r="W194" s="104" t="str">
        <f t="shared" si="19"/>
        <v/>
      </c>
      <c r="X194" s="104" t="str">
        <f>IF(AND(ISTEXT($D194),ISNUMBER(W194)),IF(HLOOKUP(INT($I194),'1. Eingabemaske'!$I$12:$V$21,4,FALSE)&lt;&gt;0,HLOOKUP(INT($I194),'1. Eingabemaske'!$I$12:$V$21,4,FALSE),""),"")</f>
        <v/>
      </c>
      <c r="Y194" s="108" t="str">
        <f>IF(ISTEXT($D194),IF($W194="","",IF($X194="","",IF('1. Eingabemaske'!$F$15="","",(IF('1. Eingabemaske'!$F$15=0,($W194/'1. Eingabemaske'!$G$15),($W194-1)/('1. Eingabemaske'!$G$15-1))*$X194)))),"")</f>
        <v/>
      </c>
      <c r="Z194" s="103"/>
      <c r="AA194" s="103"/>
      <c r="AB194" s="104" t="str">
        <f t="shared" si="20"/>
        <v/>
      </c>
      <c r="AC194" s="104" t="str">
        <f>IF(AND(ISTEXT($D194),ISNUMBER($AB194)),IF(HLOOKUP(INT($I194),'1. Eingabemaske'!$I$12:$V$21,5,FALSE)&lt;&gt;0,HLOOKUP(INT($I194),'1. Eingabemaske'!$I$12:$V$21,5,FALSE),""),"")</f>
        <v/>
      </c>
      <c r="AD194" s="91" t="str">
        <f>IF(ISTEXT($D194),IF($AC194="","",IF('1. Eingabemaske'!$F$16="","",(IF('1. Eingabemaske'!$F$16=0,($AB194/'1. Eingabemaske'!$G$16),($AB194-1)/('1. Eingabemaske'!$G$16-1))*$AC194))),"")</f>
        <v/>
      </c>
      <c r="AE194" s="92" t="str">
        <f>IF(ISTEXT($D194),IF(F194="M",IF(L194="","",IF($K194="Frühentwickler",VLOOKUP(INT($I194),'1. Eingabemaske'!$Z$12:$AF$28,5,FALSE),IF($K194="Normalentwickler",VLOOKUP(INT($I194),'1. Eingabemaske'!$Z$12:$AF$23,6,FALSE),IF($K194="Spätentwickler",VLOOKUP(INT($I194),'1. Eingabemaske'!$Z$12:$AF$23,7,FALSE),0)))+((VLOOKUP(INT($I194),'1. Eingabemaske'!$Z$12:$AF$23,2,FALSE))*(($G194-DATE(YEAR($G194),1,1)+1)/365))),IF(F194="W",(IF($K194="Frühentwickler",VLOOKUP(INT($I194),'1. Eingabemaske'!$AH$12:$AN$28,5,FALSE),IF($K194="Normalentwickler",VLOOKUP(INT($I194),'1. Eingabemaske'!$AH$12:$AN$23,6,FALSE),IF($K194="Spätentwickler",VLOOKUP(INT($I194),'1. Eingabemaske'!$AH$12:$AN$23,7,FALSE),0)))+((VLOOKUP(INT($I194),'1. Eingabemaske'!$AH$12:$AN$23,2,FALSE))*(($G194-DATE(YEAR($G194),1,1)+1)/365))),"Geschlecht fehlt!")),"")</f>
        <v/>
      </c>
      <c r="AF194" s="93" t="str">
        <f t="shared" si="21"/>
        <v/>
      </c>
      <c r="AG194" s="103"/>
      <c r="AH194" s="94" t="str">
        <f>IF(AND(ISTEXT($D194),ISNUMBER($AG194)),IF(HLOOKUP(INT($I194),'1. Eingabemaske'!$I$12:$V$21,6,FALSE)&lt;&gt;0,HLOOKUP(INT($I194),'1. Eingabemaske'!$I$12:$V$21,6,FALSE),""),"")</f>
        <v/>
      </c>
      <c r="AI194" s="91" t="str">
        <f>IF(ISTEXT($D194),IF($AH194="","",IF('1. Eingabemaske'!$F$17="","",(IF('1. Eingabemaske'!$F$17=0,($AG194/'1. Eingabemaske'!$G$17),($AG194-1)/('1. Eingabemaske'!$G$17-1))*$AH194))),"")</f>
        <v/>
      </c>
      <c r="AJ194" s="103"/>
      <c r="AK194" s="94" t="str">
        <f>IF(AND(ISTEXT($D194),ISNUMBER($AJ194)),IF(HLOOKUP(INT($I194),'1. Eingabemaske'!$I$12:$V$21,7,FALSE)&lt;&gt;0,HLOOKUP(INT($I194),'1. Eingabemaske'!$I$12:$V$21,7,FALSE),""),"")</f>
        <v/>
      </c>
      <c r="AL194" s="91" t="str">
        <f>IF(ISTEXT($D194),IF(AJ194=0,0,IF($AK194="","",IF('1. Eingabemaske'!$F$18="","",(IF('1. Eingabemaske'!$F$18=0,($AJ194/'1. Eingabemaske'!$G$18),($AJ194-1)/('1. Eingabemaske'!$G$18-1))*$AK194)))),"")</f>
        <v/>
      </c>
      <c r="AM194" s="103"/>
      <c r="AN194" s="94" t="str">
        <f>IF(AND(ISTEXT($D194),ISNUMBER($AM194)),IF(HLOOKUP(INT($I194),'1. Eingabemaske'!$I$12:$V$21,8,FALSE)&lt;&gt;0,HLOOKUP(INT($I194),'1. Eingabemaske'!$I$12:$V$21,8,FALSE),""),"")</f>
        <v/>
      </c>
      <c r="AO194" s="89" t="str">
        <f>IF(ISTEXT($D194),IF($AN194="","",IF('1. Eingabemaske'!#REF!="","",(IF('1. Eingabemaske'!#REF!=0,($AM194/'1. Eingabemaske'!#REF!),($AM194-1)/('1. Eingabemaske'!#REF!-1))*$AN194))),"")</f>
        <v/>
      </c>
      <c r="AP194" s="110"/>
      <c r="AQ194" s="94" t="str">
        <f>IF(AND(ISTEXT($D194),ISNUMBER($AP194)),IF(HLOOKUP(INT($I194),'1. Eingabemaske'!$I$12:$V$21,9,FALSE)&lt;&gt;0,HLOOKUP(INT($I194),'1. Eingabemaske'!$I$12:$V$21,9,FALSE),""),"")</f>
        <v/>
      </c>
      <c r="AR194" s="103"/>
      <c r="AS194" s="94" t="str">
        <f>IF(AND(ISTEXT($D194),ISNUMBER($AR194)),IF(HLOOKUP(INT($I194),'1. Eingabemaske'!$I$12:$V$21,10,FALSE)&lt;&gt;0,HLOOKUP(INT($I194),'1. Eingabemaske'!$I$12:$V$21,10,FALSE),""),"")</f>
        <v/>
      </c>
      <c r="AT194" s="95" t="str">
        <f>IF(ISTEXT($D194),(IF($AQ194="",0,IF('1. Eingabemaske'!$F$19="","",(IF('1. Eingabemaske'!$F$19=0,($AP194/'1. Eingabemaske'!$G$19),($AP194-1)/('1. Eingabemaske'!$G$19-1))*$AQ194)))+IF($AS194="",0,IF('1. Eingabemaske'!$F$20="","",(IF('1. Eingabemaske'!$F$20=0,($AR194/'1. Eingabemaske'!$G$20),($AR194-1)/('1. Eingabemaske'!$G$20-1))*$AS194)))),"")</f>
        <v/>
      </c>
      <c r="AU194" s="103"/>
      <c r="AV194" s="94" t="str">
        <f>IF(AND(ISTEXT($D194),ISNUMBER($AU194)),IF(HLOOKUP(INT($I194),'1. Eingabemaske'!$I$12:$V$21,11,FALSE)&lt;&gt;0,HLOOKUP(INT($I194),'1. Eingabemaske'!$I$12:$V$21,11,FALSE),""),"")</f>
        <v/>
      </c>
      <c r="AW194" s="103"/>
      <c r="AX194" s="94" t="str">
        <f>IF(AND(ISTEXT($D194),ISNUMBER($AW194)),IF(HLOOKUP(INT($I194),'1. Eingabemaske'!$I$12:$V$21,12,FALSE)&lt;&gt;0,HLOOKUP(INT($I194),'1. Eingabemaske'!$I$12:$V$21,12,FALSE),""),"")</f>
        <v/>
      </c>
      <c r="AY194" s="95" t="str">
        <f>IF(ISTEXT($D194),SUM(IF($AV194="",0,IF('1. Eingabemaske'!$F$21="","",(IF('1. Eingabemaske'!$F$21=0,($AU194/'1. Eingabemaske'!$G$21),($AU194-1)/('1. Eingabemaske'!$G$21-1)))*$AV194)),IF($AX194="",0,IF('1. Eingabemaske'!#REF!="","",(IF('1. Eingabemaske'!#REF!=0,($AW194/'1. Eingabemaske'!#REF!),($AW194-1)/('1. Eingabemaske'!#REF!-1)))*$AX194))),"")</f>
        <v/>
      </c>
      <c r="AZ194" s="84" t="str">
        <f t="shared" si="22"/>
        <v>Bitte BES einfügen</v>
      </c>
      <c r="BA194" s="96" t="str">
        <f t="shared" si="23"/>
        <v/>
      </c>
      <c r="BB194" s="100"/>
      <c r="BC194" s="100"/>
      <c r="BD194" s="100"/>
    </row>
    <row r="195" spans="2:56" ht="13.5" thickBot="1" x14ac:dyDescent="0.45">
      <c r="B195" s="99" t="str">
        <f t="shared" si="16"/>
        <v xml:space="preserve"> </v>
      </c>
      <c r="C195" s="100"/>
      <c r="D195" s="100"/>
      <c r="E195" s="100"/>
      <c r="F195" s="100"/>
      <c r="G195" s="101"/>
      <c r="H195" s="101"/>
      <c r="I195" s="84" t="str">
        <f>IF(ISBLANK(Tableau1[[#This Row],[Name]]),"",((Tableau1[[#This Row],[Testdatum]]-Tableau1[[#This Row],[Geburtsdatum]])/365))</f>
        <v/>
      </c>
      <c r="J195" s="102" t="str">
        <f t="shared" si="17"/>
        <v xml:space="preserve"> </v>
      </c>
      <c r="K195" s="103"/>
      <c r="L195" s="103"/>
      <c r="M195" s="104" t="str">
        <f>IF(ISTEXT(D195),IF(L195="","",IF(HLOOKUP(INT($I195),'1. Eingabemaske'!$I$12:$V$21,2,FALSE)&lt;&gt;0,HLOOKUP(INT($I195),'1. Eingabemaske'!$I$12:$V$21,2,FALSE),"")),"")</f>
        <v/>
      </c>
      <c r="N195" s="105" t="str">
        <f>IF(ISTEXT($D195),IF(F195="M",IF(L195="","",IF($K195="Frühentwickler",VLOOKUP(INT($I195),'1. Eingabemaske'!$Z$12:$AF$28,5,FALSE),IF($K195="Normalentwickler",VLOOKUP(INT($I195),'1. Eingabemaske'!$Z$12:$AF$23,6,FALSE),IF($K195="Spätentwickler",VLOOKUP(INT($I195),'1. Eingabemaske'!$Z$12:$AF$23,7,FALSE),0)))+((VLOOKUP(INT($I195),'1. Eingabemaske'!$Z$12:$AF$23,2,FALSE))*(($G195-DATE(YEAR($G195),1,1)+1)/365))),IF(F195="W",(IF($K195="Frühentwickler",VLOOKUP(INT($I195),'1. Eingabemaske'!$AH$12:$AN$28,5,FALSE),IF($K195="Normalentwickler",VLOOKUP(INT($I195),'1. Eingabemaske'!$AH$12:$AN$23,6,FALSE),IF($K195="Spätentwickler",VLOOKUP(INT($I195),'1. Eingabemaske'!$AH$12:$AN$23,7,FALSE),0)))+((VLOOKUP(INT($I195),'1. Eingabemaske'!$AH$12:$AN$23,2,FALSE))*(($G195-DATE(YEAR($G195),1,1)+1)/365))),"Geschlecht fehlt!")),"")</f>
        <v/>
      </c>
      <c r="O195" s="106" t="str">
        <f>IF(ISTEXT(D195),IF(M195="","",IF('1. Eingabemaske'!$F$13="",0,(IF('1. Eingabemaske'!$F$13=0,(L195/'1. Eingabemaske'!$G$13),(L195-1)/('1. Eingabemaske'!$G$13-1))*M195*N195))),"")</f>
        <v/>
      </c>
      <c r="P195" s="103"/>
      <c r="Q195" s="103"/>
      <c r="R195" s="104" t="str">
        <f t="shared" si="18"/>
        <v/>
      </c>
      <c r="S195" s="104" t="str">
        <f>IF(AND(ISTEXT($D195),ISNUMBER(R195)),IF(HLOOKUP(INT($I195),'1. Eingabemaske'!$I$12:$V$21,3,FALSE)&lt;&gt;0,HLOOKUP(INT($I195),'1. Eingabemaske'!$I$12:$V$21,3,FALSE),""),"")</f>
        <v/>
      </c>
      <c r="T195" s="106" t="str">
        <f>IF(ISTEXT($D195),IF($S195="","",IF($R195="","",IF('1. Eingabemaske'!$F$14="",0,(IF('1. Eingabemaske'!$F$14=0,(R195/'1. Eingabemaske'!$G$14),(R195-1)/('1. Eingabemaske'!$G$14-1))*$S195)))),"")</f>
        <v/>
      </c>
      <c r="U195" s="103"/>
      <c r="V195" s="103"/>
      <c r="W195" s="104" t="str">
        <f t="shared" si="19"/>
        <v/>
      </c>
      <c r="X195" s="104" t="str">
        <f>IF(AND(ISTEXT($D195),ISNUMBER(W195)),IF(HLOOKUP(INT($I195),'1. Eingabemaske'!$I$12:$V$21,4,FALSE)&lt;&gt;0,HLOOKUP(INT($I195),'1. Eingabemaske'!$I$12:$V$21,4,FALSE),""),"")</f>
        <v/>
      </c>
      <c r="Y195" s="108" t="str">
        <f>IF(ISTEXT($D195),IF($W195="","",IF($X195="","",IF('1. Eingabemaske'!$F$15="","",(IF('1. Eingabemaske'!$F$15=0,($W195/'1. Eingabemaske'!$G$15),($W195-1)/('1. Eingabemaske'!$G$15-1))*$X195)))),"")</f>
        <v/>
      </c>
      <c r="Z195" s="103"/>
      <c r="AA195" s="103"/>
      <c r="AB195" s="104" t="str">
        <f t="shared" si="20"/>
        <v/>
      </c>
      <c r="AC195" s="104" t="str">
        <f>IF(AND(ISTEXT($D195),ISNUMBER($AB195)),IF(HLOOKUP(INT($I195),'1. Eingabemaske'!$I$12:$V$21,5,FALSE)&lt;&gt;0,HLOOKUP(INT($I195),'1. Eingabemaske'!$I$12:$V$21,5,FALSE),""),"")</f>
        <v/>
      </c>
      <c r="AD195" s="91" t="str">
        <f>IF(ISTEXT($D195),IF($AC195="","",IF('1. Eingabemaske'!$F$16="","",(IF('1. Eingabemaske'!$F$16=0,($AB195/'1. Eingabemaske'!$G$16),($AB195-1)/('1. Eingabemaske'!$G$16-1))*$AC195))),"")</f>
        <v/>
      </c>
      <c r="AE195" s="92" t="str">
        <f>IF(ISTEXT($D195),IF(F195="M",IF(L195="","",IF($K195="Frühentwickler",VLOOKUP(INT($I195),'1. Eingabemaske'!$Z$12:$AF$28,5,FALSE),IF($K195="Normalentwickler",VLOOKUP(INT($I195),'1. Eingabemaske'!$Z$12:$AF$23,6,FALSE),IF($K195="Spätentwickler",VLOOKUP(INT($I195),'1. Eingabemaske'!$Z$12:$AF$23,7,FALSE),0)))+((VLOOKUP(INT($I195),'1. Eingabemaske'!$Z$12:$AF$23,2,FALSE))*(($G195-DATE(YEAR($G195),1,1)+1)/365))),IF(F195="W",(IF($K195="Frühentwickler",VLOOKUP(INT($I195),'1. Eingabemaske'!$AH$12:$AN$28,5,FALSE),IF($K195="Normalentwickler",VLOOKUP(INT($I195),'1. Eingabemaske'!$AH$12:$AN$23,6,FALSE),IF($K195="Spätentwickler",VLOOKUP(INT($I195),'1. Eingabemaske'!$AH$12:$AN$23,7,FALSE),0)))+((VLOOKUP(INT($I195),'1. Eingabemaske'!$AH$12:$AN$23,2,FALSE))*(($G195-DATE(YEAR($G195),1,1)+1)/365))),"Geschlecht fehlt!")),"")</f>
        <v/>
      </c>
      <c r="AF195" s="93" t="str">
        <f t="shared" si="21"/>
        <v/>
      </c>
      <c r="AG195" s="103"/>
      <c r="AH195" s="94" t="str">
        <f>IF(AND(ISTEXT($D195),ISNUMBER($AG195)),IF(HLOOKUP(INT($I195),'1. Eingabemaske'!$I$12:$V$21,6,FALSE)&lt;&gt;0,HLOOKUP(INT($I195),'1. Eingabemaske'!$I$12:$V$21,6,FALSE),""),"")</f>
        <v/>
      </c>
      <c r="AI195" s="91" t="str">
        <f>IF(ISTEXT($D195),IF($AH195="","",IF('1. Eingabemaske'!$F$17="","",(IF('1. Eingabemaske'!$F$17=0,($AG195/'1. Eingabemaske'!$G$17),($AG195-1)/('1. Eingabemaske'!$G$17-1))*$AH195))),"")</f>
        <v/>
      </c>
      <c r="AJ195" s="103"/>
      <c r="AK195" s="94" t="str">
        <f>IF(AND(ISTEXT($D195),ISNUMBER($AJ195)),IF(HLOOKUP(INT($I195),'1. Eingabemaske'!$I$12:$V$21,7,FALSE)&lt;&gt;0,HLOOKUP(INT($I195),'1. Eingabemaske'!$I$12:$V$21,7,FALSE),""),"")</f>
        <v/>
      </c>
      <c r="AL195" s="91" t="str">
        <f>IF(ISTEXT($D195),IF(AJ195=0,0,IF($AK195="","",IF('1. Eingabemaske'!$F$18="","",(IF('1. Eingabemaske'!$F$18=0,($AJ195/'1. Eingabemaske'!$G$18),($AJ195-1)/('1. Eingabemaske'!$G$18-1))*$AK195)))),"")</f>
        <v/>
      </c>
      <c r="AM195" s="103"/>
      <c r="AN195" s="94" t="str">
        <f>IF(AND(ISTEXT($D195),ISNUMBER($AM195)),IF(HLOOKUP(INT($I195),'1. Eingabemaske'!$I$12:$V$21,8,FALSE)&lt;&gt;0,HLOOKUP(INT($I195),'1. Eingabemaske'!$I$12:$V$21,8,FALSE),""),"")</f>
        <v/>
      </c>
      <c r="AO195" s="89" t="str">
        <f>IF(ISTEXT($D195),IF($AN195="","",IF('1. Eingabemaske'!#REF!="","",(IF('1. Eingabemaske'!#REF!=0,($AM195/'1. Eingabemaske'!#REF!),($AM195-1)/('1. Eingabemaske'!#REF!-1))*$AN195))),"")</f>
        <v/>
      </c>
      <c r="AP195" s="110"/>
      <c r="AQ195" s="94" t="str">
        <f>IF(AND(ISTEXT($D195),ISNUMBER($AP195)),IF(HLOOKUP(INT($I195),'1. Eingabemaske'!$I$12:$V$21,9,FALSE)&lt;&gt;0,HLOOKUP(INT($I195),'1. Eingabemaske'!$I$12:$V$21,9,FALSE),""),"")</f>
        <v/>
      </c>
      <c r="AR195" s="103"/>
      <c r="AS195" s="94" t="str">
        <f>IF(AND(ISTEXT($D195),ISNUMBER($AR195)),IF(HLOOKUP(INT($I195),'1. Eingabemaske'!$I$12:$V$21,10,FALSE)&lt;&gt;0,HLOOKUP(INT($I195),'1. Eingabemaske'!$I$12:$V$21,10,FALSE),""),"")</f>
        <v/>
      </c>
      <c r="AT195" s="95" t="str">
        <f>IF(ISTEXT($D195),(IF($AQ195="",0,IF('1. Eingabemaske'!$F$19="","",(IF('1. Eingabemaske'!$F$19=0,($AP195/'1. Eingabemaske'!$G$19),($AP195-1)/('1. Eingabemaske'!$G$19-1))*$AQ195)))+IF($AS195="",0,IF('1. Eingabemaske'!$F$20="","",(IF('1. Eingabemaske'!$F$20=0,($AR195/'1. Eingabemaske'!$G$20),($AR195-1)/('1. Eingabemaske'!$G$20-1))*$AS195)))),"")</f>
        <v/>
      </c>
      <c r="AU195" s="103"/>
      <c r="AV195" s="94" t="str">
        <f>IF(AND(ISTEXT($D195),ISNUMBER($AU195)),IF(HLOOKUP(INT($I195),'1. Eingabemaske'!$I$12:$V$21,11,FALSE)&lt;&gt;0,HLOOKUP(INT($I195),'1. Eingabemaske'!$I$12:$V$21,11,FALSE),""),"")</f>
        <v/>
      </c>
      <c r="AW195" s="103"/>
      <c r="AX195" s="94" t="str">
        <f>IF(AND(ISTEXT($D195),ISNUMBER($AW195)),IF(HLOOKUP(INT($I195),'1. Eingabemaske'!$I$12:$V$21,12,FALSE)&lt;&gt;0,HLOOKUP(INT($I195),'1. Eingabemaske'!$I$12:$V$21,12,FALSE),""),"")</f>
        <v/>
      </c>
      <c r="AY195" s="95" t="str">
        <f>IF(ISTEXT($D195),SUM(IF($AV195="",0,IF('1. Eingabemaske'!$F$21="","",(IF('1. Eingabemaske'!$F$21=0,($AU195/'1. Eingabemaske'!$G$21),($AU195-1)/('1. Eingabemaske'!$G$21-1)))*$AV195)),IF($AX195="",0,IF('1. Eingabemaske'!#REF!="","",(IF('1. Eingabemaske'!#REF!=0,($AW195/'1. Eingabemaske'!#REF!),($AW195-1)/('1. Eingabemaske'!#REF!-1)))*$AX195))),"")</f>
        <v/>
      </c>
      <c r="AZ195" s="84" t="str">
        <f t="shared" si="22"/>
        <v>Bitte BES einfügen</v>
      </c>
      <c r="BA195" s="96" t="str">
        <f t="shared" si="23"/>
        <v/>
      </c>
      <c r="BB195" s="100"/>
      <c r="BC195" s="100"/>
      <c r="BD195" s="100"/>
    </row>
    <row r="196" spans="2:56" ht="13.5" thickBot="1" x14ac:dyDescent="0.45">
      <c r="B196" s="99" t="str">
        <f t="shared" si="16"/>
        <v xml:space="preserve"> </v>
      </c>
      <c r="C196" s="100"/>
      <c r="D196" s="100"/>
      <c r="E196" s="100"/>
      <c r="F196" s="100"/>
      <c r="G196" s="101"/>
      <c r="H196" s="101"/>
      <c r="I196" s="84" t="str">
        <f>IF(ISBLANK(Tableau1[[#This Row],[Name]]),"",((Tableau1[[#This Row],[Testdatum]]-Tableau1[[#This Row],[Geburtsdatum]])/365))</f>
        <v/>
      </c>
      <c r="J196" s="102" t="str">
        <f t="shared" si="17"/>
        <v xml:space="preserve"> </v>
      </c>
      <c r="K196" s="103"/>
      <c r="L196" s="103"/>
      <c r="M196" s="104" t="str">
        <f>IF(ISTEXT(D196),IF(L196="","",IF(HLOOKUP(INT($I196),'1. Eingabemaske'!$I$12:$V$21,2,FALSE)&lt;&gt;0,HLOOKUP(INT($I196),'1. Eingabemaske'!$I$12:$V$21,2,FALSE),"")),"")</f>
        <v/>
      </c>
      <c r="N196" s="105" t="str">
        <f>IF(ISTEXT($D196),IF(F196="M",IF(L196="","",IF($K196="Frühentwickler",VLOOKUP(INT($I196),'1. Eingabemaske'!$Z$12:$AF$28,5,FALSE),IF($K196="Normalentwickler",VLOOKUP(INT($I196),'1. Eingabemaske'!$Z$12:$AF$23,6,FALSE),IF($K196="Spätentwickler",VLOOKUP(INT($I196),'1. Eingabemaske'!$Z$12:$AF$23,7,FALSE),0)))+((VLOOKUP(INT($I196),'1. Eingabemaske'!$Z$12:$AF$23,2,FALSE))*(($G196-DATE(YEAR($G196),1,1)+1)/365))),IF(F196="W",(IF($K196="Frühentwickler",VLOOKUP(INT($I196),'1. Eingabemaske'!$AH$12:$AN$28,5,FALSE),IF($K196="Normalentwickler",VLOOKUP(INT($I196),'1. Eingabemaske'!$AH$12:$AN$23,6,FALSE),IF($K196="Spätentwickler",VLOOKUP(INT($I196),'1. Eingabemaske'!$AH$12:$AN$23,7,FALSE),0)))+((VLOOKUP(INT($I196),'1. Eingabemaske'!$AH$12:$AN$23,2,FALSE))*(($G196-DATE(YEAR($G196),1,1)+1)/365))),"Geschlecht fehlt!")),"")</f>
        <v/>
      </c>
      <c r="O196" s="106" t="str">
        <f>IF(ISTEXT(D196),IF(M196="","",IF('1. Eingabemaske'!$F$13="",0,(IF('1. Eingabemaske'!$F$13=0,(L196/'1. Eingabemaske'!$G$13),(L196-1)/('1. Eingabemaske'!$G$13-1))*M196*N196))),"")</f>
        <v/>
      </c>
      <c r="P196" s="103"/>
      <c r="Q196" s="103"/>
      <c r="R196" s="104" t="str">
        <f t="shared" si="18"/>
        <v/>
      </c>
      <c r="S196" s="104" t="str">
        <f>IF(AND(ISTEXT($D196),ISNUMBER(R196)),IF(HLOOKUP(INT($I196),'1. Eingabemaske'!$I$12:$V$21,3,FALSE)&lt;&gt;0,HLOOKUP(INT($I196),'1. Eingabemaske'!$I$12:$V$21,3,FALSE),""),"")</f>
        <v/>
      </c>
      <c r="T196" s="106" t="str">
        <f>IF(ISTEXT($D196),IF($S196="","",IF($R196="","",IF('1. Eingabemaske'!$F$14="",0,(IF('1. Eingabemaske'!$F$14=0,(R196/'1. Eingabemaske'!$G$14),(R196-1)/('1. Eingabemaske'!$G$14-1))*$S196)))),"")</f>
        <v/>
      </c>
      <c r="U196" s="103"/>
      <c r="V196" s="103"/>
      <c r="W196" s="104" t="str">
        <f t="shared" si="19"/>
        <v/>
      </c>
      <c r="X196" s="104" t="str">
        <f>IF(AND(ISTEXT($D196),ISNUMBER(W196)),IF(HLOOKUP(INT($I196),'1. Eingabemaske'!$I$12:$V$21,4,FALSE)&lt;&gt;0,HLOOKUP(INT($I196),'1. Eingabemaske'!$I$12:$V$21,4,FALSE),""),"")</f>
        <v/>
      </c>
      <c r="Y196" s="108" t="str">
        <f>IF(ISTEXT($D196),IF($W196="","",IF($X196="","",IF('1. Eingabemaske'!$F$15="","",(IF('1. Eingabemaske'!$F$15=0,($W196/'1. Eingabemaske'!$G$15),($W196-1)/('1. Eingabemaske'!$G$15-1))*$X196)))),"")</f>
        <v/>
      </c>
      <c r="Z196" s="103"/>
      <c r="AA196" s="103"/>
      <c r="AB196" s="104" t="str">
        <f t="shared" si="20"/>
        <v/>
      </c>
      <c r="AC196" s="104" t="str">
        <f>IF(AND(ISTEXT($D196),ISNUMBER($AB196)),IF(HLOOKUP(INT($I196),'1. Eingabemaske'!$I$12:$V$21,5,FALSE)&lt;&gt;0,HLOOKUP(INT($I196),'1. Eingabemaske'!$I$12:$V$21,5,FALSE),""),"")</f>
        <v/>
      </c>
      <c r="AD196" s="91" t="str">
        <f>IF(ISTEXT($D196),IF($AC196="","",IF('1. Eingabemaske'!$F$16="","",(IF('1. Eingabemaske'!$F$16=0,($AB196/'1. Eingabemaske'!$G$16),($AB196-1)/('1. Eingabemaske'!$G$16-1))*$AC196))),"")</f>
        <v/>
      </c>
      <c r="AE196" s="92" t="str">
        <f>IF(ISTEXT($D196),IF(F196="M",IF(L196="","",IF($K196="Frühentwickler",VLOOKUP(INT($I196),'1. Eingabemaske'!$Z$12:$AF$28,5,FALSE),IF($K196="Normalentwickler",VLOOKUP(INT($I196),'1. Eingabemaske'!$Z$12:$AF$23,6,FALSE),IF($K196="Spätentwickler",VLOOKUP(INT($I196),'1. Eingabemaske'!$Z$12:$AF$23,7,FALSE),0)))+((VLOOKUP(INT($I196),'1. Eingabemaske'!$Z$12:$AF$23,2,FALSE))*(($G196-DATE(YEAR($G196),1,1)+1)/365))),IF(F196="W",(IF($K196="Frühentwickler",VLOOKUP(INT($I196),'1. Eingabemaske'!$AH$12:$AN$28,5,FALSE),IF($K196="Normalentwickler",VLOOKUP(INT($I196),'1. Eingabemaske'!$AH$12:$AN$23,6,FALSE),IF($K196="Spätentwickler",VLOOKUP(INT($I196),'1. Eingabemaske'!$AH$12:$AN$23,7,FALSE),0)))+((VLOOKUP(INT($I196),'1. Eingabemaske'!$AH$12:$AN$23,2,FALSE))*(($G196-DATE(YEAR($G196),1,1)+1)/365))),"Geschlecht fehlt!")),"")</f>
        <v/>
      </c>
      <c r="AF196" s="93" t="str">
        <f t="shared" si="21"/>
        <v/>
      </c>
      <c r="AG196" s="103"/>
      <c r="AH196" s="94" t="str">
        <f>IF(AND(ISTEXT($D196),ISNUMBER($AG196)),IF(HLOOKUP(INT($I196),'1. Eingabemaske'!$I$12:$V$21,6,FALSE)&lt;&gt;0,HLOOKUP(INT($I196),'1. Eingabemaske'!$I$12:$V$21,6,FALSE),""),"")</f>
        <v/>
      </c>
      <c r="AI196" s="91" t="str">
        <f>IF(ISTEXT($D196),IF($AH196="","",IF('1. Eingabemaske'!$F$17="","",(IF('1. Eingabemaske'!$F$17=0,($AG196/'1. Eingabemaske'!$G$17),($AG196-1)/('1. Eingabemaske'!$G$17-1))*$AH196))),"")</f>
        <v/>
      </c>
      <c r="AJ196" s="103"/>
      <c r="AK196" s="94" t="str">
        <f>IF(AND(ISTEXT($D196),ISNUMBER($AJ196)),IF(HLOOKUP(INT($I196),'1. Eingabemaske'!$I$12:$V$21,7,FALSE)&lt;&gt;0,HLOOKUP(INT($I196),'1. Eingabemaske'!$I$12:$V$21,7,FALSE),""),"")</f>
        <v/>
      </c>
      <c r="AL196" s="91" t="str">
        <f>IF(ISTEXT($D196),IF(AJ196=0,0,IF($AK196="","",IF('1. Eingabemaske'!$F$18="","",(IF('1. Eingabemaske'!$F$18=0,($AJ196/'1. Eingabemaske'!$G$18),($AJ196-1)/('1. Eingabemaske'!$G$18-1))*$AK196)))),"")</f>
        <v/>
      </c>
      <c r="AM196" s="103"/>
      <c r="AN196" s="94" t="str">
        <f>IF(AND(ISTEXT($D196),ISNUMBER($AM196)),IF(HLOOKUP(INT($I196),'1. Eingabemaske'!$I$12:$V$21,8,FALSE)&lt;&gt;0,HLOOKUP(INT($I196),'1. Eingabemaske'!$I$12:$V$21,8,FALSE),""),"")</f>
        <v/>
      </c>
      <c r="AO196" s="89" t="str">
        <f>IF(ISTEXT($D196),IF($AN196="","",IF('1. Eingabemaske'!#REF!="","",(IF('1. Eingabemaske'!#REF!=0,($AM196/'1. Eingabemaske'!#REF!),($AM196-1)/('1. Eingabemaske'!#REF!-1))*$AN196))),"")</f>
        <v/>
      </c>
      <c r="AP196" s="110"/>
      <c r="AQ196" s="94" t="str">
        <f>IF(AND(ISTEXT($D196),ISNUMBER($AP196)),IF(HLOOKUP(INT($I196),'1. Eingabemaske'!$I$12:$V$21,9,FALSE)&lt;&gt;0,HLOOKUP(INT($I196),'1. Eingabemaske'!$I$12:$V$21,9,FALSE),""),"")</f>
        <v/>
      </c>
      <c r="AR196" s="103"/>
      <c r="AS196" s="94" t="str">
        <f>IF(AND(ISTEXT($D196),ISNUMBER($AR196)),IF(HLOOKUP(INT($I196),'1. Eingabemaske'!$I$12:$V$21,10,FALSE)&lt;&gt;0,HLOOKUP(INT($I196),'1. Eingabemaske'!$I$12:$V$21,10,FALSE),""),"")</f>
        <v/>
      </c>
      <c r="AT196" s="95" t="str">
        <f>IF(ISTEXT($D196),(IF($AQ196="",0,IF('1. Eingabemaske'!$F$19="","",(IF('1. Eingabemaske'!$F$19=0,($AP196/'1. Eingabemaske'!$G$19),($AP196-1)/('1. Eingabemaske'!$G$19-1))*$AQ196)))+IF($AS196="",0,IF('1. Eingabemaske'!$F$20="","",(IF('1. Eingabemaske'!$F$20=0,($AR196/'1. Eingabemaske'!$G$20),($AR196-1)/('1. Eingabemaske'!$G$20-1))*$AS196)))),"")</f>
        <v/>
      </c>
      <c r="AU196" s="103"/>
      <c r="AV196" s="94" t="str">
        <f>IF(AND(ISTEXT($D196),ISNUMBER($AU196)),IF(HLOOKUP(INT($I196),'1. Eingabemaske'!$I$12:$V$21,11,FALSE)&lt;&gt;0,HLOOKUP(INT($I196),'1. Eingabemaske'!$I$12:$V$21,11,FALSE),""),"")</f>
        <v/>
      </c>
      <c r="AW196" s="103"/>
      <c r="AX196" s="94" t="str">
        <f>IF(AND(ISTEXT($D196),ISNUMBER($AW196)),IF(HLOOKUP(INT($I196),'1. Eingabemaske'!$I$12:$V$21,12,FALSE)&lt;&gt;0,HLOOKUP(INT($I196),'1. Eingabemaske'!$I$12:$V$21,12,FALSE),""),"")</f>
        <v/>
      </c>
      <c r="AY196" s="95" t="str">
        <f>IF(ISTEXT($D196),SUM(IF($AV196="",0,IF('1. Eingabemaske'!$F$21="","",(IF('1. Eingabemaske'!$F$21=0,($AU196/'1. Eingabemaske'!$G$21),($AU196-1)/('1. Eingabemaske'!$G$21-1)))*$AV196)),IF($AX196="",0,IF('1. Eingabemaske'!#REF!="","",(IF('1. Eingabemaske'!#REF!=0,($AW196/'1. Eingabemaske'!#REF!),($AW196-1)/('1. Eingabemaske'!#REF!-1)))*$AX196))),"")</f>
        <v/>
      </c>
      <c r="AZ196" s="84" t="str">
        <f t="shared" si="22"/>
        <v>Bitte BES einfügen</v>
      </c>
      <c r="BA196" s="96" t="str">
        <f t="shared" si="23"/>
        <v/>
      </c>
      <c r="BB196" s="100"/>
      <c r="BC196" s="100"/>
      <c r="BD196" s="100"/>
    </row>
    <row r="197" spans="2:56" ht="13.5" thickBot="1" x14ac:dyDescent="0.45">
      <c r="B197" s="99" t="str">
        <f t="shared" si="16"/>
        <v xml:space="preserve"> </v>
      </c>
      <c r="C197" s="100"/>
      <c r="D197" s="100"/>
      <c r="E197" s="100"/>
      <c r="F197" s="100"/>
      <c r="G197" s="101"/>
      <c r="H197" s="101"/>
      <c r="I197" s="84" t="str">
        <f>IF(ISBLANK(Tableau1[[#This Row],[Name]]),"",((Tableau1[[#This Row],[Testdatum]]-Tableau1[[#This Row],[Geburtsdatum]])/365))</f>
        <v/>
      </c>
      <c r="J197" s="102" t="str">
        <f t="shared" si="17"/>
        <v xml:space="preserve"> </v>
      </c>
      <c r="K197" s="103"/>
      <c r="L197" s="103"/>
      <c r="M197" s="104" t="str">
        <f>IF(ISTEXT(D197),IF(L197="","",IF(HLOOKUP(INT($I197),'1. Eingabemaske'!$I$12:$V$21,2,FALSE)&lt;&gt;0,HLOOKUP(INT($I197),'1. Eingabemaske'!$I$12:$V$21,2,FALSE),"")),"")</f>
        <v/>
      </c>
      <c r="N197" s="105" t="str">
        <f>IF(ISTEXT($D197),IF(F197="M",IF(L197="","",IF($K197="Frühentwickler",VLOOKUP(INT($I197),'1. Eingabemaske'!$Z$12:$AF$28,5,FALSE),IF($K197="Normalentwickler",VLOOKUP(INT($I197),'1. Eingabemaske'!$Z$12:$AF$23,6,FALSE),IF($K197="Spätentwickler",VLOOKUP(INT($I197),'1. Eingabemaske'!$Z$12:$AF$23,7,FALSE),0)))+((VLOOKUP(INT($I197),'1. Eingabemaske'!$Z$12:$AF$23,2,FALSE))*(($G197-DATE(YEAR($G197),1,1)+1)/365))),IF(F197="W",(IF($K197="Frühentwickler",VLOOKUP(INT($I197),'1. Eingabemaske'!$AH$12:$AN$28,5,FALSE),IF($K197="Normalentwickler",VLOOKUP(INT($I197),'1. Eingabemaske'!$AH$12:$AN$23,6,FALSE),IF($K197="Spätentwickler",VLOOKUP(INT($I197),'1. Eingabemaske'!$AH$12:$AN$23,7,FALSE),0)))+((VLOOKUP(INT($I197),'1. Eingabemaske'!$AH$12:$AN$23,2,FALSE))*(($G197-DATE(YEAR($G197),1,1)+1)/365))),"Geschlecht fehlt!")),"")</f>
        <v/>
      </c>
      <c r="O197" s="106" t="str">
        <f>IF(ISTEXT(D197),IF(M197="","",IF('1. Eingabemaske'!$F$13="",0,(IF('1. Eingabemaske'!$F$13=0,(L197/'1. Eingabemaske'!$G$13),(L197-1)/('1. Eingabemaske'!$G$13-1))*M197*N197))),"")</f>
        <v/>
      </c>
      <c r="P197" s="103"/>
      <c r="Q197" s="103"/>
      <c r="R197" s="104" t="str">
        <f t="shared" si="18"/>
        <v/>
      </c>
      <c r="S197" s="104" t="str">
        <f>IF(AND(ISTEXT($D197),ISNUMBER(R197)),IF(HLOOKUP(INT($I197),'1. Eingabemaske'!$I$12:$V$21,3,FALSE)&lt;&gt;0,HLOOKUP(INT($I197),'1. Eingabemaske'!$I$12:$V$21,3,FALSE),""),"")</f>
        <v/>
      </c>
      <c r="T197" s="106" t="str">
        <f>IF(ISTEXT($D197),IF($S197="","",IF($R197="","",IF('1. Eingabemaske'!$F$14="",0,(IF('1. Eingabemaske'!$F$14=0,(R197/'1. Eingabemaske'!$G$14),(R197-1)/('1. Eingabemaske'!$G$14-1))*$S197)))),"")</f>
        <v/>
      </c>
      <c r="U197" s="103"/>
      <c r="V197" s="103"/>
      <c r="W197" s="104" t="str">
        <f t="shared" si="19"/>
        <v/>
      </c>
      <c r="X197" s="104" t="str">
        <f>IF(AND(ISTEXT($D197),ISNUMBER(W197)),IF(HLOOKUP(INT($I197),'1. Eingabemaske'!$I$12:$V$21,4,FALSE)&lt;&gt;0,HLOOKUP(INT($I197),'1. Eingabemaske'!$I$12:$V$21,4,FALSE),""),"")</f>
        <v/>
      </c>
      <c r="Y197" s="108" t="str">
        <f>IF(ISTEXT($D197),IF($W197="","",IF($X197="","",IF('1. Eingabemaske'!$F$15="","",(IF('1. Eingabemaske'!$F$15=0,($W197/'1. Eingabemaske'!$G$15),($W197-1)/('1. Eingabemaske'!$G$15-1))*$X197)))),"")</f>
        <v/>
      </c>
      <c r="Z197" s="103"/>
      <c r="AA197" s="103"/>
      <c r="AB197" s="104" t="str">
        <f t="shared" si="20"/>
        <v/>
      </c>
      <c r="AC197" s="104" t="str">
        <f>IF(AND(ISTEXT($D197),ISNUMBER($AB197)),IF(HLOOKUP(INT($I197),'1. Eingabemaske'!$I$12:$V$21,5,FALSE)&lt;&gt;0,HLOOKUP(INT($I197),'1. Eingabemaske'!$I$12:$V$21,5,FALSE),""),"")</f>
        <v/>
      </c>
      <c r="AD197" s="91" t="str">
        <f>IF(ISTEXT($D197),IF($AC197="","",IF('1. Eingabemaske'!$F$16="","",(IF('1. Eingabemaske'!$F$16=0,($AB197/'1. Eingabemaske'!$G$16),($AB197-1)/('1. Eingabemaske'!$G$16-1))*$AC197))),"")</f>
        <v/>
      </c>
      <c r="AE197" s="92" t="str">
        <f>IF(ISTEXT($D197),IF(F197="M",IF(L197="","",IF($K197="Frühentwickler",VLOOKUP(INT($I197),'1. Eingabemaske'!$Z$12:$AF$28,5,FALSE),IF($K197="Normalentwickler",VLOOKUP(INT($I197),'1. Eingabemaske'!$Z$12:$AF$23,6,FALSE),IF($K197="Spätentwickler",VLOOKUP(INT($I197),'1. Eingabemaske'!$Z$12:$AF$23,7,FALSE),0)))+((VLOOKUP(INT($I197),'1. Eingabemaske'!$Z$12:$AF$23,2,FALSE))*(($G197-DATE(YEAR($G197),1,1)+1)/365))),IF(F197="W",(IF($K197="Frühentwickler",VLOOKUP(INT($I197),'1. Eingabemaske'!$AH$12:$AN$28,5,FALSE),IF($K197="Normalentwickler",VLOOKUP(INT($I197),'1. Eingabemaske'!$AH$12:$AN$23,6,FALSE),IF($K197="Spätentwickler",VLOOKUP(INT($I197),'1. Eingabemaske'!$AH$12:$AN$23,7,FALSE),0)))+((VLOOKUP(INT($I197),'1. Eingabemaske'!$AH$12:$AN$23,2,FALSE))*(($G197-DATE(YEAR($G197),1,1)+1)/365))),"Geschlecht fehlt!")),"")</f>
        <v/>
      </c>
      <c r="AF197" s="93" t="str">
        <f t="shared" si="21"/>
        <v/>
      </c>
      <c r="AG197" s="103"/>
      <c r="AH197" s="94" t="str">
        <f>IF(AND(ISTEXT($D197),ISNUMBER($AG197)),IF(HLOOKUP(INT($I197),'1. Eingabemaske'!$I$12:$V$21,6,FALSE)&lt;&gt;0,HLOOKUP(INT($I197),'1. Eingabemaske'!$I$12:$V$21,6,FALSE),""),"")</f>
        <v/>
      </c>
      <c r="AI197" s="91" t="str">
        <f>IF(ISTEXT($D197),IF($AH197="","",IF('1. Eingabemaske'!$F$17="","",(IF('1. Eingabemaske'!$F$17=0,($AG197/'1. Eingabemaske'!$G$17),($AG197-1)/('1. Eingabemaske'!$G$17-1))*$AH197))),"")</f>
        <v/>
      </c>
      <c r="AJ197" s="103"/>
      <c r="AK197" s="94" t="str">
        <f>IF(AND(ISTEXT($D197),ISNUMBER($AJ197)),IF(HLOOKUP(INT($I197),'1. Eingabemaske'!$I$12:$V$21,7,FALSE)&lt;&gt;0,HLOOKUP(INT($I197),'1. Eingabemaske'!$I$12:$V$21,7,FALSE),""),"")</f>
        <v/>
      </c>
      <c r="AL197" s="91" t="str">
        <f>IF(ISTEXT($D197),IF(AJ197=0,0,IF($AK197="","",IF('1. Eingabemaske'!$F$18="","",(IF('1. Eingabemaske'!$F$18=0,($AJ197/'1. Eingabemaske'!$G$18),($AJ197-1)/('1. Eingabemaske'!$G$18-1))*$AK197)))),"")</f>
        <v/>
      </c>
      <c r="AM197" s="103"/>
      <c r="AN197" s="94" t="str">
        <f>IF(AND(ISTEXT($D197),ISNUMBER($AM197)),IF(HLOOKUP(INT($I197),'1. Eingabemaske'!$I$12:$V$21,8,FALSE)&lt;&gt;0,HLOOKUP(INT($I197),'1. Eingabemaske'!$I$12:$V$21,8,FALSE),""),"")</f>
        <v/>
      </c>
      <c r="AO197" s="89" t="str">
        <f>IF(ISTEXT($D197),IF($AN197="","",IF('1. Eingabemaske'!#REF!="","",(IF('1. Eingabemaske'!#REF!=0,($AM197/'1. Eingabemaske'!#REF!),($AM197-1)/('1. Eingabemaske'!#REF!-1))*$AN197))),"")</f>
        <v/>
      </c>
      <c r="AP197" s="110"/>
      <c r="AQ197" s="94" t="str">
        <f>IF(AND(ISTEXT($D197),ISNUMBER($AP197)),IF(HLOOKUP(INT($I197),'1. Eingabemaske'!$I$12:$V$21,9,FALSE)&lt;&gt;0,HLOOKUP(INT($I197),'1. Eingabemaske'!$I$12:$V$21,9,FALSE),""),"")</f>
        <v/>
      </c>
      <c r="AR197" s="103"/>
      <c r="AS197" s="94" t="str">
        <f>IF(AND(ISTEXT($D197),ISNUMBER($AR197)),IF(HLOOKUP(INT($I197),'1. Eingabemaske'!$I$12:$V$21,10,FALSE)&lt;&gt;0,HLOOKUP(INT($I197),'1. Eingabemaske'!$I$12:$V$21,10,FALSE),""),"")</f>
        <v/>
      </c>
      <c r="AT197" s="95" t="str">
        <f>IF(ISTEXT($D197),(IF($AQ197="",0,IF('1. Eingabemaske'!$F$19="","",(IF('1. Eingabemaske'!$F$19=0,($AP197/'1. Eingabemaske'!$G$19),($AP197-1)/('1. Eingabemaske'!$G$19-1))*$AQ197)))+IF($AS197="",0,IF('1. Eingabemaske'!$F$20="","",(IF('1. Eingabemaske'!$F$20=0,($AR197/'1. Eingabemaske'!$G$20),($AR197-1)/('1. Eingabemaske'!$G$20-1))*$AS197)))),"")</f>
        <v/>
      </c>
      <c r="AU197" s="103"/>
      <c r="AV197" s="94" t="str">
        <f>IF(AND(ISTEXT($D197),ISNUMBER($AU197)),IF(HLOOKUP(INT($I197),'1. Eingabemaske'!$I$12:$V$21,11,FALSE)&lt;&gt;0,HLOOKUP(INT($I197),'1. Eingabemaske'!$I$12:$V$21,11,FALSE),""),"")</f>
        <v/>
      </c>
      <c r="AW197" s="103"/>
      <c r="AX197" s="94" t="str">
        <f>IF(AND(ISTEXT($D197),ISNUMBER($AW197)),IF(HLOOKUP(INT($I197),'1. Eingabemaske'!$I$12:$V$21,12,FALSE)&lt;&gt;0,HLOOKUP(INT($I197),'1. Eingabemaske'!$I$12:$V$21,12,FALSE),""),"")</f>
        <v/>
      </c>
      <c r="AY197" s="95" t="str">
        <f>IF(ISTEXT($D197),SUM(IF($AV197="",0,IF('1. Eingabemaske'!$F$21="","",(IF('1. Eingabemaske'!$F$21=0,($AU197/'1. Eingabemaske'!$G$21),($AU197-1)/('1. Eingabemaske'!$G$21-1)))*$AV197)),IF($AX197="",0,IF('1. Eingabemaske'!#REF!="","",(IF('1. Eingabemaske'!#REF!=0,($AW197/'1. Eingabemaske'!#REF!),($AW197-1)/('1. Eingabemaske'!#REF!-1)))*$AX197))),"")</f>
        <v/>
      </c>
      <c r="AZ197" s="84" t="str">
        <f t="shared" si="22"/>
        <v>Bitte BES einfügen</v>
      </c>
      <c r="BA197" s="96" t="str">
        <f t="shared" si="23"/>
        <v/>
      </c>
      <c r="BB197" s="100"/>
      <c r="BC197" s="100"/>
      <c r="BD197" s="100"/>
    </row>
    <row r="198" spans="2:56" ht="13.5" thickBot="1" x14ac:dyDescent="0.45">
      <c r="B198" s="99" t="str">
        <f t="shared" si="16"/>
        <v xml:space="preserve"> </v>
      </c>
      <c r="C198" s="100"/>
      <c r="D198" s="100"/>
      <c r="E198" s="100"/>
      <c r="F198" s="100"/>
      <c r="G198" s="101"/>
      <c r="H198" s="101"/>
      <c r="I198" s="84" t="str">
        <f>IF(ISBLANK(Tableau1[[#This Row],[Name]]),"",((Tableau1[[#This Row],[Testdatum]]-Tableau1[[#This Row],[Geburtsdatum]])/365))</f>
        <v/>
      </c>
      <c r="J198" s="102" t="str">
        <f t="shared" si="17"/>
        <v xml:space="preserve"> </v>
      </c>
      <c r="K198" s="103"/>
      <c r="L198" s="103"/>
      <c r="M198" s="104" t="str">
        <f>IF(ISTEXT(D198),IF(L198="","",IF(HLOOKUP(INT($I198),'1. Eingabemaske'!$I$12:$V$21,2,FALSE)&lt;&gt;0,HLOOKUP(INT($I198),'1. Eingabemaske'!$I$12:$V$21,2,FALSE),"")),"")</f>
        <v/>
      </c>
      <c r="N198" s="105" t="str">
        <f>IF(ISTEXT($D198),IF(F198="M",IF(L198="","",IF($K198="Frühentwickler",VLOOKUP(INT($I198),'1. Eingabemaske'!$Z$12:$AF$28,5,FALSE),IF($K198="Normalentwickler",VLOOKUP(INT($I198),'1. Eingabemaske'!$Z$12:$AF$23,6,FALSE),IF($K198="Spätentwickler",VLOOKUP(INT($I198),'1. Eingabemaske'!$Z$12:$AF$23,7,FALSE),0)))+((VLOOKUP(INT($I198),'1. Eingabemaske'!$Z$12:$AF$23,2,FALSE))*(($G198-DATE(YEAR($G198),1,1)+1)/365))),IF(F198="W",(IF($K198="Frühentwickler",VLOOKUP(INT($I198),'1. Eingabemaske'!$AH$12:$AN$28,5,FALSE),IF($K198="Normalentwickler",VLOOKUP(INT($I198),'1. Eingabemaske'!$AH$12:$AN$23,6,FALSE),IF($K198="Spätentwickler",VLOOKUP(INT($I198),'1. Eingabemaske'!$AH$12:$AN$23,7,FALSE),0)))+((VLOOKUP(INT($I198),'1. Eingabemaske'!$AH$12:$AN$23,2,FALSE))*(($G198-DATE(YEAR($G198),1,1)+1)/365))),"Geschlecht fehlt!")),"")</f>
        <v/>
      </c>
      <c r="O198" s="106" t="str">
        <f>IF(ISTEXT(D198),IF(M198="","",IF('1. Eingabemaske'!$F$13="",0,(IF('1. Eingabemaske'!$F$13=0,(L198/'1. Eingabemaske'!$G$13),(L198-1)/('1. Eingabemaske'!$G$13-1))*M198*N198))),"")</f>
        <v/>
      </c>
      <c r="P198" s="103"/>
      <c r="Q198" s="103"/>
      <c r="R198" s="104" t="str">
        <f t="shared" si="18"/>
        <v/>
      </c>
      <c r="S198" s="104" t="str">
        <f>IF(AND(ISTEXT($D198),ISNUMBER(R198)),IF(HLOOKUP(INT($I198),'1. Eingabemaske'!$I$12:$V$21,3,FALSE)&lt;&gt;0,HLOOKUP(INT($I198),'1. Eingabemaske'!$I$12:$V$21,3,FALSE),""),"")</f>
        <v/>
      </c>
      <c r="T198" s="106" t="str">
        <f>IF(ISTEXT($D198),IF($S198="","",IF($R198="","",IF('1. Eingabemaske'!$F$14="",0,(IF('1. Eingabemaske'!$F$14=0,(R198/'1. Eingabemaske'!$G$14),(R198-1)/('1. Eingabemaske'!$G$14-1))*$S198)))),"")</f>
        <v/>
      </c>
      <c r="U198" s="103"/>
      <c r="V198" s="103"/>
      <c r="W198" s="104" t="str">
        <f t="shared" si="19"/>
        <v/>
      </c>
      <c r="X198" s="104" t="str">
        <f>IF(AND(ISTEXT($D198),ISNUMBER(W198)),IF(HLOOKUP(INT($I198),'1. Eingabemaske'!$I$12:$V$21,4,FALSE)&lt;&gt;0,HLOOKUP(INT($I198),'1. Eingabemaske'!$I$12:$V$21,4,FALSE),""),"")</f>
        <v/>
      </c>
      <c r="Y198" s="108" t="str">
        <f>IF(ISTEXT($D198),IF($W198="","",IF($X198="","",IF('1. Eingabemaske'!$F$15="","",(IF('1. Eingabemaske'!$F$15=0,($W198/'1. Eingabemaske'!$G$15),($W198-1)/('1. Eingabemaske'!$G$15-1))*$X198)))),"")</f>
        <v/>
      </c>
      <c r="Z198" s="103"/>
      <c r="AA198" s="103"/>
      <c r="AB198" s="104" t="str">
        <f t="shared" si="20"/>
        <v/>
      </c>
      <c r="AC198" s="104" t="str">
        <f>IF(AND(ISTEXT($D198),ISNUMBER($AB198)),IF(HLOOKUP(INT($I198),'1. Eingabemaske'!$I$12:$V$21,5,FALSE)&lt;&gt;0,HLOOKUP(INT($I198),'1. Eingabemaske'!$I$12:$V$21,5,FALSE),""),"")</f>
        <v/>
      </c>
      <c r="AD198" s="91" t="str">
        <f>IF(ISTEXT($D198),IF($AC198="","",IF('1. Eingabemaske'!$F$16="","",(IF('1. Eingabemaske'!$F$16=0,($AB198/'1. Eingabemaske'!$G$16),($AB198-1)/('1. Eingabemaske'!$G$16-1))*$AC198))),"")</f>
        <v/>
      </c>
      <c r="AE198" s="92" t="str">
        <f>IF(ISTEXT($D198),IF(F198="M",IF(L198="","",IF($K198="Frühentwickler",VLOOKUP(INT($I198),'1. Eingabemaske'!$Z$12:$AF$28,5,FALSE),IF($K198="Normalentwickler",VLOOKUP(INT($I198),'1. Eingabemaske'!$Z$12:$AF$23,6,FALSE),IF($K198="Spätentwickler",VLOOKUP(INT($I198),'1. Eingabemaske'!$Z$12:$AF$23,7,FALSE),0)))+((VLOOKUP(INT($I198),'1. Eingabemaske'!$Z$12:$AF$23,2,FALSE))*(($G198-DATE(YEAR($G198),1,1)+1)/365))),IF(F198="W",(IF($K198="Frühentwickler",VLOOKUP(INT($I198),'1. Eingabemaske'!$AH$12:$AN$28,5,FALSE),IF($K198="Normalentwickler",VLOOKUP(INT($I198),'1. Eingabemaske'!$AH$12:$AN$23,6,FALSE),IF($K198="Spätentwickler",VLOOKUP(INT($I198),'1. Eingabemaske'!$AH$12:$AN$23,7,FALSE),0)))+((VLOOKUP(INT($I198),'1. Eingabemaske'!$AH$12:$AN$23,2,FALSE))*(($G198-DATE(YEAR($G198),1,1)+1)/365))),"Geschlecht fehlt!")),"")</f>
        <v/>
      </c>
      <c r="AF198" s="93" t="str">
        <f t="shared" si="21"/>
        <v/>
      </c>
      <c r="AG198" s="103"/>
      <c r="AH198" s="94" t="str">
        <f>IF(AND(ISTEXT($D198),ISNUMBER($AG198)),IF(HLOOKUP(INT($I198),'1. Eingabemaske'!$I$12:$V$21,6,FALSE)&lt;&gt;0,HLOOKUP(INT($I198),'1. Eingabemaske'!$I$12:$V$21,6,FALSE),""),"")</f>
        <v/>
      </c>
      <c r="AI198" s="91" t="str">
        <f>IF(ISTEXT($D198),IF($AH198="","",IF('1. Eingabemaske'!$F$17="","",(IF('1. Eingabemaske'!$F$17=0,($AG198/'1. Eingabemaske'!$G$17),($AG198-1)/('1. Eingabemaske'!$G$17-1))*$AH198))),"")</f>
        <v/>
      </c>
      <c r="AJ198" s="103"/>
      <c r="AK198" s="94" t="str">
        <f>IF(AND(ISTEXT($D198),ISNUMBER($AJ198)),IF(HLOOKUP(INT($I198),'1. Eingabemaske'!$I$12:$V$21,7,FALSE)&lt;&gt;0,HLOOKUP(INT($I198),'1. Eingabemaske'!$I$12:$V$21,7,FALSE),""),"")</f>
        <v/>
      </c>
      <c r="AL198" s="91" t="str">
        <f>IF(ISTEXT($D198),IF(AJ198=0,0,IF($AK198="","",IF('1. Eingabemaske'!$F$18="","",(IF('1. Eingabemaske'!$F$18=0,($AJ198/'1. Eingabemaske'!$G$18),($AJ198-1)/('1. Eingabemaske'!$G$18-1))*$AK198)))),"")</f>
        <v/>
      </c>
      <c r="AM198" s="103"/>
      <c r="AN198" s="94" t="str">
        <f>IF(AND(ISTEXT($D198),ISNUMBER($AM198)),IF(HLOOKUP(INT($I198),'1. Eingabemaske'!$I$12:$V$21,8,FALSE)&lt;&gt;0,HLOOKUP(INT($I198),'1. Eingabemaske'!$I$12:$V$21,8,FALSE),""),"")</f>
        <v/>
      </c>
      <c r="AO198" s="89" t="str">
        <f>IF(ISTEXT($D198),IF($AN198="","",IF('1. Eingabemaske'!#REF!="","",(IF('1. Eingabemaske'!#REF!=0,($AM198/'1. Eingabemaske'!#REF!),($AM198-1)/('1. Eingabemaske'!#REF!-1))*$AN198))),"")</f>
        <v/>
      </c>
      <c r="AP198" s="110"/>
      <c r="AQ198" s="94" t="str">
        <f>IF(AND(ISTEXT($D198),ISNUMBER($AP198)),IF(HLOOKUP(INT($I198),'1. Eingabemaske'!$I$12:$V$21,9,FALSE)&lt;&gt;0,HLOOKUP(INT($I198),'1. Eingabemaske'!$I$12:$V$21,9,FALSE),""),"")</f>
        <v/>
      </c>
      <c r="AR198" s="103"/>
      <c r="AS198" s="94" t="str">
        <f>IF(AND(ISTEXT($D198),ISNUMBER($AR198)),IF(HLOOKUP(INT($I198),'1. Eingabemaske'!$I$12:$V$21,10,FALSE)&lt;&gt;0,HLOOKUP(INT($I198),'1. Eingabemaske'!$I$12:$V$21,10,FALSE),""),"")</f>
        <v/>
      </c>
      <c r="AT198" s="95" t="str">
        <f>IF(ISTEXT($D198),(IF($AQ198="",0,IF('1. Eingabemaske'!$F$19="","",(IF('1. Eingabemaske'!$F$19=0,($AP198/'1. Eingabemaske'!$G$19),($AP198-1)/('1. Eingabemaske'!$G$19-1))*$AQ198)))+IF($AS198="",0,IF('1. Eingabemaske'!$F$20="","",(IF('1. Eingabemaske'!$F$20=0,($AR198/'1. Eingabemaske'!$G$20),($AR198-1)/('1. Eingabemaske'!$G$20-1))*$AS198)))),"")</f>
        <v/>
      </c>
      <c r="AU198" s="103"/>
      <c r="AV198" s="94" t="str">
        <f>IF(AND(ISTEXT($D198),ISNUMBER($AU198)),IF(HLOOKUP(INT($I198),'1. Eingabemaske'!$I$12:$V$21,11,FALSE)&lt;&gt;0,HLOOKUP(INT($I198),'1. Eingabemaske'!$I$12:$V$21,11,FALSE),""),"")</f>
        <v/>
      </c>
      <c r="AW198" s="103"/>
      <c r="AX198" s="94" t="str">
        <f>IF(AND(ISTEXT($D198),ISNUMBER($AW198)),IF(HLOOKUP(INT($I198),'1. Eingabemaske'!$I$12:$V$21,12,FALSE)&lt;&gt;0,HLOOKUP(INT($I198),'1. Eingabemaske'!$I$12:$V$21,12,FALSE),""),"")</f>
        <v/>
      </c>
      <c r="AY198" s="95" t="str">
        <f>IF(ISTEXT($D198),SUM(IF($AV198="",0,IF('1. Eingabemaske'!$F$21="","",(IF('1. Eingabemaske'!$F$21=0,($AU198/'1. Eingabemaske'!$G$21),($AU198-1)/('1. Eingabemaske'!$G$21-1)))*$AV198)),IF($AX198="",0,IF('1. Eingabemaske'!#REF!="","",(IF('1. Eingabemaske'!#REF!=0,($AW198/'1. Eingabemaske'!#REF!),($AW198-1)/('1. Eingabemaske'!#REF!-1)))*$AX198))),"")</f>
        <v/>
      </c>
      <c r="AZ198" s="84" t="str">
        <f t="shared" si="22"/>
        <v>Bitte BES einfügen</v>
      </c>
      <c r="BA198" s="96" t="str">
        <f t="shared" si="23"/>
        <v/>
      </c>
      <c r="BB198" s="100"/>
      <c r="BC198" s="100"/>
      <c r="BD198" s="100"/>
    </row>
    <row r="199" spans="2:56" ht="13.5" thickBot="1" x14ac:dyDescent="0.45">
      <c r="B199" s="99" t="str">
        <f t="shared" si="16"/>
        <v xml:space="preserve"> </v>
      </c>
      <c r="C199" s="100"/>
      <c r="D199" s="100"/>
      <c r="E199" s="100"/>
      <c r="F199" s="100"/>
      <c r="G199" s="101"/>
      <c r="H199" s="101"/>
      <c r="I199" s="84" t="str">
        <f>IF(ISBLANK(Tableau1[[#This Row],[Name]]),"",((Tableau1[[#This Row],[Testdatum]]-Tableau1[[#This Row],[Geburtsdatum]])/365))</f>
        <v/>
      </c>
      <c r="J199" s="102" t="str">
        <f t="shared" si="17"/>
        <v xml:space="preserve"> </v>
      </c>
      <c r="K199" s="103"/>
      <c r="L199" s="103"/>
      <c r="M199" s="104" t="str">
        <f>IF(ISTEXT(D199),IF(L199="","",IF(HLOOKUP(INT($I199),'1. Eingabemaske'!$I$12:$V$21,2,FALSE)&lt;&gt;0,HLOOKUP(INT($I199),'1. Eingabemaske'!$I$12:$V$21,2,FALSE),"")),"")</f>
        <v/>
      </c>
      <c r="N199" s="105" t="str">
        <f>IF(ISTEXT($D199),IF(F199="M",IF(L199="","",IF($K199="Frühentwickler",VLOOKUP(INT($I199),'1. Eingabemaske'!$Z$12:$AF$28,5,FALSE),IF($K199="Normalentwickler",VLOOKUP(INT($I199),'1. Eingabemaske'!$Z$12:$AF$23,6,FALSE),IF($K199="Spätentwickler",VLOOKUP(INT($I199),'1. Eingabemaske'!$Z$12:$AF$23,7,FALSE),0)))+((VLOOKUP(INT($I199),'1. Eingabemaske'!$Z$12:$AF$23,2,FALSE))*(($G199-DATE(YEAR($G199),1,1)+1)/365))),IF(F199="W",(IF($K199="Frühentwickler",VLOOKUP(INT($I199),'1. Eingabemaske'!$AH$12:$AN$28,5,FALSE),IF($K199="Normalentwickler",VLOOKUP(INT($I199),'1. Eingabemaske'!$AH$12:$AN$23,6,FALSE),IF($K199="Spätentwickler",VLOOKUP(INT($I199),'1. Eingabemaske'!$AH$12:$AN$23,7,FALSE),0)))+((VLOOKUP(INT($I199),'1. Eingabemaske'!$AH$12:$AN$23,2,FALSE))*(($G199-DATE(YEAR($G199),1,1)+1)/365))),"Geschlecht fehlt!")),"")</f>
        <v/>
      </c>
      <c r="O199" s="106" t="str">
        <f>IF(ISTEXT(D199),IF(M199="","",IF('1. Eingabemaske'!$F$13="",0,(IF('1. Eingabemaske'!$F$13=0,(L199/'1. Eingabemaske'!$G$13),(L199-1)/('1. Eingabemaske'!$G$13-1))*M199*N199))),"")</f>
        <v/>
      </c>
      <c r="P199" s="103"/>
      <c r="Q199" s="103"/>
      <c r="R199" s="104" t="str">
        <f t="shared" si="18"/>
        <v/>
      </c>
      <c r="S199" s="104" t="str">
        <f>IF(AND(ISTEXT($D199),ISNUMBER(R199)),IF(HLOOKUP(INT($I199),'1. Eingabemaske'!$I$12:$V$21,3,FALSE)&lt;&gt;0,HLOOKUP(INT($I199),'1. Eingabemaske'!$I$12:$V$21,3,FALSE),""),"")</f>
        <v/>
      </c>
      <c r="T199" s="106" t="str">
        <f>IF(ISTEXT($D199),IF($S199="","",IF($R199="","",IF('1. Eingabemaske'!$F$14="",0,(IF('1. Eingabemaske'!$F$14=0,(R199/'1. Eingabemaske'!$G$14),(R199-1)/('1. Eingabemaske'!$G$14-1))*$S199)))),"")</f>
        <v/>
      </c>
      <c r="U199" s="103"/>
      <c r="V199" s="103"/>
      <c r="W199" s="104" t="str">
        <f t="shared" si="19"/>
        <v/>
      </c>
      <c r="X199" s="104" t="str">
        <f>IF(AND(ISTEXT($D199),ISNUMBER(W199)),IF(HLOOKUP(INT($I199),'1. Eingabemaske'!$I$12:$V$21,4,FALSE)&lt;&gt;0,HLOOKUP(INT($I199),'1. Eingabemaske'!$I$12:$V$21,4,FALSE),""),"")</f>
        <v/>
      </c>
      <c r="Y199" s="108" t="str">
        <f>IF(ISTEXT($D199),IF($W199="","",IF($X199="","",IF('1. Eingabemaske'!$F$15="","",(IF('1. Eingabemaske'!$F$15=0,($W199/'1. Eingabemaske'!$G$15),($W199-1)/('1. Eingabemaske'!$G$15-1))*$X199)))),"")</f>
        <v/>
      </c>
      <c r="Z199" s="103"/>
      <c r="AA199" s="103"/>
      <c r="AB199" s="104" t="str">
        <f t="shared" si="20"/>
        <v/>
      </c>
      <c r="AC199" s="104" t="str">
        <f>IF(AND(ISTEXT($D199),ISNUMBER($AB199)),IF(HLOOKUP(INT($I199),'1. Eingabemaske'!$I$12:$V$21,5,FALSE)&lt;&gt;0,HLOOKUP(INT($I199),'1. Eingabemaske'!$I$12:$V$21,5,FALSE),""),"")</f>
        <v/>
      </c>
      <c r="AD199" s="91" t="str">
        <f>IF(ISTEXT($D199),IF($AC199="","",IF('1. Eingabemaske'!$F$16="","",(IF('1. Eingabemaske'!$F$16=0,($AB199/'1. Eingabemaske'!$G$16),($AB199-1)/('1. Eingabemaske'!$G$16-1))*$AC199))),"")</f>
        <v/>
      </c>
      <c r="AE199" s="92" t="str">
        <f>IF(ISTEXT($D199),IF(F199="M",IF(L199="","",IF($K199="Frühentwickler",VLOOKUP(INT($I199),'1. Eingabemaske'!$Z$12:$AF$28,5,FALSE),IF($K199="Normalentwickler",VLOOKUP(INT($I199),'1. Eingabemaske'!$Z$12:$AF$23,6,FALSE),IF($K199="Spätentwickler",VLOOKUP(INT($I199),'1. Eingabemaske'!$Z$12:$AF$23,7,FALSE),0)))+((VLOOKUP(INT($I199),'1. Eingabemaske'!$Z$12:$AF$23,2,FALSE))*(($G199-DATE(YEAR($G199),1,1)+1)/365))),IF(F199="W",(IF($K199="Frühentwickler",VLOOKUP(INT($I199),'1. Eingabemaske'!$AH$12:$AN$28,5,FALSE),IF($K199="Normalentwickler",VLOOKUP(INT($I199),'1. Eingabemaske'!$AH$12:$AN$23,6,FALSE),IF($K199="Spätentwickler",VLOOKUP(INT($I199),'1. Eingabemaske'!$AH$12:$AN$23,7,FALSE),0)))+((VLOOKUP(INT($I199),'1. Eingabemaske'!$AH$12:$AN$23,2,FALSE))*(($G199-DATE(YEAR($G199),1,1)+1)/365))),"Geschlecht fehlt!")),"")</f>
        <v/>
      </c>
      <c r="AF199" s="93" t="str">
        <f t="shared" si="21"/>
        <v/>
      </c>
      <c r="AG199" s="103"/>
      <c r="AH199" s="94" t="str">
        <f>IF(AND(ISTEXT($D199),ISNUMBER($AG199)),IF(HLOOKUP(INT($I199),'1. Eingabemaske'!$I$12:$V$21,6,FALSE)&lt;&gt;0,HLOOKUP(INT($I199),'1. Eingabemaske'!$I$12:$V$21,6,FALSE),""),"")</f>
        <v/>
      </c>
      <c r="AI199" s="91" t="str">
        <f>IF(ISTEXT($D199),IF($AH199="","",IF('1. Eingabemaske'!$F$17="","",(IF('1. Eingabemaske'!$F$17=0,($AG199/'1. Eingabemaske'!$G$17),($AG199-1)/('1. Eingabemaske'!$G$17-1))*$AH199))),"")</f>
        <v/>
      </c>
      <c r="AJ199" s="103"/>
      <c r="AK199" s="94" t="str">
        <f>IF(AND(ISTEXT($D199),ISNUMBER($AJ199)),IF(HLOOKUP(INT($I199),'1. Eingabemaske'!$I$12:$V$21,7,FALSE)&lt;&gt;0,HLOOKUP(INT($I199),'1. Eingabemaske'!$I$12:$V$21,7,FALSE),""),"")</f>
        <v/>
      </c>
      <c r="AL199" s="91" t="str">
        <f>IF(ISTEXT($D199),IF(AJ199=0,0,IF($AK199="","",IF('1. Eingabemaske'!$F$18="","",(IF('1. Eingabemaske'!$F$18=0,($AJ199/'1. Eingabemaske'!$G$18),($AJ199-1)/('1. Eingabemaske'!$G$18-1))*$AK199)))),"")</f>
        <v/>
      </c>
      <c r="AM199" s="103"/>
      <c r="AN199" s="94" t="str">
        <f>IF(AND(ISTEXT($D199),ISNUMBER($AM199)),IF(HLOOKUP(INT($I199),'1. Eingabemaske'!$I$12:$V$21,8,FALSE)&lt;&gt;0,HLOOKUP(INT($I199),'1. Eingabemaske'!$I$12:$V$21,8,FALSE),""),"")</f>
        <v/>
      </c>
      <c r="AO199" s="89" t="str">
        <f>IF(ISTEXT($D199),IF($AN199="","",IF('1. Eingabemaske'!#REF!="","",(IF('1. Eingabemaske'!#REF!=0,($AM199/'1. Eingabemaske'!#REF!),($AM199-1)/('1. Eingabemaske'!#REF!-1))*$AN199))),"")</f>
        <v/>
      </c>
      <c r="AP199" s="110"/>
      <c r="AQ199" s="94" t="str">
        <f>IF(AND(ISTEXT($D199),ISNUMBER($AP199)),IF(HLOOKUP(INT($I199),'1. Eingabemaske'!$I$12:$V$21,9,FALSE)&lt;&gt;0,HLOOKUP(INT($I199),'1. Eingabemaske'!$I$12:$V$21,9,FALSE),""),"")</f>
        <v/>
      </c>
      <c r="AR199" s="103"/>
      <c r="AS199" s="94" t="str">
        <f>IF(AND(ISTEXT($D199),ISNUMBER($AR199)),IF(HLOOKUP(INT($I199),'1. Eingabemaske'!$I$12:$V$21,10,FALSE)&lt;&gt;0,HLOOKUP(INT($I199),'1. Eingabemaske'!$I$12:$V$21,10,FALSE),""),"")</f>
        <v/>
      </c>
      <c r="AT199" s="95" t="str">
        <f>IF(ISTEXT($D199),(IF($AQ199="",0,IF('1. Eingabemaske'!$F$19="","",(IF('1. Eingabemaske'!$F$19=0,($AP199/'1. Eingabemaske'!$G$19),($AP199-1)/('1. Eingabemaske'!$G$19-1))*$AQ199)))+IF($AS199="",0,IF('1. Eingabemaske'!$F$20="","",(IF('1. Eingabemaske'!$F$20=0,($AR199/'1. Eingabemaske'!$G$20),($AR199-1)/('1. Eingabemaske'!$G$20-1))*$AS199)))),"")</f>
        <v/>
      </c>
      <c r="AU199" s="103"/>
      <c r="AV199" s="94" t="str">
        <f>IF(AND(ISTEXT($D199),ISNUMBER($AU199)),IF(HLOOKUP(INT($I199),'1. Eingabemaske'!$I$12:$V$21,11,FALSE)&lt;&gt;0,HLOOKUP(INT($I199),'1. Eingabemaske'!$I$12:$V$21,11,FALSE),""),"")</f>
        <v/>
      </c>
      <c r="AW199" s="103"/>
      <c r="AX199" s="94" t="str">
        <f>IF(AND(ISTEXT($D199),ISNUMBER($AW199)),IF(HLOOKUP(INT($I199),'1. Eingabemaske'!$I$12:$V$21,12,FALSE)&lt;&gt;0,HLOOKUP(INT($I199),'1. Eingabemaske'!$I$12:$V$21,12,FALSE),""),"")</f>
        <v/>
      </c>
      <c r="AY199" s="95" t="str">
        <f>IF(ISTEXT($D199),SUM(IF($AV199="",0,IF('1. Eingabemaske'!$F$21="","",(IF('1. Eingabemaske'!$F$21=0,($AU199/'1. Eingabemaske'!$G$21),($AU199-1)/('1. Eingabemaske'!$G$21-1)))*$AV199)),IF($AX199="",0,IF('1. Eingabemaske'!#REF!="","",(IF('1. Eingabemaske'!#REF!=0,($AW199/'1. Eingabemaske'!#REF!),($AW199-1)/('1. Eingabemaske'!#REF!-1)))*$AX199))),"")</f>
        <v/>
      </c>
      <c r="AZ199" s="84" t="str">
        <f t="shared" si="22"/>
        <v>Bitte BES einfügen</v>
      </c>
      <c r="BA199" s="96" t="str">
        <f t="shared" si="23"/>
        <v/>
      </c>
      <c r="BB199" s="100"/>
      <c r="BC199" s="100"/>
      <c r="BD199" s="100"/>
    </row>
    <row r="200" spans="2:56" ht="13.5" thickBot="1" x14ac:dyDescent="0.45">
      <c r="B200" s="99" t="str">
        <f t="shared" si="16"/>
        <v xml:space="preserve"> </v>
      </c>
      <c r="C200" s="100"/>
      <c r="D200" s="100"/>
      <c r="E200" s="100"/>
      <c r="F200" s="100"/>
      <c r="G200" s="101"/>
      <c r="H200" s="101"/>
      <c r="I200" s="84" t="str">
        <f>IF(ISBLANK(Tableau1[[#This Row],[Name]]),"",((Tableau1[[#This Row],[Testdatum]]-Tableau1[[#This Row],[Geburtsdatum]])/365))</f>
        <v/>
      </c>
      <c r="J200" s="102" t="str">
        <f t="shared" si="17"/>
        <v xml:space="preserve"> </v>
      </c>
      <c r="K200" s="103"/>
      <c r="L200" s="103"/>
      <c r="M200" s="104" t="str">
        <f>IF(ISTEXT(D200),IF(L200="","",IF(HLOOKUP(INT($I200),'1. Eingabemaske'!$I$12:$V$21,2,FALSE)&lt;&gt;0,HLOOKUP(INT($I200),'1. Eingabemaske'!$I$12:$V$21,2,FALSE),"")),"")</f>
        <v/>
      </c>
      <c r="N200" s="105" t="str">
        <f>IF(ISTEXT($D200),IF(F200="M",IF(L200="","",IF($K200="Frühentwickler",VLOOKUP(INT($I200),'1. Eingabemaske'!$Z$12:$AF$28,5,FALSE),IF($K200="Normalentwickler",VLOOKUP(INT($I200),'1. Eingabemaske'!$Z$12:$AF$23,6,FALSE),IF($K200="Spätentwickler",VLOOKUP(INT($I200),'1. Eingabemaske'!$Z$12:$AF$23,7,FALSE),0)))+((VLOOKUP(INT($I200),'1. Eingabemaske'!$Z$12:$AF$23,2,FALSE))*(($G200-DATE(YEAR($G200),1,1)+1)/365))),IF(F200="W",(IF($K200="Frühentwickler",VLOOKUP(INT($I200),'1. Eingabemaske'!$AH$12:$AN$28,5,FALSE),IF($K200="Normalentwickler",VLOOKUP(INT($I200),'1. Eingabemaske'!$AH$12:$AN$23,6,FALSE),IF($K200="Spätentwickler",VLOOKUP(INT($I200),'1. Eingabemaske'!$AH$12:$AN$23,7,FALSE),0)))+((VLOOKUP(INT($I200),'1. Eingabemaske'!$AH$12:$AN$23,2,FALSE))*(($G200-DATE(YEAR($G200),1,1)+1)/365))),"Geschlecht fehlt!")),"")</f>
        <v/>
      </c>
      <c r="O200" s="106" t="str">
        <f>IF(ISTEXT(D200),IF(M200="","",IF('1. Eingabemaske'!$F$13="",0,(IF('1. Eingabemaske'!$F$13=0,(L200/'1. Eingabemaske'!$G$13),(L200-1)/('1. Eingabemaske'!$G$13-1))*M200*N200))),"")</f>
        <v/>
      </c>
      <c r="P200" s="103"/>
      <c r="Q200" s="103"/>
      <c r="R200" s="104" t="str">
        <f t="shared" si="18"/>
        <v/>
      </c>
      <c r="S200" s="104" t="str">
        <f>IF(AND(ISTEXT($D200),ISNUMBER(R200)),IF(HLOOKUP(INT($I200),'1. Eingabemaske'!$I$12:$V$21,3,FALSE)&lt;&gt;0,HLOOKUP(INT($I200),'1. Eingabemaske'!$I$12:$V$21,3,FALSE),""),"")</f>
        <v/>
      </c>
      <c r="T200" s="106" t="str">
        <f>IF(ISTEXT($D200),IF($S200="","",IF($R200="","",IF('1. Eingabemaske'!$F$14="",0,(IF('1. Eingabemaske'!$F$14=0,(R200/'1. Eingabemaske'!$G$14),(R200-1)/('1. Eingabemaske'!$G$14-1))*$S200)))),"")</f>
        <v/>
      </c>
      <c r="U200" s="103"/>
      <c r="V200" s="103"/>
      <c r="W200" s="104" t="str">
        <f t="shared" si="19"/>
        <v/>
      </c>
      <c r="X200" s="104" t="str">
        <f>IF(AND(ISTEXT($D200),ISNUMBER(W200)),IF(HLOOKUP(INT($I200),'1. Eingabemaske'!$I$12:$V$21,4,FALSE)&lt;&gt;0,HLOOKUP(INT($I200),'1. Eingabemaske'!$I$12:$V$21,4,FALSE),""),"")</f>
        <v/>
      </c>
      <c r="Y200" s="108" t="str">
        <f>IF(ISTEXT($D200),IF($W200="","",IF($X200="","",IF('1. Eingabemaske'!$F$15="","",(IF('1. Eingabemaske'!$F$15=0,($W200/'1. Eingabemaske'!$G$15),($W200-1)/('1. Eingabemaske'!$G$15-1))*$X200)))),"")</f>
        <v/>
      </c>
      <c r="Z200" s="103"/>
      <c r="AA200" s="103"/>
      <c r="AB200" s="104" t="str">
        <f t="shared" si="20"/>
        <v/>
      </c>
      <c r="AC200" s="104" t="str">
        <f>IF(AND(ISTEXT($D200),ISNUMBER($AB200)),IF(HLOOKUP(INT($I200),'1. Eingabemaske'!$I$12:$V$21,5,FALSE)&lt;&gt;0,HLOOKUP(INT($I200),'1. Eingabemaske'!$I$12:$V$21,5,FALSE),""),"")</f>
        <v/>
      </c>
      <c r="AD200" s="91" t="str">
        <f>IF(ISTEXT($D200),IF($AC200="","",IF('1. Eingabemaske'!$F$16="","",(IF('1. Eingabemaske'!$F$16=0,($AB200/'1. Eingabemaske'!$G$16),($AB200-1)/('1. Eingabemaske'!$G$16-1))*$AC200))),"")</f>
        <v/>
      </c>
      <c r="AE200" s="92" t="str">
        <f>IF(ISTEXT($D200),IF(F200="M",IF(L200="","",IF($K200="Frühentwickler",VLOOKUP(INT($I200),'1. Eingabemaske'!$Z$12:$AF$28,5,FALSE),IF($K200="Normalentwickler",VLOOKUP(INT($I200),'1. Eingabemaske'!$Z$12:$AF$23,6,FALSE),IF($K200="Spätentwickler",VLOOKUP(INT($I200),'1. Eingabemaske'!$Z$12:$AF$23,7,FALSE),0)))+((VLOOKUP(INT($I200),'1. Eingabemaske'!$Z$12:$AF$23,2,FALSE))*(($G200-DATE(YEAR($G200),1,1)+1)/365))),IF(F200="W",(IF($K200="Frühentwickler",VLOOKUP(INT($I200),'1. Eingabemaske'!$AH$12:$AN$28,5,FALSE),IF($K200="Normalentwickler",VLOOKUP(INT($I200),'1. Eingabemaske'!$AH$12:$AN$23,6,FALSE),IF($K200="Spätentwickler",VLOOKUP(INT($I200),'1. Eingabemaske'!$AH$12:$AN$23,7,FALSE),0)))+((VLOOKUP(INT($I200),'1. Eingabemaske'!$AH$12:$AN$23,2,FALSE))*(($G200-DATE(YEAR($G200),1,1)+1)/365))),"Geschlecht fehlt!")),"")</f>
        <v/>
      </c>
      <c r="AF200" s="93" t="str">
        <f t="shared" si="21"/>
        <v/>
      </c>
      <c r="AG200" s="103"/>
      <c r="AH200" s="94" t="str">
        <f>IF(AND(ISTEXT($D200),ISNUMBER($AG200)),IF(HLOOKUP(INT($I200),'1. Eingabemaske'!$I$12:$V$21,6,FALSE)&lt;&gt;0,HLOOKUP(INT($I200),'1. Eingabemaske'!$I$12:$V$21,6,FALSE),""),"")</f>
        <v/>
      </c>
      <c r="AI200" s="91" t="str">
        <f>IF(ISTEXT($D200),IF($AH200="","",IF('1. Eingabemaske'!$F$17="","",(IF('1. Eingabemaske'!$F$17=0,($AG200/'1. Eingabemaske'!$G$17),($AG200-1)/('1. Eingabemaske'!$G$17-1))*$AH200))),"")</f>
        <v/>
      </c>
      <c r="AJ200" s="103"/>
      <c r="AK200" s="94" t="str">
        <f>IF(AND(ISTEXT($D200),ISNUMBER($AJ200)),IF(HLOOKUP(INT($I200),'1. Eingabemaske'!$I$12:$V$21,7,FALSE)&lt;&gt;0,HLOOKUP(INT($I200),'1. Eingabemaske'!$I$12:$V$21,7,FALSE),""),"")</f>
        <v/>
      </c>
      <c r="AL200" s="91" t="str">
        <f>IF(ISTEXT($D200),IF(AJ200=0,0,IF($AK200="","",IF('1. Eingabemaske'!$F$18="","",(IF('1. Eingabemaske'!$F$18=0,($AJ200/'1. Eingabemaske'!$G$18),($AJ200-1)/('1. Eingabemaske'!$G$18-1))*$AK200)))),"")</f>
        <v/>
      </c>
      <c r="AM200" s="103"/>
      <c r="AN200" s="94" t="str">
        <f>IF(AND(ISTEXT($D200),ISNUMBER($AM200)),IF(HLOOKUP(INT($I200),'1. Eingabemaske'!$I$12:$V$21,8,FALSE)&lt;&gt;0,HLOOKUP(INT($I200),'1. Eingabemaske'!$I$12:$V$21,8,FALSE),""),"")</f>
        <v/>
      </c>
      <c r="AO200" s="89" t="str">
        <f>IF(ISTEXT($D200),IF($AN200="","",IF('1. Eingabemaske'!#REF!="","",(IF('1. Eingabemaske'!#REF!=0,($AM200/'1. Eingabemaske'!#REF!),($AM200-1)/('1. Eingabemaske'!#REF!-1))*$AN200))),"")</f>
        <v/>
      </c>
      <c r="AP200" s="110"/>
      <c r="AQ200" s="94" t="str">
        <f>IF(AND(ISTEXT($D200),ISNUMBER($AP200)),IF(HLOOKUP(INT($I200),'1. Eingabemaske'!$I$12:$V$21,9,FALSE)&lt;&gt;0,HLOOKUP(INT($I200),'1. Eingabemaske'!$I$12:$V$21,9,FALSE),""),"")</f>
        <v/>
      </c>
      <c r="AR200" s="103"/>
      <c r="AS200" s="94" t="str">
        <f>IF(AND(ISTEXT($D200),ISNUMBER($AR200)),IF(HLOOKUP(INT($I200),'1. Eingabemaske'!$I$12:$V$21,10,FALSE)&lt;&gt;0,HLOOKUP(INT($I200),'1. Eingabemaske'!$I$12:$V$21,10,FALSE),""),"")</f>
        <v/>
      </c>
      <c r="AT200" s="95" t="str">
        <f>IF(ISTEXT($D200),(IF($AQ200="",0,IF('1. Eingabemaske'!$F$19="","",(IF('1. Eingabemaske'!$F$19=0,($AP200/'1. Eingabemaske'!$G$19),($AP200-1)/('1. Eingabemaske'!$G$19-1))*$AQ200)))+IF($AS200="",0,IF('1. Eingabemaske'!$F$20="","",(IF('1. Eingabemaske'!$F$20=0,($AR200/'1. Eingabemaske'!$G$20),($AR200-1)/('1. Eingabemaske'!$G$20-1))*$AS200)))),"")</f>
        <v/>
      </c>
      <c r="AU200" s="103"/>
      <c r="AV200" s="94" t="str">
        <f>IF(AND(ISTEXT($D200),ISNUMBER($AU200)),IF(HLOOKUP(INT($I200),'1. Eingabemaske'!$I$12:$V$21,11,FALSE)&lt;&gt;0,HLOOKUP(INT($I200),'1. Eingabemaske'!$I$12:$V$21,11,FALSE),""),"")</f>
        <v/>
      </c>
      <c r="AW200" s="103"/>
      <c r="AX200" s="94" t="str">
        <f>IF(AND(ISTEXT($D200),ISNUMBER($AW200)),IF(HLOOKUP(INT($I200),'1. Eingabemaske'!$I$12:$V$21,12,FALSE)&lt;&gt;0,HLOOKUP(INT($I200),'1. Eingabemaske'!$I$12:$V$21,12,FALSE),""),"")</f>
        <v/>
      </c>
      <c r="AY200" s="95" t="str">
        <f>IF(ISTEXT($D200),SUM(IF($AV200="",0,IF('1. Eingabemaske'!$F$21="","",(IF('1. Eingabemaske'!$F$21=0,($AU200/'1. Eingabemaske'!$G$21),($AU200-1)/('1. Eingabemaske'!$G$21-1)))*$AV200)),IF($AX200="",0,IF('1. Eingabemaske'!#REF!="","",(IF('1. Eingabemaske'!#REF!=0,($AW200/'1. Eingabemaske'!#REF!),($AW200-1)/('1. Eingabemaske'!#REF!-1)))*$AX200))),"")</f>
        <v/>
      </c>
      <c r="AZ200" s="84" t="str">
        <f t="shared" si="22"/>
        <v>Bitte BES einfügen</v>
      </c>
      <c r="BA200" s="96" t="str">
        <f t="shared" si="23"/>
        <v/>
      </c>
      <c r="BB200" s="100"/>
      <c r="BC200" s="100"/>
      <c r="BD200" s="100"/>
    </row>
    <row r="201" spans="2:56" ht="13.5" thickBot="1" x14ac:dyDescent="0.45">
      <c r="B201" s="99" t="str">
        <f t="shared" ref="B201:B264" si="24">CONCATENATE(E201," ",D201)</f>
        <v xml:space="preserve"> </v>
      </c>
      <c r="C201" s="100"/>
      <c r="D201" s="100"/>
      <c r="E201" s="100"/>
      <c r="F201" s="100"/>
      <c r="G201" s="101"/>
      <c r="H201" s="101"/>
      <c r="I201" s="84" t="str">
        <f>IF(ISBLANK(Tableau1[[#This Row],[Name]]),"",((Tableau1[[#This Row],[Testdatum]]-Tableau1[[#This Row],[Geburtsdatum]])/365))</f>
        <v/>
      </c>
      <c r="J201" s="102" t="str">
        <f t="shared" ref="J201:J264" si="25">IF(ISNUMBER(I201),(ROUNDDOWN(I201,0))," ")</f>
        <v xml:space="preserve"> </v>
      </c>
      <c r="K201" s="103"/>
      <c r="L201" s="103"/>
      <c r="M201" s="104" t="str">
        <f>IF(ISTEXT(D201),IF(L201="","",IF(HLOOKUP(INT($I201),'1. Eingabemaske'!$I$12:$V$21,2,FALSE)&lt;&gt;0,HLOOKUP(INT($I201),'1. Eingabemaske'!$I$12:$V$21,2,FALSE),"")),"")</f>
        <v/>
      </c>
      <c r="N201" s="105" t="str">
        <f>IF(ISTEXT($D201),IF(F201="M",IF(L201="","",IF($K201="Frühentwickler",VLOOKUP(INT($I201),'1. Eingabemaske'!$Z$12:$AF$28,5,FALSE),IF($K201="Normalentwickler",VLOOKUP(INT($I201),'1. Eingabemaske'!$Z$12:$AF$23,6,FALSE),IF($K201="Spätentwickler",VLOOKUP(INT($I201),'1. Eingabemaske'!$Z$12:$AF$23,7,FALSE),0)))+((VLOOKUP(INT($I201),'1. Eingabemaske'!$Z$12:$AF$23,2,FALSE))*(($G201-DATE(YEAR($G201),1,1)+1)/365))),IF(F201="W",(IF($K201="Frühentwickler",VLOOKUP(INT($I201),'1. Eingabemaske'!$AH$12:$AN$28,5,FALSE),IF($K201="Normalentwickler",VLOOKUP(INT($I201),'1. Eingabemaske'!$AH$12:$AN$23,6,FALSE),IF($K201="Spätentwickler",VLOOKUP(INT($I201),'1. Eingabemaske'!$AH$12:$AN$23,7,FALSE),0)))+((VLOOKUP(INT($I201),'1. Eingabemaske'!$AH$12:$AN$23,2,FALSE))*(($G201-DATE(YEAR($G201),1,1)+1)/365))),"Geschlecht fehlt!")),"")</f>
        <v/>
      </c>
      <c r="O201" s="106" t="str">
        <f>IF(ISTEXT(D201),IF(M201="","",IF('1. Eingabemaske'!$F$13="",0,(IF('1. Eingabemaske'!$F$13=0,(L201/'1. Eingabemaske'!$G$13),(L201-1)/('1. Eingabemaske'!$G$13-1))*M201*N201))),"")</f>
        <v/>
      </c>
      <c r="P201" s="103"/>
      <c r="Q201" s="103"/>
      <c r="R201" s="104" t="str">
        <f t="shared" ref="R201:R264" si="26">IF(AND($P201="",$Q201=""),"",AVERAGE($P201:$Q201))</f>
        <v/>
      </c>
      <c r="S201" s="104" t="str">
        <f>IF(AND(ISTEXT($D201),ISNUMBER(R201)),IF(HLOOKUP(INT($I201),'1. Eingabemaske'!$I$12:$V$21,3,FALSE)&lt;&gt;0,HLOOKUP(INT($I201),'1. Eingabemaske'!$I$12:$V$21,3,FALSE),""),"")</f>
        <v/>
      </c>
      <c r="T201" s="106" t="str">
        <f>IF(ISTEXT($D201),IF($S201="","",IF($R201="","",IF('1. Eingabemaske'!$F$14="",0,(IF('1. Eingabemaske'!$F$14=0,(R201/'1. Eingabemaske'!$G$14),(R201-1)/('1. Eingabemaske'!$G$14-1))*$S201)))),"")</f>
        <v/>
      </c>
      <c r="U201" s="103"/>
      <c r="V201" s="103"/>
      <c r="W201" s="104" t="str">
        <f t="shared" ref="W201:W264" si="27">IF(AND($U201="",$V201=""),"",AVERAGE($U201:$V201))</f>
        <v/>
      </c>
      <c r="X201" s="104" t="str">
        <f>IF(AND(ISTEXT($D201),ISNUMBER(W201)),IF(HLOOKUP(INT($I201),'1. Eingabemaske'!$I$12:$V$21,4,FALSE)&lt;&gt;0,HLOOKUP(INT($I201),'1. Eingabemaske'!$I$12:$V$21,4,FALSE),""),"")</f>
        <v/>
      </c>
      <c r="Y201" s="108" t="str">
        <f>IF(ISTEXT($D201),IF($W201="","",IF($X201="","",IF('1. Eingabemaske'!$F$15="","",(IF('1. Eingabemaske'!$F$15=0,($W201/'1. Eingabemaske'!$G$15),($W201-1)/('1. Eingabemaske'!$G$15-1))*$X201)))),"")</f>
        <v/>
      </c>
      <c r="Z201" s="103"/>
      <c r="AA201" s="103"/>
      <c r="AB201" s="104" t="str">
        <f t="shared" ref="AB201:AB264" si="28">IF(AND($Z201="",$AA201=""),"",AVERAGE($Z201:$AA201))</f>
        <v/>
      </c>
      <c r="AC201" s="104" t="str">
        <f>IF(AND(ISTEXT($D201),ISNUMBER($AB201)),IF(HLOOKUP(INT($I201),'1. Eingabemaske'!$I$12:$V$21,5,FALSE)&lt;&gt;0,HLOOKUP(INT($I201),'1. Eingabemaske'!$I$12:$V$21,5,FALSE),""),"")</f>
        <v/>
      </c>
      <c r="AD201" s="91" t="str">
        <f>IF(ISTEXT($D201),IF($AC201="","",IF('1. Eingabemaske'!$F$16="","",(IF('1. Eingabemaske'!$F$16=0,($AB201/'1. Eingabemaske'!$G$16),($AB201-1)/('1. Eingabemaske'!$G$16-1))*$AC201))),"")</f>
        <v/>
      </c>
      <c r="AE201" s="92" t="str">
        <f>IF(ISTEXT($D201),IF(F201="M",IF(L201="","",IF($K201="Frühentwickler",VLOOKUP(INT($I201),'1. Eingabemaske'!$Z$12:$AF$28,5,FALSE),IF($K201="Normalentwickler",VLOOKUP(INT($I201),'1. Eingabemaske'!$Z$12:$AF$23,6,FALSE),IF($K201="Spätentwickler",VLOOKUP(INT($I201),'1. Eingabemaske'!$Z$12:$AF$23,7,FALSE),0)))+((VLOOKUP(INT($I201),'1. Eingabemaske'!$Z$12:$AF$23,2,FALSE))*(($G201-DATE(YEAR($G201),1,1)+1)/365))),IF(F201="W",(IF($K201="Frühentwickler",VLOOKUP(INT($I201),'1. Eingabemaske'!$AH$12:$AN$28,5,FALSE),IF($K201="Normalentwickler",VLOOKUP(INT($I201),'1. Eingabemaske'!$AH$12:$AN$23,6,FALSE),IF($K201="Spätentwickler",VLOOKUP(INT($I201),'1. Eingabemaske'!$AH$12:$AN$23,7,FALSE),0)))+((VLOOKUP(INT($I201),'1. Eingabemaske'!$AH$12:$AN$23,2,FALSE))*(($G201-DATE(YEAR($G201),1,1)+1)/365))),"Geschlecht fehlt!")),"")</f>
        <v/>
      </c>
      <c r="AF201" s="93" t="str">
        <f t="shared" ref="AF201:AF264" si="29">IF(ISNUMBER(AE201),SUM(T201,Y201,AD201)*AE201,"")</f>
        <v/>
      </c>
      <c r="AG201" s="103"/>
      <c r="AH201" s="94" t="str">
        <f>IF(AND(ISTEXT($D201),ISNUMBER($AG201)),IF(HLOOKUP(INT($I201),'1. Eingabemaske'!$I$12:$V$21,6,FALSE)&lt;&gt;0,HLOOKUP(INT($I201),'1. Eingabemaske'!$I$12:$V$21,6,FALSE),""),"")</f>
        <v/>
      </c>
      <c r="AI201" s="91" t="str">
        <f>IF(ISTEXT($D201),IF($AH201="","",IF('1. Eingabemaske'!$F$17="","",(IF('1. Eingabemaske'!$F$17=0,($AG201/'1. Eingabemaske'!$G$17),($AG201-1)/('1. Eingabemaske'!$G$17-1))*$AH201))),"")</f>
        <v/>
      </c>
      <c r="AJ201" s="103"/>
      <c r="AK201" s="94" t="str">
        <f>IF(AND(ISTEXT($D201),ISNUMBER($AJ201)),IF(HLOOKUP(INT($I201),'1. Eingabemaske'!$I$12:$V$21,7,FALSE)&lt;&gt;0,HLOOKUP(INT($I201),'1. Eingabemaske'!$I$12:$V$21,7,FALSE),""),"")</f>
        <v/>
      </c>
      <c r="AL201" s="91" t="str">
        <f>IF(ISTEXT($D201),IF(AJ201=0,0,IF($AK201="","",IF('1. Eingabemaske'!$F$18="","",(IF('1. Eingabemaske'!$F$18=0,($AJ201/'1. Eingabemaske'!$G$18),($AJ201-1)/('1. Eingabemaske'!$G$18-1))*$AK201)))),"")</f>
        <v/>
      </c>
      <c r="AM201" s="103"/>
      <c r="AN201" s="94" t="str">
        <f>IF(AND(ISTEXT($D201),ISNUMBER($AM201)),IF(HLOOKUP(INT($I201),'1. Eingabemaske'!$I$12:$V$21,8,FALSE)&lt;&gt;0,HLOOKUP(INT($I201),'1. Eingabemaske'!$I$12:$V$21,8,FALSE),""),"")</f>
        <v/>
      </c>
      <c r="AO201" s="89" t="str">
        <f>IF(ISTEXT($D201),IF($AN201="","",IF('1. Eingabemaske'!#REF!="","",(IF('1. Eingabemaske'!#REF!=0,($AM201/'1. Eingabemaske'!#REF!),($AM201-1)/('1. Eingabemaske'!#REF!-1))*$AN201))),"")</f>
        <v/>
      </c>
      <c r="AP201" s="110"/>
      <c r="AQ201" s="94" t="str">
        <f>IF(AND(ISTEXT($D201),ISNUMBER($AP201)),IF(HLOOKUP(INT($I201),'1. Eingabemaske'!$I$12:$V$21,9,FALSE)&lt;&gt;0,HLOOKUP(INT($I201),'1. Eingabemaske'!$I$12:$V$21,9,FALSE),""),"")</f>
        <v/>
      </c>
      <c r="AR201" s="103"/>
      <c r="AS201" s="94" t="str">
        <f>IF(AND(ISTEXT($D201),ISNUMBER($AR201)),IF(HLOOKUP(INT($I201),'1. Eingabemaske'!$I$12:$V$21,10,FALSE)&lt;&gt;0,HLOOKUP(INT($I201),'1. Eingabemaske'!$I$12:$V$21,10,FALSE),""),"")</f>
        <v/>
      </c>
      <c r="AT201" s="95" t="str">
        <f>IF(ISTEXT($D201),(IF($AQ201="",0,IF('1. Eingabemaske'!$F$19="","",(IF('1. Eingabemaske'!$F$19=0,($AP201/'1. Eingabemaske'!$G$19),($AP201-1)/('1. Eingabemaske'!$G$19-1))*$AQ201)))+IF($AS201="",0,IF('1. Eingabemaske'!$F$20="","",(IF('1. Eingabemaske'!$F$20=0,($AR201/'1. Eingabemaske'!$G$20),($AR201-1)/('1. Eingabemaske'!$G$20-1))*$AS201)))),"")</f>
        <v/>
      </c>
      <c r="AU201" s="103"/>
      <c r="AV201" s="94" t="str">
        <f>IF(AND(ISTEXT($D201),ISNUMBER($AU201)),IF(HLOOKUP(INT($I201),'1. Eingabemaske'!$I$12:$V$21,11,FALSE)&lt;&gt;0,HLOOKUP(INT($I201),'1. Eingabemaske'!$I$12:$V$21,11,FALSE),""),"")</f>
        <v/>
      </c>
      <c r="AW201" s="103"/>
      <c r="AX201" s="94" t="str">
        <f>IF(AND(ISTEXT($D201),ISNUMBER($AW201)),IF(HLOOKUP(INT($I201),'1. Eingabemaske'!$I$12:$V$21,12,FALSE)&lt;&gt;0,HLOOKUP(INT($I201),'1. Eingabemaske'!$I$12:$V$21,12,FALSE),""),"")</f>
        <v/>
      </c>
      <c r="AY201" s="95" t="str">
        <f>IF(ISTEXT($D201),SUM(IF($AV201="",0,IF('1. Eingabemaske'!$F$21="","",(IF('1. Eingabemaske'!$F$21=0,($AU201/'1. Eingabemaske'!$G$21),($AU201-1)/('1. Eingabemaske'!$G$21-1)))*$AV201)),IF($AX201="",0,IF('1. Eingabemaske'!#REF!="","",(IF('1. Eingabemaske'!#REF!=0,($AW201/'1. Eingabemaske'!#REF!),($AW201-1)/('1. Eingabemaske'!#REF!-1)))*$AX201))),"")</f>
        <v/>
      </c>
      <c r="AZ201" s="84" t="str">
        <f t="shared" ref="AZ201:AZ264" si="30">IF(K201="","Bitte BES einfügen",SUM(O201,AF201,AI201,AL201,AO201,AT201,AY201))</f>
        <v>Bitte BES einfügen</v>
      </c>
      <c r="BA201" s="96" t="str">
        <f t="shared" ref="BA201:BA264" si="31">IF(ISTEXT(D201),RANK(AZ201,$AZ$9:$AZ$502),"")</f>
        <v/>
      </c>
      <c r="BB201" s="100"/>
      <c r="BC201" s="100"/>
      <c r="BD201" s="100"/>
    </row>
    <row r="202" spans="2:56" ht="13.5" thickBot="1" x14ac:dyDescent="0.45">
      <c r="B202" s="99" t="str">
        <f t="shared" si="24"/>
        <v xml:space="preserve"> </v>
      </c>
      <c r="C202" s="100"/>
      <c r="D202" s="100"/>
      <c r="E202" s="100"/>
      <c r="F202" s="100"/>
      <c r="G202" s="101"/>
      <c r="H202" s="101"/>
      <c r="I202" s="84" t="str">
        <f>IF(ISBLANK(Tableau1[[#This Row],[Name]]),"",((Tableau1[[#This Row],[Testdatum]]-Tableau1[[#This Row],[Geburtsdatum]])/365))</f>
        <v/>
      </c>
      <c r="J202" s="102" t="str">
        <f t="shared" si="25"/>
        <v xml:space="preserve"> </v>
      </c>
      <c r="K202" s="103"/>
      <c r="L202" s="103"/>
      <c r="M202" s="104" t="str">
        <f>IF(ISTEXT(D202),IF(L202="","",IF(HLOOKUP(INT($I202),'1. Eingabemaske'!$I$12:$V$21,2,FALSE)&lt;&gt;0,HLOOKUP(INT($I202),'1. Eingabemaske'!$I$12:$V$21,2,FALSE),"")),"")</f>
        <v/>
      </c>
      <c r="N202" s="105" t="str">
        <f>IF(ISTEXT($D202),IF(F202="M",IF(L202="","",IF($K202="Frühentwickler",VLOOKUP(INT($I202),'1. Eingabemaske'!$Z$12:$AF$28,5,FALSE),IF($K202="Normalentwickler",VLOOKUP(INT($I202),'1. Eingabemaske'!$Z$12:$AF$23,6,FALSE),IF($K202="Spätentwickler",VLOOKUP(INT($I202),'1. Eingabemaske'!$Z$12:$AF$23,7,FALSE),0)))+((VLOOKUP(INT($I202),'1. Eingabemaske'!$Z$12:$AF$23,2,FALSE))*(($G202-DATE(YEAR($G202),1,1)+1)/365))),IF(F202="W",(IF($K202="Frühentwickler",VLOOKUP(INT($I202),'1. Eingabemaske'!$AH$12:$AN$28,5,FALSE),IF($K202="Normalentwickler",VLOOKUP(INT($I202),'1. Eingabemaske'!$AH$12:$AN$23,6,FALSE),IF($K202="Spätentwickler",VLOOKUP(INT($I202),'1. Eingabemaske'!$AH$12:$AN$23,7,FALSE),0)))+((VLOOKUP(INT($I202),'1. Eingabemaske'!$AH$12:$AN$23,2,FALSE))*(($G202-DATE(YEAR($G202),1,1)+1)/365))),"Geschlecht fehlt!")),"")</f>
        <v/>
      </c>
      <c r="O202" s="106" t="str">
        <f>IF(ISTEXT(D202),IF(M202="","",IF('1. Eingabemaske'!$F$13="",0,(IF('1. Eingabemaske'!$F$13=0,(L202/'1. Eingabemaske'!$G$13),(L202-1)/('1. Eingabemaske'!$G$13-1))*M202*N202))),"")</f>
        <v/>
      </c>
      <c r="P202" s="103"/>
      <c r="Q202" s="103"/>
      <c r="R202" s="104" t="str">
        <f t="shared" si="26"/>
        <v/>
      </c>
      <c r="S202" s="104" t="str">
        <f>IF(AND(ISTEXT($D202),ISNUMBER(R202)),IF(HLOOKUP(INT($I202),'1. Eingabemaske'!$I$12:$V$21,3,FALSE)&lt;&gt;0,HLOOKUP(INT($I202),'1. Eingabemaske'!$I$12:$V$21,3,FALSE),""),"")</f>
        <v/>
      </c>
      <c r="T202" s="106" t="str">
        <f>IF(ISTEXT($D202),IF($S202="","",IF($R202="","",IF('1. Eingabemaske'!$F$14="",0,(IF('1. Eingabemaske'!$F$14=0,(R202/'1. Eingabemaske'!$G$14),(R202-1)/('1. Eingabemaske'!$G$14-1))*$S202)))),"")</f>
        <v/>
      </c>
      <c r="U202" s="103"/>
      <c r="V202" s="103"/>
      <c r="W202" s="104" t="str">
        <f t="shared" si="27"/>
        <v/>
      </c>
      <c r="X202" s="104" t="str">
        <f>IF(AND(ISTEXT($D202),ISNUMBER(W202)),IF(HLOOKUP(INT($I202),'1. Eingabemaske'!$I$12:$V$21,4,FALSE)&lt;&gt;0,HLOOKUP(INT($I202),'1. Eingabemaske'!$I$12:$V$21,4,FALSE),""),"")</f>
        <v/>
      </c>
      <c r="Y202" s="108" t="str">
        <f>IF(ISTEXT($D202),IF($W202="","",IF($X202="","",IF('1. Eingabemaske'!$F$15="","",(IF('1. Eingabemaske'!$F$15=0,($W202/'1. Eingabemaske'!$G$15),($W202-1)/('1. Eingabemaske'!$G$15-1))*$X202)))),"")</f>
        <v/>
      </c>
      <c r="Z202" s="103"/>
      <c r="AA202" s="103"/>
      <c r="AB202" s="104" t="str">
        <f t="shared" si="28"/>
        <v/>
      </c>
      <c r="AC202" s="104" t="str">
        <f>IF(AND(ISTEXT($D202),ISNUMBER($AB202)),IF(HLOOKUP(INT($I202),'1. Eingabemaske'!$I$12:$V$21,5,FALSE)&lt;&gt;0,HLOOKUP(INT($I202),'1. Eingabemaske'!$I$12:$V$21,5,FALSE),""),"")</f>
        <v/>
      </c>
      <c r="AD202" s="91" t="str">
        <f>IF(ISTEXT($D202),IF($AC202="","",IF('1. Eingabemaske'!$F$16="","",(IF('1. Eingabemaske'!$F$16=0,($AB202/'1. Eingabemaske'!$G$16),($AB202-1)/('1. Eingabemaske'!$G$16-1))*$AC202))),"")</f>
        <v/>
      </c>
      <c r="AE202" s="92" t="str">
        <f>IF(ISTEXT($D202),IF(F202="M",IF(L202="","",IF($K202="Frühentwickler",VLOOKUP(INT($I202),'1. Eingabemaske'!$Z$12:$AF$28,5,FALSE),IF($K202="Normalentwickler",VLOOKUP(INT($I202),'1. Eingabemaske'!$Z$12:$AF$23,6,FALSE),IF($K202="Spätentwickler",VLOOKUP(INT($I202),'1. Eingabemaske'!$Z$12:$AF$23,7,FALSE),0)))+((VLOOKUP(INT($I202),'1. Eingabemaske'!$Z$12:$AF$23,2,FALSE))*(($G202-DATE(YEAR($G202),1,1)+1)/365))),IF(F202="W",(IF($K202="Frühentwickler",VLOOKUP(INT($I202),'1. Eingabemaske'!$AH$12:$AN$28,5,FALSE),IF($K202="Normalentwickler",VLOOKUP(INT($I202),'1. Eingabemaske'!$AH$12:$AN$23,6,FALSE),IF($K202="Spätentwickler",VLOOKUP(INT($I202),'1. Eingabemaske'!$AH$12:$AN$23,7,FALSE),0)))+((VLOOKUP(INT($I202),'1. Eingabemaske'!$AH$12:$AN$23,2,FALSE))*(($G202-DATE(YEAR($G202),1,1)+1)/365))),"Geschlecht fehlt!")),"")</f>
        <v/>
      </c>
      <c r="AF202" s="93" t="str">
        <f t="shared" si="29"/>
        <v/>
      </c>
      <c r="AG202" s="103"/>
      <c r="AH202" s="94" t="str">
        <f>IF(AND(ISTEXT($D202),ISNUMBER($AG202)),IF(HLOOKUP(INT($I202),'1. Eingabemaske'!$I$12:$V$21,6,FALSE)&lt;&gt;0,HLOOKUP(INT($I202),'1. Eingabemaske'!$I$12:$V$21,6,FALSE),""),"")</f>
        <v/>
      </c>
      <c r="AI202" s="91" t="str">
        <f>IF(ISTEXT($D202),IF($AH202="","",IF('1. Eingabemaske'!$F$17="","",(IF('1. Eingabemaske'!$F$17=0,($AG202/'1. Eingabemaske'!$G$17),($AG202-1)/('1. Eingabemaske'!$G$17-1))*$AH202))),"")</f>
        <v/>
      </c>
      <c r="AJ202" s="103"/>
      <c r="AK202" s="94" t="str">
        <f>IF(AND(ISTEXT($D202),ISNUMBER($AJ202)),IF(HLOOKUP(INT($I202),'1. Eingabemaske'!$I$12:$V$21,7,FALSE)&lt;&gt;0,HLOOKUP(INT($I202),'1. Eingabemaske'!$I$12:$V$21,7,FALSE),""),"")</f>
        <v/>
      </c>
      <c r="AL202" s="91" t="str">
        <f>IF(ISTEXT($D202),IF(AJ202=0,0,IF($AK202="","",IF('1. Eingabemaske'!$F$18="","",(IF('1. Eingabemaske'!$F$18=0,($AJ202/'1. Eingabemaske'!$G$18),($AJ202-1)/('1. Eingabemaske'!$G$18-1))*$AK202)))),"")</f>
        <v/>
      </c>
      <c r="AM202" s="103"/>
      <c r="AN202" s="94" t="str">
        <f>IF(AND(ISTEXT($D202),ISNUMBER($AM202)),IF(HLOOKUP(INT($I202),'1. Eingabemaske'!$I$12:$V$21,8,FALSE)&lt;&gt;0,HLOOKUP(INT($I202),'1. Eingabemaske'!$I$12:$V$21,8,FALSE),""),"")</f>
        <v/>
      </c>
      <c r="AO202" s="89" t="str">
        <f>IF(ISTEXT($D202),IF($AN202="","",IF('1. Eingabemaske'!#REF!="","",(IF('1. Eingabemaske'!#REF!=0,($AM202/'1. Eingabemaske'!#REF!),($AM202-1)/('1. Eingabemaske'!#REF!-1))*$AN202))),"")</f>
        <v/>
      </c>
      <c r="AP202" s="110"/>
      <c r="AQ202" s="94" t="str">
        <f>IF(AND(ISTEXT($D202),ISNUMBER($AP202)),IF(HLOOKUP(INT($I202),'1. Eingabemaske'!$I$12:$V$21,9,FALSE)&lt;&gt;0,HLOOKUP(INT($I202),'1. Eingabemaske'!$I$12:$V$21,9,FALSE),""),"")</f>
        <v/>
      </c>
      <c r="AR202" s="103"/>
      <c r="AS202" s="94" t="str">
        <f>IF(AND(ISTEXT($D202),ISNUMBER($AR202)),IF(HLOOKUP(INT($I202),'1. Eingabemaske'!$I$12:$V$21,10,FALSE)&lt;&gt;0,HLOOKUP(INT($I202),'1. Eingabemaske'!$I$12:$V$21,10,FALSE),""),"")</f>
        <v/>
      </c>
      <c r="AT202" s="95" t="str">
        <f>IF(ISTEXT($D202),(IF($AQ202="",0,IF('1. Eingabemaske'!$F$19="","",(IF('1. Eingabemaske'!$F$19=0,($AP202/'1. Eingabemaske'!$G$19),($AP202-1)/('1. Eingabemaske'!$G$19-1))*$AQ202)))+IF($AS202="",0,IF('1. Eingabemaske'!$F$20="","",(IF('1. Eingabemaske'!$F$20=0,($AR202/'1. Eingabemaske'!$G$20),($AR202-1)/('1. Eingabemaske'!$G$20-1))*$AS202)))),"")</f>
        <v/>
      </c>
      <c r="AU202" s="103"/>
      <c r="AV202" s="94" t="str">
        <f>IF(AND(ISTEXT($D202),ISNUMBER($AU202)),IF(HLOOKUP(INT($I202),'1. Eingabemaske'!$I$12:$V$21,11,FALSE)&lt;&gt;0,HLOOKUP(INT($I202),'1. Eingabemaske'!$I$12:$V$21,11,FALSE),""),"")</f>
        <v/>
      </c>
      <c r="AW202" s="103"/>
      <c r="AX202" s="94" t="str">
        <f>IF(AND(ISTEXT($D202),ISNUMBER($AW202)),IF(HLOOKUP(INT($I202),'1. Eingabemaske'!$I$12:$V$21,12,FALSE)&lt;&gt;0,HLOOKUP(INT($I202),'1. Eingabemaske'!$I$12:$V$21,12,FALSE),""),"")</f>
        <v/>
      </c>
      <c r="AY202" s="95" t="str">
        <f>IF(ISTEXT($D202),SUM(IF($AV202="",0,IF('1. Eingabemaske'!$F$21="","",(IF('1. Eingabemaske'!$F$21=0,($AU202/'1. Eingabemaske'!$G$21),($AU202-1)/('1. Eingabemaske'!$G$21-1)))*$AV202)),IF($AX202="",0,IF('1. Eingabemaske'!#REF!="","",(IF('1. Eingabemaske'!#REF!=0,($AW202/'1. Eingabemaske'!#REF!),($AW202-1)/('1. Eingabemaske'!#REF!-1)))*$AX202))),"")</f>
        <v/>
      </c>
      <c r="AZ202" s="84" t="str">
        <f t="shared" si="30"/>
        <v>Bitte BES einfügen</v>
      </c>
      <c r="BA202" s="96" t="str">
        <f t="shared" si="31"/>
        <v/>
      </c>
      <c r="BB202" s="100"/>
      <c r="BC202" s="100"/>
      <c r="BD202" s="100"/>
    </row>
    <row r="203" spans="2:56" ht="13.5" thickBot="1" x14ac:dyDescent="0.45">
      <c r="B203" s="99" t="str">
        <f t="shared" si="24"/>
        <v xml:space="preserve"> </v>
      </c>
      <c r="C203" s="100"/>
      <c r="D203" s="100"/>
      <c r="E203" s="100"/>
      <c r="F203" s="100"/>
      <c r="G203" s="101"/>
      <c r="H203" s="101"/>
      <c r="I203" s="84" t="str">
        <f>IF(ISBLANK(Tableau1[[#This Row],[Name]]),"",((Tableau1[[#This Row],[Testdatum]]-Tableau1[[#This Row],[Geburtsdatum]])/365))</f>
        <v/>
      </c>
      <c r="J203" s="102" t="str">
        <f t="shared" si="25"/>
        <v xml:space="preserve"> </v>
      </c>
      <c r="K203" s="103"/>
      <c r="L203" s="103"/>
      <c r="M203" s="104" t="str">
        <f>IF(ISTEXT(D203),IF(L203="","",IF(HLOOKUP(INT($I203),'1. Eingabemaske'!$I$12:$V$21,2,FALSE)&lt;&gt;0,HLOOKUP(INT($I203),'1. Eingabemaske'!$I$12:$V$21,2,FALSE),"")),"")</f>
        <v/>
      </c>
      <c r="N203" s="105" t="str">
        <f>IF(ISTEXT($D203),IF(F203="M",IF(L203="","",IF($K203="Frühentwickler",VLOOKUP(INT($I203),'1. Eingabemaske'!$Z$12:$AF$28,5,FALSE),IF($K203="Normalentwickler",VLOOKUP(INT($I203),'1. Eingabemaske'!$Z$12:$AF$23,6,FALSE),IF($K203="Spätentwickler",VLOOKUP(INT($I203),'1. Eingabemaske'!$Z$12:$AF$23,7,FALSE),0)))+((VLOOKUP(INT($I203),'1. Eingabemaske'!$Z$12:$AF$23,2,FALSE))*(($G203-DATE(YEAR($G203),1,1)+1)/365))),IF(F203="W",(IF($K203="Frühentwickler",VLOOKUP(INT($I203),'1. Eingabemaske'!$AH$12:$AN$28,5,FALSE),IF($K203="Normalentwickler",VLOOKUP(INT($I203),'1. Eingabemaske'!$AH$12:$AN$23,6,FALSE),IF($K203="Spätentwickler",VLOOKUP(INT($I203),'1. Eingabemaske'!$AH$12:$AN$23,7,FALSE),0)))+((VLOOKUP(INT($I203),'1. Eingabemaske'!$AH$12:$AN$23,2,FALSE))*(($G203-DATE(YEAR($G203),1,1)+1)/365))),"Geschlecht fehlt!")),"")</f>
        <v/>
      </c>
      <c r="O203" s="106" t="str">
        <f>IF(ISTEXT(D203),IF(M203="","",IF('1. Eingabemaske'!$F$13="",0,(IF('1. Eingabemaske'!$F$13=0,(L203/'1. Eingabemaske'!$G$13),(L203-1)/('1. Eingabemaske'!$G$13-1))*M203*N203))),"")</f>
        <v/>
      </c>
      <c r="P203" s="103"/>
      <c r="Q203" s="103"/>
      <c r="R203" s="104" t="str">
        <f t="shared" si="26"/>
        <v/>
      </c>
      <c r="S203" s="104" t="str">
        <f>IF(AND(ISTEXT($D203),ISNUMBER(R203)),IF(HLOOKUP(INT($I203),'1. Eingabemaske'!$I$12:$V$21,3,FALSE)&lt;&gt;0,HLOOKUP(INT($I203),'1. Eingabemaske'!$I$12:$V$21,3,FALSE),""),"")</f>
        <v/>
      </c>
      <c r="T203" s="106" t="str">
        <f>IF(ISTEXT($D203),IF($S203="","",IF($R203="","",IF('1. Eingabemaske'!$F$14="",0,(IF('1. Eingabemaske'!$F$14=0,(R203/'1. Eingabemaske'!$G$14),(R203-1)/('1. Eingabemaske'!$G$14-1))*$S203)))),"")</f>
        <v/>
      </c>
      <c r="U203" s="103"/>
      <c r="V203" s="103"/>
      <c r="W203" s="104" t="str">
        <f t="shared" si="27"/>
        <v/>
      </c>
      <c r="X203" s="104" t="str">
        <f>IF(AND(ISTEXT($D203),ISNUMBER(W203)),IF(HLOOKUP(INT($I203),'1. Eingabemaske'!$I$12:$V$21,4,FALSE)&lt;&gt;0,HLOOKUP(INT($I203),'1. Eingabemaske'!$I$12:$V$21,4,FALSE),""),"")</f>
        <v/>
      </c>
      <c r="Y203" s="108" t="str">
        <f>IF(ISTEXT($D203),IF($W203="","",IF($X203="","",IF('1. Eingabemaske'!$F$15="","",(IF('1. Eingabemaske'!$F$15=0,($W203/'1. Eingabemaske'!$G$15),($W203-1)/('1. Eingabemaske'!$G$15-1))*$X203)))),"")</f>
        <v/>
      </c>
      <c r="Z203" s="103"/>
      <c r="AA203" s="103"/>
      <c r="AB203" s="104" t="str">
        <f t="shared" si="28"/>
        <v/>
      </c>
      <c r="AC203" s="104" t="str">
        <f>IF(AND(ISTEXT($D203),ISNUMBER($AB203)),IF(HLOOKUP(INT($I203),'1. Eingabemaske'!$I$12:$V$21,5,FALSE)&lt;&gt;0,HLOOKUP(INT($I203),'1. Eingabemaske'!$I$12:$V$21,5,FALSE),""),"")</f>
        <v/>
      </c>
      <c r="AD203" s="91" t="str">
        <f>IF(ISTEXT($D203),IF($AC203="","",IF('1. Eingabemaske'!$F$16="","",(IF('1. Eingabemaske'!$F$16=0,($AB203/'1. Eingabemaske'!$G$16),($AB203-1)/('1. Eingabemaske'!$G$16-1))*$AC203))),"")</f>
        <v/>
      </c>
      <c r="AE203" s="92" t="str">
        <f>IF(ISTEXT($D203),IF(F203="M",IF(L203="","",IF($K203="Frühentwickler",VLOOKUP(INT($I203),'1. Eingabemaske'!$Z$12:$AF$28,5,FALSE),IF($K203="Normalentwickler",VLOOKUP(INT($I203),'1. Eingabemaske'!$Z$12:$AF$23,6,FALSE),IF($K203="Spätentwickler",VLOOKUP(INT($I203),'1. Eingabemaske'!$Z$12:$AF$23,7,FALSE),0)))+((VLOOKUP(INT($I203),'1. Eingabemaske'!$Z$12:$AF$23,2,FALSE))*(($G203-DATE(YEAR($G203),1,1)+1)/365))),IF(F203="W",(IF($K203="Frühentwickler",VLOOKUP(INT($I203),'1. Eingabemaske'!$AH$12:$AN$28,5,FALSE),IF($K203="Normalentwickler",VLOOKUP(INT($I203),'1. Eingabemaske'!$AH$12:$AN$23,6,FALSE),IF($K203="Spätentwickler",VLOOKUP(INT($I203),'1. Eingabemaske'!$AH$12:$AN$23,7,FALSE),0)))+((VLOOKUP(INT($I203),'1. Eingabemaske'!$AH$12:$AN$23,2,FALSE))*(($G203-DATE(YEAR($G203),1,1)+1)/365))),"Geschlecht fehlt!")),"")</f>
        <v/>
      </c>
      <c r="AF203" s="93" t="str">
        <f t="shared" si="29"/>
        <v/>
      </c>
      <c r="AG203" s="103"/>
      <c r="AH203" s="94" t="str">
        <f>IF(AND(ISTEXT($D203),ISNUMBER($AG203)),IF(HLOOKUP(INT($I203),'1. Eingabemaske'!$I$12:$V$21,6,FALSE)&lt;&gt;0,HLOOKUP(INT($I203),'1. Eingabemaske'!$I$12:$V$21,6,FALSE),""),"")</f>
        <v/>
      </c>
      <c r="AI203" s="91" t="str">
        <f>IF(ISTEXT($D203),IF($AH203="","",IF('1. Eingabemaske'!$F$17="","",(IF('1. Eingabemaske'!$F$17=0,($AG203/'1. Eingabemaske'!$G$17),($AG203-1)/('1. Eingabemaske'!$G$17-1))*$AH203))),"")</f>
        <v/>
      </c>
      <c r="AJ203" s="103"/>
      <c r="AK203" s="94" t="str">
        <f>IF(AND(ISTEXT($D203),ISNUMBER($AJ203)),IF(HLOOKUP(INT($I203),'1. Eingabemaske'!$I$12:$V$21,7,FALSE)&lt;&gt;0,HLOOKUP(INT($I203),'1. Eingabemaske'!$I$12:$V$21,7,FALSE),""),"")</f>
        <v/>
      </c>
      <c r="AL203" s="91" t="str">
        <f>IF(ISTEXT($D203),IF(AJ203=0,0,IF($AK203="","",IF('1. Eingabemaske'!$F$18="","",(IF('1. Eingabemaske'!$F$18=0,($AJ203/'1. Eingabemaske'!$G$18),($AJ203-1)/('1. Eingabemaske'!$G$18-1))*$AK203)))),"")</f>
        <v/>
      </c>
      <c r="AM203" s="103"/>
      <c r="AN203" s="94" t="str">
        <f>IF(AND(ISTEXT($D203),ISNUMBER($AM203)),IF(HLOOKUP(INT($I203),'1. Eingabemaske'!$I$12:$V$21,8,FALSE)&lt;&gt;0,HLOOKUP(INT($I203),'1. Eingabemaske'!$I$12:$V$21,8,FALSE),""),"")</f>
        <v/>
      </c>
      <c r="AO203" s="89" t="str">
        <f>IF(ISTEXT($D203),IF($AN203="","",IF('1. Eingabemaske'!#REF!="","",(IF('1. Eingabemaske'!#REF!=0,($AM203/'1. Eingabemaske'!#REF!),($AM203-1)/('1. Eingabemaske'!#REF!-1))*$AN203))),"")</f>
        <v/>
      </c>
      <c r="AP203" s="110"/>
      <c r="AQ203" s="94" t="str">
        <f>IF(AND(ISTEXT($D203),ISNUMBER($AP203)),IF(HLOOKUP(INT($I203),'1. Eingabemaske'!$I$12:$V$21,9,FALSE)&lt;&gt;0,HLOOKUP(INT($I203),'1. Eingabemaske'!$I$12:$V$21,9,FALSE),""),"")</f>
        <v/>
      </c>
      <c r="AR203" s="103"/>
      <c r="AS203" s="94" t="str">
        <f>IF(AND(ISTEXT($D203),ISNUMBER($AR203)),IF(HLOOKUP(INT($I203),'1. Eingabemaske'!$I$12:$V$21,10,FALSE)&lt;&gt;0,HLOOKUP(INT($I203),'1. Eingabemaske'!$I$12:$V$21,10,FALSE),""),"")</f>
        <v/>
      </c>
      <c r="AT203" s="95" t="str">
        <f>IF(ISTEXT($D203),(IF($AQ203="",0,IF('1. Eingabemaske'!$F$19="","",(IF('1. Eingabemaske'!$F$19=0,($AP203/'1. Eingabemaske'!$G$19),($AP203-1)/('1. Eingabemaske'!$G$19-1))*$AQ203)))+IF($AS203="",0,IF('1. Eingabemaske'!$F$20="","",(IF('1. Eingabemaske'!$F$20=0,($AR203/'1. Eingabemaske'!$G$20),($AR203-1)/('1. Eingabemaske'!$G$20-1))*$AS203)))),"")</f>
        <v/>
      </c>
      <c r="AU203" s="103"/>
      <c r="AV203" s="94" t="str">
        <f>IF(AND(ISTEXT($D203),ISNUMBER($AU203)),IF(HLOOKUP(INT($I203),'1. Eingabemaske'!$I$12:$V$21,11,FALSE)&lt;&gt;0,HLOOKUP(INT($I203),'1. Eingabemaske'!$I$12:$V$21,11,FALSE),""),"")</f>
        <v/>
      </c>
      <c r="AW203" s="103"/>
      <c r="AX203" s="94" t="str">
        <f>IF(AND(ISTEXT($D203),ISNUMBER($AW203)),IF(HLOOKUP(INT($I203),'1. Eingabemaske'!$I$12:$V$21,12,FALSE)&lt;&gt;0,HLOOKUP(INT($I203),'1. Eingabemaske'!$I$12:$V$21,12,FALSE),""),"")</f>
        <v/>
      </c>
      <c r="AY203" s="95" t="str">
        <f>IF(ISTEXT($D203),SUM(IF($AV203="",0,IF('1. Eingabemaske'!$F$21="","",(IF('1. Eingabemaske'!$F$21=0,($AU203/'1. Eingabemaske'!$G$21),($AU203-1)/('1. Eingabemaske'!$G$21-1)))*$AV203)),IF($AX203="",0,IF('1. Eingabemaske'!#REF!="","",(IF('1. Eingabemaske'!#REF!=0,($AW203/'1. Eingabemaske'!#REF!),($AW203-1)/('1. Eingabemaske'!#REF!-1)))*$AX203))),"")</f>
        <v/>
      </c>
      <c r="AZ203" s="84" t="str">
        <f t="shared" si="30"/>
        <v>Bitte BES einfügen</v>
      </c>
      <c r="BA203" s="96" t="str">
        <f t="shared" si="31"/>
        <v/>
      </c>
      <c r="BB203" s="100"/>
      <c r="BC203" s="100"/>
      <c r="BD203" s="100"/>
    </row>
    <row r="204" spans="2:56" ht="13.5" thickBot="1" x14ac:dyDescent="0.45">
      <c r="B204" s="99" t="str">
        <f t="shared" si="24"/>
        <v xml:space="preserve"> </v>
      </c>
      <c r="C204" s="100"/>
      <c r="D204" s="100"/>
      <c r="E204" s="100"/>
      <c r="F204" s="100"/>
      <c r="G204" s="101"/>
      <c r="H204" s="101"/>
      <c r="I204" s="84" t="str">
        <f>IF(ISBLANK(Tableau1[[#This Row],[Name]]),"",((Tableau1[[#This Row],[Testdatum]]-Tableau1[[#This Row],[Geburtsdatum]])/365))</f>
        <v/>
      </c>
      <c r="J204" s="102" t="str">
        <f t="shared" si="25"/>
        <v xml:space="preserve"> </v>
      </c>
      <c r="K204" s="103"/>
      <c r="L204" s="103"/>
      <c r="M204" s="104" t="str">
        <f>IF(ISTEXT(D204),IF(L204="","",IF(HLOOKUP(INT($I204),'1. Eingabemaske'!$I$12:$V$21,2,FALSE)&lt;&gt;0,HLOOKUP(INT($I204),'1. Eingabemaske'!$I$12:$V$21,2,FALSE),"")),"")</f>
        <v/>
      </c>
      <c r="N204" s="105" t="str">
        <f>IF(ISTEXT($D204),IF(F204="M",IF(L204="","",IF($K204="Frühentwickler",VLOOKUP(INT($I204),'1. Eingabemaske'!$Z$12:$AF$28,5,FALSE),IF($K204="Normalentwickler",VLOOKUP(INT($I204),'1. Eingabemaske'!$Z$12:$AF$23,6,FALSE),IF($K204="Spätentwickler",VLOOKUP(INT($I204),'1. Eingabemaske'!$Z$12:$AF$23,7,FALSE),0)))+((VLOOKUP(INT($I204),'1. Eingabemaske'!$Z$12:$AF$23,2,FALSE))*(($G204-DATE(YEAR($G204),1,1)+1)/365))),IF(F204="W",(IF($K204="Frühentwickler",VLOOKUP(INT($I204),'1. Eingabemaske'!$AH$12:$AN$28,5,FALSE),IF($K204="Normalentwickler",VLOOKUP(INT($I204),'1. Eingabemaske'!$AH$12:$AN$23,6,FALSE),IF($K204="Spätentwickler",VLOOKUP(INT($I204),'1. Eingabemaske'!$AH$12:$AN$23,7,FALSE),0)))+((VLOOKUP(INT($I204),'1. Eingabemaske'!$AH$12:$AN$23,2,FALSE))*(($G204-DATE(YEAR($G204),1,1)+1)/365))),"Geschlecht fehlt!")),"")</f>
        <v/>
      </c>
      <c r="O204" s="106" t="str">
        <f>IF(ISTEXT(D204),IF(M204="","",IF('1. Eingabemaske'!$F$13="",0,(IF('1. Eingabemaske'!$F$13=0,(L204/'1. Eingabemaske'!$G$13),(L204-1)/('1. Eingabemaske'!$G$13-1))*M204*N204))),"")</f>
        <v/>
      </c>
      <c r="P204" s="103"/>
      <c r="Q204" s="103"/>
      <c r="R204" s="104" t="str">
        <f t="shared" si="26"/>
        <v/>
      </c>
      <c r="S204" s="104" t="str">
        <f>IF(AND(ISTEXT($D204),ISNUMBER(R204)),IF(HLOOKUP(INT($I204),'1. Eingabemaske'!$I$12:$V$21,3,FALSE)&lt;&gt;0,HLOOKUP(INT($I204),'1. Eingabemaske'!$I$12:$V$21,3,FALSE),""),"")</f>
        <v/>
      </c>
      <c r="T204" s="106" t="str">
        <f>IF(ISTEXT($D204),IF($S204="","",IF($R204="","",IF('1. Eingabemaske'!$F$14="",0,(IF('1. Eingabemaske'!$F$14=0,(R204/'1. Eingabemaske'!$G$14),(R204-1)/('1. Eingabemaske'!$G$14-1))*$S204)))),"")</f>
        <v/>
      </c>
      <c r="U204" s="103"/>
      <c r="V204" s="103"/>
      <c r="W204" s="104" t="str">
        <f t="shared" si="27"/>
        <v/>
      </c>
      <c r="X204" s="104" t="str">
        <f>IF(AND(ISTEXT($D204),ISNUMBER(W204)),IF(HLOOKUP(INT($I204),'1. Eingabemaske'!$I$12:$V$21,4,FALSE)&lt;&gt;0,HLOOKUP(INT($I204),'1. Eingabemaske'!$I$12:$V$21,4,FALSE),""),"")</f>
        <v/>
      </c>
      <c r="Y204" s="108" t="str">
        <f>IF(ISTEXT($D204),IF($W204="","",IF($X204="","",IF('1. Eingabemaske'!$F$15="","",(IF('1. Eingabemaske'!$F$15=0,($W204/'1. Eingabemaske'!$G$15),($W204-1)/('1. Eingabemaske'!$G$15-1))*$X204)))),"")</f>
        <v/>
      </c>
      <c r="Z204" s="103"/>
      <c r="AA204" s="103"/>
      <c r="AB204" s="104" t="str">
        <f t="shared" si="28"/>
        <v/>
      </c>
      <c r="AC204" s="104" t="str">
        <f>IF(AND(ISTEXT($D204),ISNUMBER($AB204)),IF(HLOOKUP(INT($I204),'1. Eingabemaske'!$I$12:$V$21,5,FALSE)&lt;&gt;0,HLOOKUP(INT($I204),'1. Eingabemaske'!$I$12:$V$21,5,FALSE),""),"")</f>
        <v/>
      </c>
      <c r="AD204" s="91" t="str">
        <f>IF(ISTEXT($D204),IF($AC204="","",IF('1. Eingabemaske'!$F$16="","",(IF('1. Eingabemaske'!$F$16=0,($AB204/'1. Eingabemaske'!$G$16),($AB204-1)/('1. Eingabemaske'!$G$16-1))*$AC204))),"")</f>
        <v/>
      </c>
      <c r="AE204" s="92" t="str">
        <f>IF(ISTEXT($D204),IF(F204="M",IF(L204="","",IF($K204="Frühentwickler",VLOOKUP(INT($I204),'1. Eingabemaske'!$Z$12:$AF$28,5,FALSE),IF($K204="Normalentwickler",VLOOKUP(INT($I204),'1. Eingabemaske'!$Z$12:$AF$23,6,FALSE),IF($K204="Spätentwickler",VLOOKUP(INT($I204),'1. Eingabemaske'!$Z$12:$AF$23,7,FALSE),0)))+((VLOOKUP(INT($I204),'1. Eingabemaske'!$Z$12:$AF$23,2,FALSE))*(($G204-DATE(YEAR($G204),1,1)+1)/365))),IF(F204="W",(IF($K204="Frühentwickler",VLOOKUP(INT($I204),'1. Eingabemaske'!$AH$12:$AN$28,5,FALSE),IF($K204="Normalentwickler",VLOOKUP(INT($I204),'1. Eingabemaske'!$AH$12:$AN$23,6,FALSE),IF($K204="Spätentwickler",VLOOKUP(INT($I204),'1. Eingabemaske'!$AH$12:$AN$23,7,FALSE),0)))+((VLOOKUP(INT($I204),'1. Eingabemaske'!$AH$12:$AN$23,2,FALSE))*(($G204-DATE(YEAR($G204),1,1)+1)/365))),"Geschlecht fehlt!")),"")</f>
        <v/>
      </c>
      <c r="AF204" s="93" t="str">
        <f t="shared" si="29"/>
        <v/>
      </c>
      <c r="AG204" s="103"/>
      <c r="AH204" s="94" t="str">
        <f>IF(AND(ISTEXT($D204),ISNUMBER($AG204)),IF(HLOOKUP(INT($I204),'1. Eingabemaske'!$I$12:$V$21,6,FALSE)&lt;&gt;0,HLOOKUP(INT($I204),'1. Eingabemaske'!$I$12:$V$21,6,FALSE),""),"")</f>
        <v/>
      </c>
      <c r="AI204" s="91" t="str">
        <f>IF(ISTEXT($D204),IF($AH204="","",IF('1. Eingabemaske'!$F$17="","",(IF('1. Eingabemaske'!$F$17=0,($AG204/'1. Eingabemaske'!$G$17),($AG204-1)/('1. Eingabemaske'!$G$17-1))*$AH204))),"")</f>
        <v/>
      </c>
      <c r="AJ204" s="103"/>
      <c r="AK204" s="94" t="str">
        <f>IF(AND(ISTEXT($D204),ISNUMBER($AJ204)),IF(HLOOKUP(INT($I204),'1. Eingabemaske'!$I$12:$V$21,7,FALSE)&lt;&gt;0,HLOOKUP(INT($I204),'1. Eingabemaske'!$I$12:$V$21,7,FALSE),""),"")</f>
        <v/>
      </c>
      <c r="AL204" s="91" t="str">
        <f>IF(ISTEXT($D204),IF(AJ204=0,0,IF($AK204="","",IF('1. Eingabemaske'!$F$18="","",(IF('1. Eingabemaske'!$F$18=0,($AJ204/'1. Eingabemaske'!$G$18),($AJ204-1)/('1. Eingabemaske'!$G$18-1))*$AK204)))),"")</f>
        <v/>
      </c>
      <c r="AM204" s="103"/>
      <c r="AN204" s="94" t="str">
        <f>IF(AND(ISTEXT($D204),ISNUMBER($AM204)),IF(HLOOKUP(INT($I204),'1. Eingabemaske'!$I$12:$V$21,8,FALSE)&lt;&gt;0,HLOOKUP(INT($I204),'1. Eingabemaske'!$I$12:$V$21,8,FALSE),""),"")</f>
        <v/>
      </c>
      <c r="AO204" s="89" t="str">
        <f>IF(ISTEXT($D204),IF($AN204="","",IF('1. Eingabemaske'!#REF!="","",(IF('1. Eingabemaske'!#REF!=0,($AM204/'1. Eingabemaske'!#REF!),($AM204-1)/('1. Eingabemaske'!#REF!-1))*$AN204))),"")</f>
        <v/>
      </c>
      <c r="AP204" s="110"/>
      <c r="AQ204" s="94" t="str">
        <f>IF(AND(ISTEXT($D204),ISNUMBER($AP204)),IF(HLOOKUP(INT($I204),'1. Eingabemaske'!$I$12:$V$21,9,FALSE)&lt;&gt;0,HLOOKUP(INT($I204),'1. Eingabemaske'!$I$12:$V$21,9,FALSE),""),"")</f>
        <v/>
      </c>
      <c r="AR204" s="103"/>
      <c r="AS204" s="94" t="str">
        <f>IF(AND(ISTEXT($D204),ISNUMBER($AR204)),IF(HLOOKUP(INT($I204),'1. Eingabemaske'!$I$12:$V$21,10,FALSE)&lt;&gt;0,HLOOKUP(INT($I204),'1. Eingabemaske'!$I$12:$V$21,10,FALSE),""),"")</f>
        <v/>
      </c>
      <c r="AT204" s="95" t="str">
        <f>IF(ISTEXT($D204),(IF($AQ204="",0,IF('1. Eingabemaske'!$F$19="","",(IF('1. Eingabemaske'!$F$19=0,($AP204/'1. Eingabemaske'!$G$19),($AP204-1)/('1. Eingabemaske'!$G$19-1))*$AQ204)))+IF($AS204="",0,IF('1. Eingabemaske'!$F$20="","",(IF('1. Eingabemaske'!$F$20=0,($AR204/'1. Eingabemaske'!$G$20),($AR204-1)/('1. Eingabemaske'!$G$20-1))*$AS204)))),"")</f>
        <v/>
      </c>
      <c r="AU204" s="103"/>
      <c r="AV204" s="94" t="str">
        <f>IF(AND(ISTEXT($D204),ISNUMBER($AU204)),IF(HLOOKUP(INT($I204),'1. Eingabemaske'!$I$12:$V$21,11,FALSE)&lt;&gt;0,HLOOKUP(INT($I204),'1. Eingabemaske'!$I$12:$V$21,11,FALSE),""),"")</f>
        <v/>
      </c>
      <c r="AW204" s="103"/>
      <c r="AX204" s="94" t="str">
        <f>IF(AND(ISTEXT($D204),ISNUMBER($AW204)),IF(HLOOKUP(INT($I204),'1. Eingabemaske'!$I$12:$V$21,12,FALSE)&lt;&gt;0,HLOOKUP(INT($I204),'1. Eingabemaske'!$I$12:$V$21,12,FALSE),""),"")</f>
        <v/>
      </c>
      <c r="AY204" s="95" t="str">
        <f>IF(ISTEXT($D204),SUM(IF($AV204="",0,IF('1. Eingabemaske'!$F$21="","",(IF('1. Eingabemaske'!$F$21=0,($AU204/'1. Eingabemaske'!$G$21),($AU204-1)/('1. Eingabemaske'!$G$21-1)))*$AV204)),IF($AX204="",0,IF('1. Eingabemaske'!#REF!="","",(IF('1. Eingabemaske'!#REF!=0,($AW204/'1. Eingabemaske'!#REF!),($AW204-1)/('1. Eingabemaske'!#REF!-1)))*$AX204))),"")</f>
        <v/>
      </c>
      <c r="AZ204" s="84" t="str">
        <f t="shared" si="30"/>
        <v>Bitte BES einfügen</v>
      </c>
      <c r="BA204" s="96" t="str">
        <f t="shared" si="31"/>
        <v/>
      </c>
      <c r="BB204" s="100"/>
      <c r="BC204" s="100"/>
      <c r="BD204" s="100"/>
    </row>
    <row r="205" spans="2:56" ht="13.5" thickBot="1" x14ac:dyDescent="0.45">
      <c r="B205" s="99" t="str">
        <f t="shared" si="24"/>
        <v xml:space="preserve"> </v>
      </c>
      <c r="C205" s="100"/>
      <c r="D205" s="100"/>
      <c r="E205" s="100"/>
      <c r="F205" s="100"/>
      <c r="G205" s="101"/>
      <c r="H205" s="101"/>
      <c r="I205" s="84" t="str">
        <f>IF(ISBLANK(Tableau1[[#This Row],[Name]]),"",((Tableau1[[#This Row],[Testdatum]]-Tableau1[[#This Row],[Geburtsdatum]])/365))</f>
        <v/>
      </c>
      <c r="J205" s="102" t="str">
        <f t="shared" si="25"/>
        <v xml:space="preserve"> </v>
      </c>
      <c r="K205" s="103"/>
      <c r="L205" s="103"/>
      <c r="M205" s="104" t="str">
        <f>IF(ISTEXT(D205),IF(L205="","",IF(HLOOKUP(INT($I205),'1. Eingabemaske'!$I$12:$V$21,2,FALSE)&lt;&gt;0,HLOOKUP(INT($I205),'1. Eingabemaske'!$I$12:$V$21,2,FALSE),"")),"")</f>
        <v/>
      </c>
      <c r="N205" s="105" t="str">
        <f>IF(ISTEXT($D205),IF(F205="M",IF(L205="","",IF($K205="Frühentwickler",VLOOKUP(INT($I205),'1. Eingabemaske'!$Z$12:$AF$28,5,FALSE),IF($K205="Normalentwickler",VLOOKUP(INT($I205),'1. Eingabemaske'!$Z$12:$AF$23,6,FALSE),IF($K205="Spätentwickler",VLOOKUP(INT($I205),'1. Eingabemaske'!$Z$12:$AF$23,7,FALSE),0)))+((VLOOKUP(INT($I205),'1. Eingabemaske'!$Z$12:$AF$23,2,FALSE))*(($G205-DATE(YEAR($G205),1,1)+1)/365))),IF(F205="W",(IF($K205="Frühentwickler",VLOOKUP(INT($I205),'1. Eingabemaske'!$AH$12:$AN$28,5,FALSE),IF($K205="Normalentwickler",VLOOKUP(INT($I205),'1. Eingabemaske'!$AH$12:$AN$23,6,FALSE),IF($K205="Spätentwickler",VLOOKUP(INT($I205),'1. Eingabemaske'!$AH$12:$AN$23,7,FALSE),0)))+((VLOOKUP(INT($I205),'1. Eingabemaske'!$AH$12:$AN$23,2,FALSE))*(($G205-DATE(YEAR($G205),1,1)+1)/365))),"Geschlecht fehlt!")),"")</f>
        <v/>
      </c>
      <c r="O205" s="106" t="str">
        <f>IF(ISTEXT(D205),IF(M205="","",IF('1. Eingabemaske'!$F$13="",0,(IF('1. Eingabemaske'!$F$13=0,(L205/'1. Eingabemaske'!$G$13),(L205-1)/('1. Eingabemaske'!$G$13-1))*M205*N205))),"")</f>
        <v/>
      </c>
      <c r="P205" s="103"/>
      <c r="Q205" s="103"/>
      <c r="R205" s="104" t="str">
        <f t="shared" si="26"/>
        <v/>
      </c>
      <c r="S205" s="104" t="str">
        <f>IF(AND(ISTEXT($D205),ISNUMBER(R205)),IF(HLOOKUP(INT($I205),'1. Eingabemaske'!$I$12:$V$21,3,FALSE)&lt;&gt;0,HLOOKUP(INT($I205),'1. Eingabemaske'!$I$12:$V$21,3,FALSE),""),"")</f>
        <v/>
      </c>
      <c r="T205" s="106" t="str">
        <f>IF(ISTEXT($D205),IF($S205="","",IF($R205="","",IF('1. Eingabemaske'!$F$14="",0,(IF('1. Eingabemaske'!$F$14=0,(R205/'1. Eingabemaske'!$G$14),(R205-1)/('1. Eingabemaske'!$G$14-1))*$S205)))),"")</f>
        <v/>
      </c>
      <c r="U205" s="103"/>
      <c r="V205" s="103"/>
      <c r="W205" s="104" t="str">
        <f t="shared" si="27"/>
        <v/>
      </c>
      <c r="X205" s="104" t="str">
        <f>IF(AND(ISTEXT($D205),ISNUMBER(W205)),IF(HLOOKUP(INT($I205),'1. Eingabemaske'!$I$12:$V$21,4,FALSE)&lt;&gt;0,HLOOKUP(INT($I205),'1. Eingabemaske'!$I$12:$V$21,4,FALSE),""),"")</f>
        <v/>
      </c>
      <c r="Y205" s="108" t="str">
        <f>IF(ISTEXT($D205),IF($W205="","",IF($X205="","",IF('1. Eingabemaske'!$F$15="","",(IF('1. Eingabemaske'!$F$15=0,($W205/'1. Eingabemaske'!$G$15),($W205-1)/('1. Eingabemaske'!$G$15-1))*$X205)))),"")</f>
        <v/>
      </c>
      <c r="Z205" s="103"/>
      <c r="AA205" s="103"/>
      <c r="AB205" s="104" t="str">
        <f t="shared" si="28"/>
        <v/>
      </c>
      <c r="AC205" s="104" t="str">
        <f>IF(AND(ISTEXT($D205),ISNUMBER($AB205)),IF(HLOOKUP(INT($I205),'1. Eingabemaske'!$I$12:$V$21,5,FALSE)&lt;&gt;0,HLOOKUP(INT($I205),'1. Eingabemaske'!$I$12:$V$21,5,FALSE),""),"")</f>
        <v/>
      </c>
      <c r="AD205" s="91" t="str">
        <f>IF(ISTEXT($D205),IF($AC205="","",IF('1. Eingabemaske'!$F$16="","",(IF('1. Eingabemaske'!$F$16=0,($AB205/'1. Eingabemaske'!$G$16),($AB205-1)/('1. Eingabemaske'!$G$16-1))*$AC205))),"")</f>
        <v/>
      </c>
      <c r="AE205" s="92" t="str">
        <f>IF(ISTEXT($D205),IF(F205="M",IF(L205="","",IF($K205="Frühentwickler",VLOOKUP(INT($I205),'1. Eingabemaske'!$Z$12:$AF$28,5,FALSE),IF($K205="Normalentwickler",VLOOKUP(INT($I205),'1. Eingabemaske'!$Z$12:$AF$23,6,FALSE),IF($K205="Spätentwickler",VLOOKUP(INT($I205),'1. Eingabemaske'!$Z$12:$AF$23,7,FALSE),0)))+((VLOOKUP(INT($I205),'1. Eingabemaske'!$Z$12:$AF$23,2,FALSE))*(($G205-DATE(YEAR($G205),1,1)+1)/365))),IF(F205="W",(IF($K205="Frühentwickler",VLOOKUP(INT($I205),'1. Eingabemaske'!$AH$12:$AN$28,5,FALSE),IF($K205="Normalentwickler",VLOOKUP(INT($I205),'1. Eingabemaske'!$AH$12:$AN$23,6,FALSE),IF($K205="Spätentwickler",VLOOKUP(INT($I205),'1. Eingabemaske'!$AH$12:$AN$23,7,FALSE),0)))+((VLOOKUP(INT($I205),'1. Eingabemaske'!$AH$12:$AN$23,2,FALSE))*(($G205-DATE(YEAR($G205),1,1)+1)/365))),"Geschlecht fehlt!")),"")</f>
        <v/>
      </c>
      <c r="AF205" s="93" t="str">
        <f t="shared" si="29"/>
        <v/>
      </c>
      <c r="AG205" s="103"/>
      <c r="AH205" s="94" t="str">
        <f>IF(AND(ISTEXT($D205),ISNUMBER($AG205)),IF(HLOOKUP(INT($I205),'1. Eingabemaske'!$I$12:$V$21,6,FALSE)&lt;&gt;0,HLOOKUP(INT($I205),'1. Eingabemaske'!$I$12:$V$21,6,FALSE),""),"")</f>
        <v/>
      </c>
      <c r="AI205" s="91" t="str">
        <f>IF(ISTEXT($D205),IF($AH205="","",IF('1. Eingabemaske'!$F$17="","",(IF('1. Eingabemaske'!$F$17=0,($AG205/'1. Eingabemaske'!$G$17),($AG205-1)/('1. Eingabemaske'!$G$17-1))*$AH205))),"")</f>
        <v/>
      </c>
      <c r="AJ205" s="103"/>
      <c r="AK205" s="94" t="str">
        <f>IF(AND(ISTEXT($D205),ISNUMBER($AJ205)),IF(HLOOKUP(INT($I205),'1. Eingabemaske'!$I$12:$V$21,7,FALSE)&lt;&gt;0,HLOOKUP(INT($I205),'1. Eingabemaske'!$I$12:$V$21,7,FALSE),""),"")</f>
        <v/>
      </c>
      <c r="AL205" s="91" t="str">
        <f>IF(ISTEXT($D205),IF(AJ205=0,0,IF($AK205="","",IF('1. Eingabemaske'!$F$18="","",(IF('1. Eingabemaske'!$F$18=0,($AJ205/'1. Eingabemaske'!$G$18),($AJ205-1)/('1. Eingabemaske'!$G$18-1))*$AK205)))),"")</f>
        <v/>
      </c>
      <c r="AM205" s="103"/>
      <c r="AN205" s="94" t="str">
        <f>IF(AND(ISTEXT($D205),ISNUMBER($AM205)),IF(HLOOKUP(INT($I205),'1. Eingabemaske'!$I$12:$V$21,8,FALSE)&lt;&gt;0,HLOOKUP(INT($I205),'1. Eingabemaske'!$I$12:$V$21,8,FALSE),""),"")</f>
        <v/>
      </c>
      <c r="AO205" s="89" t="str">
        <f>IF(ISTEXT($D205),IF($AN205="","",IF('1. Eingabemaske'!#REF!="","",(IF('1. Eingabemaske'!#REF!=0,($AM205/'1. Eingabemaske'!#REF!),($AM205-1)/('1. Eingabemaske'!#REF!-1))*$AN205))),"")</f>
        <v/>
      </c>
      <c r="AP205" s="110"/>
      <c r="AQ205" s="94" t="str">
        <f>IF(AND(ISTEXT($D205),ISNUMBER($AP205)),IF(HLOOKUP(INT($I205),'1. Eingabemaske'!$I$12:$V$21,9,FALSE)&lt;&gt;0,HLOOKUP(INT($I205),'1. Eingabemaske'!$I$12:$V$21,9,FALSE),""),"")</f>
        <v/>
      </c>
      <c r="AR205" s="103"/>
      <c r="AS205" s="94" t="str">
        <f>IF(AND(ISTEXT($D205),ISNUMBER($AR205)),IF(HLOOKUP(INT($I205),'1. Eingabemaske'!$I$12:$V$21,10,FALSE)&lt;&gt;0,HLOOKUP(INT($I205),'1. Eingabemaske'!$I$12:$V$21,10,FALSE),""),"")</f>
        <v/>
      </c>
      <c r="AT205" s="95" t="str">
        <f>IF(ISTEXT($D205),(IF($AQ205="",0,IF('1. Eingabemaske'!$F$19="","",(IF('1. Eingabemaske'!$F$19=0,($AP205/'1. Eingabemaske'!$G$19),($AP205-1)/('1. Eingabemaske'!$G$19-1))*$AQ205)))+IF($AS205="",0,IF('1. Eingabemaske'!$F$20="","",(IF('1. Eingabemaske'!$F$20=0,($AR205/'1. Eingabemaske'!$G$20),($AR205-1)/('1. Eingabemaske'!$G$20-1))*$AS205)))),"")</f>
        <v/>
      </c>
      <c r="AU205" s="103"/>
      <c r="AV205" s="94" t="str">
        <f>IF(AND(ISTEXT($D205),ISNUMBER($AU205)),IF(HLOOKUP(INT($I205),'1. Eingabemaske'!$I$12:$V$21,11,FALSE)&lt;&gt;0,HLOOKUP(INT($I205),'1. Eingabemaske'!$I$12:$V$21,11,FALSE),""),"")</f>
        <v/>
      </c>
      <c r="AW205" s="103"/>
      <c r="AX205" s="94" t="str">
        <f>IF(AND(ISTEXT($D205),ISNUMBER($AW205)),IF(HLOOKUP(INT($I205),'1. Eingabemaske'!$I$12:$V$21,12,FALSE)&lt;&gt;0,HLOOKUP(INT($I205),'1. Eingabemaske'!$I$12:$V$21,12,FALSE),""),"")</f>
        <v/>
      </c>
      <c r="AY205" s="95" t="str">
        <f>IF(ISTEXT($D205),SUM(IF($AV205="",0,IF('1. Eingabemaske'!$F$21="","",(IF('1. Eingabemaske'!$F$21=0,($AU205/'1. Eingabemaske'!$G$21),($AU205-1)/('1. Eingabemaske'!$G$21-1)))*$AV205)),IF($AX205="",0,IF('1. Eingabemaske'!#REF!="","",(IF('1. Eingabemaske'!#REF!=0,($AW205/'1. Eingabemaske'!#REF!),($AW205-1)/('1. Eingabemaske'!#REF!-1)))*$AX205))),"")</f>
        <v/>
      </c>
      <c r="AZ205" s="84" t="str">
        <f t="shared" si="30"/>
        <v>Bitte BES einfügen</v>
      </c>
      <c r="BA205" s="96" t="str">
        <f t="shared" si="31"/>
        <v/>
      </c>
      <c r="BB205" s="100"/>
      <c r="BC205" s="100"/>
      <c r="BD205" s="100"/>
    </row>
    <row r="206" spans="2:56" ht="13.5" thickBot="1" x14ac:dyDescent="0.45">
      <c r="B206" s="99" t="str">
        <f t="shared" si="24"/>
        <v xml:space="preserve"> </v>
      </c>
      <c r="C206" s="100"/>
      <c r="D206" s="100"/>
      <c r="E206" s="100"/>
      <c r="F206" s="100"/>
      <c r="G206" s="101"/>
      <c r="H206" s="101"/>
      <c r="I206" s="84" t="str">
        <f>IF(ISBLANK(Tableau1[[#This Row],[Name]]),"",((Tableau1[[#This Row],[Testdatum]]-Tableau1[[#This Row],[Geburtsdatum]])/365))</f>
        <v/>
      </c>
      <c r="J206" s="102" t="str">
        <f t="shared" si="25"/>
        <v xml:space="preserve"> </v>
      </c>
      <c r="K206" s="103"/>
      <c r="L206" s="103"/>
      <c r="M206" s="104" t="str">
        <f>IF(ISTEXT(D206),IF(L206="","",IF(HLOOKUP(INT($I206),'1. Eingabemaske'!$I$12:$V$21,2,FALSE)&lt;&gt;0,HLOOKUP(INT($I206),'1. Eingabemaske'!$I$12:$V$21,2,FALSE),"")),"")</f>
        <v/>
      </c>
      <c r="N206" s="105" t="str">
        <f>IF(ISTEXT($D206),IF(F206="M",IF(L206="","",IF($K206="Frühentwickler",VLOOKUP(INT($I206),'1. Eingabemaske'!$Z$12:$AF$28,5,FALSE),IF($K206="Normalentwickler",VLOOKUP(INT($I206),'1. Eingabemaske'!$Z$12:$AF$23,6,FALSE),IF($K206="Spätentwickler",VLOOKUP(INT($I206),'1. Eingabemaske'!$Z$12:$AF$23,7,FALSE),0)))+((VLOOKUP(INT($I206),'1. Eingabemaske'!$Z$12:$AF$23,2,FALSE))*(($G206-DATE(YEAR($G206),1,1)+1)/365))),IF(F206="W",(IF($K206="Frühentwickler",VLOOKUP(INT($I206),'1. Eingabemaske'!$AH$12:$AN$28,5,FALSE),IF($K206="Normalentwickler",VLOOKUP(INT($I206),'1. Eingabemaske'!$AH$12:$AN$23,6,FALSE),IF($K206="Spätentwickler",VLOOKUP(INT($I206),'1. Eingabemaske'!$AH$12:$AN$23,7,FALSE),0)))+((VLOOKUP(INT($I206),'1. Eingabemaske'!$AH$12:$AN$23,2,FALSE))*(($G206-DATE(YEAR($G206),1,1)+1)/365))),"Geschlecht fehlt!")),"")</f>
        <v/>
      </c>
      <c r="O206" s="106" t="str">
        <f>IF(ISTEXT(D206),IF(M206="","",IF('1. Eingabemaske'!$F$13="",0,(IF('1. Eingabemaske'!$F$13=0,(L206/'1. Eingabemaske'!$G$13),(L206-1)/('1. Eingabemaske'!$G$13-1))*M206*N206))),"")</f>
        <v/>
      </c>
      <c r="P206" s="103"/>
      <c r="Q206" s="103"/>
      <c r="R206" s="104" t="str">
        <f t="shared" si="26"/>
        <v/>
      </c>
      <c r="S206" s="104" t="str">
        <f>IF(AND(ISTEXT($D206),ISNUMBER(R206)),IF(HLOOKUP(INT($I206),'1. Eingabemaske'!$I$12:$V$21,3,FALSE)&lt;&gt;0,HLOOKUP(INT($I206),'1. Eingabemaske'!$I$12:$V$21,3,FALSE),""),"")</f>
        <v/>
      </c>
      <c r="T206" s="106" t="str">
        <f>IF(ISTEXT($D206),IF($S206="","",IF($R206="","",IF('1. Eingabemaske'!$F$14="",0,(IF('1. Eingabemaske'!$F$14=0,(R206/'1. Eingabemaske'!$G$14),(R206-1)/('1. Eingabemaske'!$G$14-1))*$S206)))),"")</f>
        <v/>
      </c>
      <c r="U206" s="103"/>
      <c r="V206" s="103"/>
      <c r="W206" s="104" t="str">
        <f t="shared" si="27"/>
        <v/>
      </c>
      <c r="X206" s="104" t="str">
        <f>IF(AND(ISTEXT($D206),ISNUMBER(W206)),IF(HLOOKUP(INT($I206),'1. Eingabemaske'!$I$12:$V$21,4,FALSE)&lt;&gt;0,HLOOKUP(INT($I206),'1. Eingabemaske'!$I$12:$V$21,4,FALSE),""),"")</f>
        <v/>
      </c>
      <c r="Y206" s="108" t="str">
        <f>IF(ISTEXT($D206),IF($W206="","",IF($X206="","",IF('1. Eingabemaske'!$F$15="","",(IF('1. Eingabemaske'!$F$15=0,($W206/'1. Eingabemaske'!$G$15),($W206-1)/('1. Eingabemaske'!$G$15-1))*$X206)))),"")</f>
        <v/>
      </c>
      <c r="Z206" s="103"/>
      <c r="AA206" s="103"/>
      <c r="AB206" s="104" t="str">
        <f t="shared" si="28"/>
        <v/>
      </c>
      <c r="AC206" s="104" t="str">
        <f>IF(AND(ISTEXT($D206),ISNUMBER($AB206)),IF(HLOOKUP(INT($I206),'1. Eingabemaske'!$I$12:$V$21,5,FALSE)&lt;&gt;0,HLOOKUP(INT($I206),'1. Eingabemaske'!$I$12:$V$21,5,FALSE),""),"")</f>
        <v/>
      </c>
      <c r="AD206" s="91" t="str">
        <f>IF(ISTEXT($D206),IF($AC206="","",IF('1. Eingabemaske'!$F$16="","",(IF('1. Eingabemaske'!$F$16=0,($AB206/'1. Eingabemaske'!$G$16),($AB206-1)/('1. Eingabemaske'!$G$16-1))*$AC206))),"")</f>
        <v/>
      </c>
      <c r="AE206" s="92" t="str">
        <f>IF(ISTEXT($D206),IF(F206="M",IF(L206="","",IF($K206="Frühentwickler",VLOOKUP(INT($I206),'1. Eingabemaske'!$Z$12:$AF$28,5,FALSE),IF($K206="Normalentwickler",VLOOKUP(INT($I206),'1. Eingabemaske'!$Z$12:$AF$23,6,FALSE),IF($K206="Spätentwickler",VLOOKUP(INT($I206),'1. Eingabemaske'!$Z$12:$AF$23,7,FALSE),0)))+((VLOOKUP(INT($I206),'1. Eingabemaske'!$Z$12:$AF$23,2,FALSE))*(($G206-DATE(YEAR($G206),1,1)+1)/365))),IF(F206="W",(IF($K206="Frühentwickler",VLOOKUP(INT($I206),'1. Eingabemaske'!$AH$12:$AN$28,5,FALSE),IF($K206="Normalentwickler",VLOOKUP(INT($I206),'1. Eingabemaske'!$AH$12:$AN$23,6,FALSE),IF($K206="Spätentwickler",VLOOKUP(INT($I206),'1. Eingabemaske'!$AH$12:$AN$23,7,FALSE),0)))+((VLOOKUP(INT($I206),'1. Eingabemaske'!$AH$12:$AN$23,2,FALSE))*(($G206-DATE(YEAR($G206),1,1)+1)/365))),"Geschlecht fehlt!")),"")</f>
        <v/>
      </c>
      <c r="AF206" s="93" t="str">
        <f t="shared" si="29"/>
        <v/>
      </c>
      <c r="AG206" s="103"/>
      <c r="AH206" s="94" t="str">
        <f>IF(AND(ISTEXT($D206),ISNUMBER($AG206)),IF(HLOOKUP(INT($I206),'1. Eingabemaske'!$I$12:$V$21,6,FALSE)&lt;&gt;0,HLOOKUP(INT($I206),'1. Eingabemaske'!$I$12:$V$21,6,FALSE),""),"")</f>
        <v/>
      </c>
      <c r="AI206" s="91" t="str">
        <f>IF(ISTEXT($D206),IF($AH206="","",IF('1. Eingabemaske'!$F$17="","",(IF('1. Eingabemaske'!$F$17=0,($AG206/'1. Eingabemaske'!$G$17),($AG206-1)/('1. Eingabemaske'!$G$17-1))*$AH206))),"")</f>
        <v/>
      </c>
      <c r="AJ206" s="103"/>
      <c r="AK206" s="94" t="str">
        <f>IF(AND(ISTEXT($D206),ISNUMBER($AJ206)),IF(HLOOKUP(INT($I206),'1. Eingabemaske'!$I$12:$V$21,7,FALSE)&lt;&gt;0,HLOOKUP(INT($I206),'1. Eingabemaske'!$I$12:$V$21,7,FALSE),""),"")</f>
        <v/>
      </c>
      <c r="AL206" s="91" t="str">
        <f>IF(ISTEXT($D206),IF(AJ206=0,0,IF($AK206="","",IF('1. Eingabemaske'!$F$18="","",(IF('1. Eingabemaske'!$F$18=0,($AJ206/'1. Eingabemaske'!$G$18),($AJ206-1)/('1. Eingabemaske'!$G$18-1))*$AK206)))),"")</f>
        <v/>
      </c>
      <c r="AM206" s="103"/>
      <c r="AN206" s="94" t="str">
        <f>IF(AND(ISTEXT($D206),ISNUMBER($AM206)),IF(HLOOKUP(INT($I206),'1. Eingabemaske'!$I$12:$V$21,8,FALSE)&lt;&gt;0,HLOOKUP(INT($I206),'1. Eingabemaske'!$I$12:$V$21,8,FALSE),""),"")</f>
        <v/>
      </c>
      <c r="AO206" s="89" t="str">
        <f>IF(ISTEXT($D206),IF($AN206="","",IF('1. Eingabemaske'!#REF!="","",(IF('1. Eingabemaske'!#REF!=0,($AM206/'1. Eingabemaske'!#REF!),($AM206-1)/('1. Eingabemaske'!#REF!-1))*$AN206))),"")</f>
        <v/>
      </c>
      <c r="AP206" s="110"/>
      <c r="AQ206" s="94" t="str">
        <f>IF(AND(ISTEXT($D206),ISNUMBER($AP206)),IF(HLOOKUP(INT($I206),'1. Eingabemaske'!$I$12:$V$21,9,FALSE)&lt;&gt;0,HLOOKUP(INT($I206),'1. Eingabemaske'!$I$12:$V$21,9,FALSE),""),"")</f>
        <v/>
      </c>
      <c r="AR206" s="103"/>
      <c r="AS206" s="94" t="str">
        <f>IF(AND(ISTEXT($D206),ISNUMBER($AR206)),IF(HLOOKUP(INT($I206),'1. Eingabemaske'!$I$12:$V$21,10,FALSE)&lt;&gt;0,HLOOKUP(INT($I206),'1. Eingabemaske'!$I$12:$V$21,10,FALSE),""),"")</f>
        <v/>
      </c>
      <c r="AT206" s="95" t="str">
        <f>IF(ISTEXT($D206),(IF($AQ206="",0,IF('1. Eingabemaske'!$F$19="","",(IF('1. Eingabemaske'!$F$19=0,($AP206/'1. Eingabemaske'!$G$19),($AP206-1)/('1. Eingabemaske'!$G$19-1))*$AQ206)))+IF($AS206="",0,IF('1. Eingabemaske'!$F$20="","",(IF('1. Eingabemaske'!$F$20=0,($AR206/'1. Eingabemaske'!$G$20),($AR206-1)/('1. Eingabemaske'!$G$20-1))*$AS206)))),"")</f>
        <v/>
      </c>
      <c r="AU206" s="103"/>
      <c r="AV206" s="94" t="str">
        <f>IF(AND(ISTEXT($D206),ISNUMBER($AU206)),IF(HLOOKUP(INT($I206),'1. Eingabemaske'!$I$12:$V$21,11,FALSE)&lt;&gt;0,HLOOKUP(INT($I206),'1. Eingabemaske'!$I$12:$V$21,11,FALSE),""),"")</f>
        <v/>
      </c>
      <c r="AW206" s="103"/>
      <c r="AX206" s="94" t="str">
        <f>IF(AND(ISTEXT($D206),ISNUMBER($AW206)),IF(HLOOKUP(INT($I206),'1. Eingabemaske'!$I$12:$V$21,12,FALSE)&lt;&gt;0,HLOOKUP(INT($I206),'1. Eingabemaske'!$I$12:$V$21,12,FALSE),""),"")</f>
        <v/>
      </c>
      <c r="AY206" s="95" t="str">
        <f>IF(ISTEXT($D206),SUM(IF($AV206="",0,IF('1. Eingabemaske'!$F$21="","",(IF('1. Eingabemaske'!$F$21=0,($AU206/'1. Eingabemaske'!$G$21),($AU206-1)/('1. Eingabemaske'!$G$21-1)))*$AV206)),IF($AX206="",0,IF('1. Eingabemaske'!#REF!="","",(IF('1. Eingabemaske'!#REF!=0,($AW206/'1. Eingabemaske'!#REF!),($AW206-1)/('1. Eingabemaske'!#REF!-1)))*$AX206))),"")</f>
        <v/>
      </c>
      <c r="AZ206" s="84" t="str">
        <f t="shared" si="30"/>
        <v>Bitte BES einfügen</v>
      </c>
      <c r="BA206" s="96" t="str">
        <f t="shared" si="31"/>
        <v/>
      </c>
      <c r="BB206" s="100"/>
      <c r="BC206" s="100"/>
      <c r="BD206" s="100"/>
    </row>
    <row r="207" spans="2:56" ht="13.5" thickBot="1" x14ac:dyDescent="0.45">
      <c r="B207" s="99" t="str">
        <f t="shared" si="24"/>
        <v xml:space="preserve"> </v>
      </c>
      <c r="C207" s="100"/>
      <c r="D207" s="100"/>
      <c r="E207" s="100"/>
      <c r="F207" s="100"/>
      <c r="G207" s="101"/>
      <c r="H207" s="101"/>
      <c r="I207" s="84" t="str">
        <f>IF(ISBLANK(Tableau1[[#This Row],[Name]]),"",((Tableau1[[#This Row],[Testdatum]]-Tableau1[[#This Row],[Geburtsdatum]])/365))</f>
        <v/>
      </c>
      <c r="J207" s="102" t="str">
        <f t="shared" si="25"/>
        <v xml:space="preserve"> </v>
      </c>
      <c r="K207" s="103"/>
      <c r="L207" s="103"/>
      <c r="M207" s="104" t="str">
        <f>IF(ISTEXT(D207),IF(L207="","",IF(HLOOKUP(INT($I207),'1. Eingabemaske'!$I$12:$V$21,2,FALSE)&lt;&gt;0,HLOOKUP(INT($I207),'1. Eingabemaske'!$I$12:$V$21,2,FALSE),"")),"")</f>
        <v/>
      </c>
      <c r="N207" s="105" t="str">
        <f>IF(ISTEXT($D207),IF(F207="M",IF(L207="","",IF($K207="Frühentwickler",VLOOKUP(INT($I207),'1. Eingabemaske'!$Z$12:$AF$28,5,FALSE),IF($K207="Normalentwickler",VLOOKUP(INT($I207),'1. Eingabemaske'!$Z$12:$AF$23,6,FALSE),IF($K207="Spätentwickler",VLOOKUP(INT($I207),'1. Eingabemaske'!$Z$12:$AF$23,7,FALSE),0)))+((VLOOKUP(INT($I207),'1. Eingabemaske'!$Z$12:$AF$23,2,FALSE))*(($G207-DATE(YEAR($G207),1,1)+1)/365))),IF(F207="W",(IF($K207="Frühentwickler",VLOOKUP(INT($I207),'1. Eingabemaske'!$AH$12:$AN$28,5,FALSE),IF($K207="Normalentwickler",VLOOKUP(INT($I207),'1. Eingabemaske'!$AH$12:$AN$23,6,FALSE),IF($K207="Spätentwickler",VLOOKUP(INT($I207),'1. Eingabemaske'!$AH$12:$AN$23,7,FALSE),0)))+((VLOOKUP(INT($I207),'1. Eingabemaske'!$AH$12:$AN$23,2,FALSE))*(($G207-DATE(YEAR($G207),1,1)+1)/365))),"Geschlecht fehlt!")),"")</f>
        <v/>
      </c>
      <c r="O207" s="106" t="str">
        <f>IF(ISTEXT(D207),IF(M207="","",IF('1. Eingabemaske'!$F$13="",0,(IF('1. Eingabemaske'!$F$13=0,(L207/'1. Eingabemaske'!$G$13),(L207-1)/('1. Eingabemaske'!$G$13-1))*M207*N207))),"")</f>
        <v/>
      </c>
      <c r="P207" s="103"/>
      <c r="Q207" s="103"/>
      <c r="R207" s="104" t="str">
        <f t="shared" si="26"/>
        <v/>
      </c>
      <c r="S207" s="104" t="str">
        <f>IF(AND(ISTEXT($D207),ISNUMBER(R207)),IF(HLOOKUP(INT($I207),'1. Eingabemaske'!$I$12:$V$21,3,FALSE)&lt;&gt;0,HLOOKUP(INT($I207),'1. Eingabemaske'!$I$12:$V$21,3,FALSE),""),"")</f>
        <v/>
      </c>
      <c r="T207" s="106" t="str">
        <f>IF(ISTEXT($D207),IF($S207="","",IF($R207="","",IF('1. Eingabemaske'!$F$14="",0,(IF('1. Eingabemaske'!$F$14=0,(R207/'1. Eingabemaske'!$G$14),(R207-1)/('1. Eingabemaske'!$G$14-1))*$S207)))),"")</f>
        <v/>
      </c>
      <c r="U207" s="103"/>
      <c r="V207" s="103"/>
      <c r="W207" s="104" t="str">
        <f t="shared" si="27"/>
        <v/>
      </c>
      <c r="X207" s="104" t="str">
        <f>IF(AND(ISTEXT($D207),ISNUMBER(W207)),IF(HLOOKUP(INT($I207),'1. Eingabemaske'!$I$12:$V$21,4,FALSE)&lt;&gt;0,HLOOKUP(INT($I207),'1. Eingabemaske'!$I$12:$V$21,4,FALSE),""),"")</f>
        <v/>
      </c>
      <c r="Y207" s="108" t="str">
        <f>IF(ISTEXT($D207),IF($W207="","",IF($X207="","",IF('1. Eingabemaske'!$F$15="","",(IF('1. Eingabemaske'!$F$15=0,($W207/'1. Eingabemaske'!$G$15),($W207-1)/('1. Eingabemaske'!$G$15-1))*$X207)))),"")</f>
        <v/>
      </c>
      <c r="Z207" s="103"/>
      <c r="AA207" s="103"/>
      <c r="AB207" s="104" t="str">
        <f t="shared" si="28"/>
        <v/>
      </c>
      <c r="AC207" s="104" t="str">
        <f>IF(AND(ISTEXT($D207),ISNUMBER($AB207)),IF(HLOOKUP(INT($I207),'1. Eingabemaske'!$I$12:$V$21,5,FALSE)&lt;&gt;0,HLOOKUP(INT($I207),'1. Eingabemaske'!$I$12:$V$21,5,FALSE),""),"")</f>
        <v/>
      </c>
      <c r="AD207" s="91" t="str">
        <f>IF(ISTEXT($D207),IF($AC207="","",IF('1. Eingabemaske'!$F$16="","",(IF('1. Eingabemaske'!$F$16=0,($AB207/'1. Eingabemaske'!$G$16),($AB207-1)/('1. Eingabemaske'!$G$16-1))*$AC207))),"")</f>
        <v/>
      </c>
      <c r="AE207" s="92" t="str">
        <f>IF(ISTEXT($D207),IF(F207="M",IF(L207="","",IF($K207="Frühentwickler",VLOOKUP(INT($I207),'1. Eingabemaske'!$Z$12:$AF$28,5,FALSE),IF($K207="Normalentwickler",VLOOKUP(INT($I207),'1. Eingabemaske'!$Z$12:$AF$23,6,FALSE),IF($K207="Spätentwickler",VLOOKUP(INT($I207),'1. Eingabemaske'!$Z$12:$AF$23,7,FALSE),0)))+((VLOOKUP(INT($I207),'1. Eingabemaske'!$Z$12:$AF$23,2,FALSE))*(($G207-DATE(YEAR($G207),1,1)+1)/365))),IF(F207="W",(IF($K207="Frühentwickler",VLOOKUP(INT($I207),'1. Eingabemaske'!$AH$12:$AN$28,5,FALSE),IF($K207="Normalentwickler",VLOOKUP(INT($I207),'1. Eingabemaske'!$AH$12:$AN$23,6,FALSE),IF($K207="Spätentwickler",VLOOKUP(INT($I207),'1. Eingabemaske'!$AH$12:$AN$23,7,FALSE),0)))+((VLOOKUP(INT($I207),'1. Eingabemaske'!$AH$12:$AN$23,2,FALSE))*(($G207-DATE(YEAR($G207),1,1)+1)/365))),"Geschlecht fehlt!")),"")</f>
        <v/>
      </c>
      <c r="AF207" s="93" t="str">
        <f t="shared" si="29"/>
        <v/>
      </c>
      <c r="AG207" s="103"/>
      <c r="AH207" s="94" t="str">
        <f>IF(AND(ISTEXT($D207),ISNUMBER($AG207)),IF(HLOOKUP(INT($I207),'1. Eingabemaske'!$I$12:$V$21,6,FALSE)&lt;&gt;0,HLOOKUP(INT($I207),'1. Eingabemaske'!$I$12:$V$21,6,FALSE),""),"")</f>
        <v/>
      </c>
      <c r="AI207" s="91" t="str">
        <f>IF(ISTEXT($D207),IF($AH207="","",IF('1. Eingabemaske'!$F$17="","",(IF('1. Eingabemaske'!$F$17=0,($AG207/'1. Eingabemaske'!$G$17),($AG207-1)/('1. Eingabemaske'!$G$17-1))*$AH207))),"")</f>
        <v/>
      </c>
      <c r="AJ207" s="103"/>
      <c r="AK207" s="94" t="str">
        <f>IF(AND(ISTEXT($D207),ISNUMBER($AJ207)),IF(HLOOKUP(INT($I207),'1. Eingabemaske'!$I$12:$V$21,7,FALSE)&lt;&gt;0,HLOOKUP(INT($I207),'1. Eingabemaske'!$I$12:$V$21,7,FALSE),""),"")</f>
        <v/>
      </c>
      <c r="AL207" s="91" t="str">
        <f>IF(ISTEXT($D207),IF(AJ207=0,0,IF($AK207="","",IF('1. Eingabemaske'!$F$18="","",(IF('1. Eingabemaske'!$F$18=0,($AJ207/'1. Eingabemaske'!$G$18),($AJ207-1)/('1. Eingabemaske'!$G$18-1))*$AK207)))),"")</f>
        <v/>
      </c>
      <c r="AM207" s="103"/>
      <c r="AN207" s="94" t="str">
        <f>IF(AND(ISTEXT($D207),ISNUMBER($AM207)),IF(HLOOKUP(INT($I207),'1. Eingabemaske'!$I$12:$V$21,8,FALSE)&lt;&gt;0,HLOOKUP(INT($I207),'1. Eingabemaske'!$I$12:$V$21,8,FALSE),""),"")</f>
        <v/>
      </c>
      <c r="AO207" s="89" t="str">
        <f>IF(ISTEXT($D207),IF($AN207="","",IF('1. Eingabemaske'!#REF!="","",(IF('1. Eingabemaske'!#REF!=0,($AM207/'1. Eingabemaske'!#REF!),($AM207-1)/('1. Eingabemaske'!#REF!-1))*$AN207))),"")</f>
        <v/>
      </c>
      <c r="AP207" s="110"/>
      <c r="AQ207" s="94" t="str">
        <f>IF(AND(ISTEXT($D207),ISNUMBER($AP207)),IF(HLOOKUP(INT($I207),'1. Eingabemaske'!$I$12:$V$21,9,FALSE)&lt;&gt;0,HLOOKUP(INT($I207),'1. Eingabemaske'!$I$12:$V$21,9,FALSE),""),"")</f>
        <v/>
      </c>
      <c r="AR207" s="103"/>
      <c r="AS207" s="94" t="str">
        <f>IF(AND(ISTEXT($D207),ISNUMBER($AR207)),IF(HLOOKUP(INT($I207),'1. Eingabemaske'!$I$12:$V$21,10,FALSE)&lt;&gt;0,HLOOKUP(INT($I207),'1. Eingabemaske'!$I$12:$V$21,10,FALSE),""),"")</f>
        <v/>
      </c>
      <c r="AT207" s="95" t="str">
        <f>IF(ISTEXT($D207),(IF($AQ207="",0,IF('1. Eingabemaske'!$F$19="","",(IF('1. Eingabemaske'!$F$19=0,($AP207/'1. Eingabemaske'!$G$19),($AP207-1)/('1. Eingabemaske'!$G$19-1))*$AQ207)))+IF($AS207="",0,IF('1. Eingabemaske'!$F$20="","",(IF('1. Eingabemaske'!$F$20=0,($AR207/'1. Eingabemaske'!$G$20),($AR207-1)/('1. Eingabemaske'!$G$20-1))*$AS207)))),"")</f>
        <v/>
      </c>
      <c r="AU207" s="103"/>
      <c r="AV207" s="94" t="str">
        <f>IF(AND(ISTEXT($D207),ISNUMBER($AU207)),IF(HLOOKUP(INT($I207),'1. Eingabemaske'!$I$12:$V$21,11,FALSE)&lt;&gt;0,HLOOKUP(INT($I207),'1. Eingabemaske'!$I$12:$V$21,11,FALSE),""),"")</f>
        <v/>
      </c>
      <c r="AW207" s="103"/>
      <c r="AX207" s="94" t="str">
        <f>IF(AND(ISTEXT($D207),ISNUMBER($AW207)),IF(HLOOKUP(INT($I207),'1. Eingabemaske'!$I$12:$V$21,12,FALSE)&lt;&gt;0,HLOOKUP(INT($I207),'1. Eingabemaske'!$I$12:$V$21,12,FALSE),""),"")</f>
        <v/>
      </c>
      <c r="AY207" s="95" t="str">
        <f>IF(ISTEXT($D207),SUM(IF($AV207="",0,IF('1. Eingabemaske'!$F$21="","",(IF('1. Eingabemaske'!$F$21=0,($AU207/'1. Eingabemaske'!$G$21),($AU207-1)/('1. Eingabemaske'!$G$21-1)))*$AV207)),IF($AX207="",0,IF('1. Eingabemaske'!#REF!="","",(IF('1. Eingabemaske'!#REF!=0,($AW207/'1. Eingabemaske'!#REF!),($AW207-1)/('1. Eingabemaske'!#REF!-1)))*$AX207))),"")</f>
        <v/>
      </c>
      <c r="AZ207" s="84" t="str">
        <f t="shared" si="30"/>
        <v>Bitte BES einfügen</v>
      </c>
      <c r="BA207" s="96" t="str">
        <f t="shared" si="31"/>
        <v/>
      </c>
      <c r="BB207" s="100"/>
      <c r="BC207" s="100"/>
      <c r="BD207" s="100"/>
    </row>
    <row r="208" spans="2:56" ht="13.5" thickBot="1" x14ac:dyDescent="0.45">
      <c r="B208" s="99" t="str">
        <f t="shared" si="24"/>
        <v xml:space="preserve"> </v>
      </c>
      <c r="C208" s="100"/>
      <c r="D208" s="100"/>
      <c r="E208" s="100"/>
      <c r="F208" s="100"/>
      <c r="G208" s="101"/>
      <c r="H208" s="101"/>
      <c r="I208" s="84" t="str">
        <f>IF(ISBLANK(Tableau1[[#This Row],[Name]]),"",((Tableau1[[#This Row],[Testdatum]]-Tableau1[[#This Row],[Geburtsdatum]])/365))</f>
        <v/>
      </c>
      <c r="J208" s="102" t="str">
        <f t="shared" si="25"/>
        <v xml:space="preserve"> </v>
      </c>
      <c r="K208" s="103"/>
      <c r="L208" s="103"/>
      <c r="M208" s="104" t="str">
        <f>IF(ISTEXT(D208),IF(L208="","",IF(HLOOKUP(INT($I208),'1. Eingabemaske'!$I$12:$V$21,2,FALSE)&lt;&gt;0,HLOOKUP(INT($I208),'1. Eingabemaske'!$I$12:$V$21,2,FALSE),"")),"")</f>
        <v/>
      </c>
      <c r="N208" s="105" t="str">
        <f>IF(ISTEXT($D208),IF(F208="M",IF(L208="","",IF($K208="Frühentwickler",VLOOKUP(INT($I208),'1. Eingabemaske'!$Z$12:$AF$28,5,FALSE),IF($K208="Normalentwickler",VLOOKUP(INT($I208),'1. Eingabemaske'!$Z$12:$AF$23,6,FALSE),IF($K208="Spätentwickler",VLOOKUP(INT($I208),'1. Eingabemaske'!$Z$12:$AF$23,7,FALSE),0)))+((VLOOKUP(INT($I208),'1. Eingabemaske'!$Z$12:$AF$23,2,FALSE))*(($G208-DATE(YEAR($G208),1,1)+1)/365))),IF(F208="W",(IF($K208="Frühentwickler",VLOOKUP(INT($I208),'1. Eingabemaske'!$AH$12:$AN$28,5,FALSE),IF($K208="Normalentwickler",VLOOKUP(INT($I208),'1. Eingabemaske'!$AH$12:$AN$23,6,FALSE),IF($K208="Spätentwickler",VLOOKUP(INT($I208),'1. Eingabemaske'!$AH$12:$AN$23,7,FALSE),0)))+((VLOOKUP(INT($I208),'1. Eingabemaske'!$AH$12:$AN$23,2,FALSE))*(($G208-DATE(YEAR($G208),1,1)+1)/365))),"Geschlecht fehlt!")),"")</f>
        <v/>
      </c>
      <c r="O208" s="106" t="str">
        <f>IF(ISTEXT(D208),IF(M208="","",IF('1. Eingabemaske'!$F$13="",0,(IF('1. Eingabemaske'!$F$13=0,(L208/'1. Eingabemaske'!$G$13),(L208-1)/('1. Eingabemaske'!$G$13-1))*M208*N208))),"")</f>
        <v/>
      </c>
      <c r="P208" s="103"/>
      <c r="Q208" s="103"/>
      <c r="R208" s="104" t="str">
        <f t="shared" si="26"/>
        <v/>
      </c>
      <c r="S208" s="104" t="str">
        <f>IF(AND(ISTEXT($D208),ISNUMBER(R208)),IF(HLOOKUP(INT($I208),'1. Eingabemaske'!$I$12:$V$21,3,FALSE)&lt;&gt;0,HLOOKUP(INT($I208),'1. Eingabemaske'!$I$12:$V$21,3,FALSE),""),"")</f>
        <v/>
      </c>
      <c r="T208" s="106" t="str">
        <f>IF(ISTEXT($D208),IF($S208="","",IF($R208="","",IF('1. Eingabemaske'!$F$14="",0,(IF('1. Eingabemaske'!$F$14=0,(R208/'1. Eingabemaske'!$G$14),(R208-1)/('1. Eingabemaske'!$G$14-1))*$S208)))),"")</f>
        <v/>
      </c>
      <c r="U208" s="103"/>
      <c r="V208" s="103"/>
      <c r="W208" s="104" t="str">
        <f t="shared" si="27"/>
        <v/>
      </c>
      <c r="X208" s="104" t="str">
        <f>IF(AND(ISTEXT($D208),ISNUMBER(W208)),IF(HLOOKUP(INT($I208),'1. Eingabemaske'!$I$12:$V$21,4,FALSE)&lt;&gt;0,HLOOKUP(INT($I208),'1. Eingabemaske'!$I$12:$V$21,4,FALSE),""),"")</f>
        <v/>
      </c>
      <c r="Y208" s="108" t="str">
        <f>IF(ISTEXT($D208),IF($W208="","",IF($X208="","",IF('1. Eingabemaske'!$F$15="","",(IF('1. Eingabemaske'!$F$15=0,($W208/'1. Eingabemaske'!$G$15),($W208-1)/('1. Eingabemaske'!$G$15-1))*$X208)))),"")</f>
        <v/>
      </c>
      <c r="Z208" s="103"/>
      <c r="AA208" s="103"/>
      <c r="AB208" s="104" t="str">
        <f t="shared" si="28"/>
        <v/>
      </c>
      <c r="AC208" s="104" t="str">
        <f>IF(AND(ISTEXT($D208),ISNUMBER($AB208)),IF(HLOOKUP(INT($I208),'1. Eingabemaske'!$I$12:$V$21,5,FALSE)&lt;&gt;0,HLOOKUP(INT($I208),'1. Eingabemaske'!$I$12:$V$21,5,FALSE),""),"")</f>
        <v/>
      </c>
      <c r="AD208" s="91" t="str">
        <f>IF(ISTEXT($D208),IF($AC208="","",IF('1. Eingabemaske'!$F$16="","",(IF('1. Eingabemaske'!$F$16=0,($AB208/'1. Eingabemaske'!$G$16),($AB208-1)/('1. Eingabemaske'!$G$16-1))*$AC208))),"")</f>
        <v/>
      </c>
      <c r="AE208" s="92" t="str">
        <f>IF(ISTEXT($D208),IF(F208="M",IF(L208="","",IF($K208="Frühentwickler",VLOOKUP(INT($I208),'1. Eingabemaske'!$Z$12:$AF$28,5,FALSE),IF($K208="Normalentwickler",VLOOKUP(INT($I208),'1. Eingabemaske'!$Z$12:$AF$23,6,FALSE),IF($K208="Spätentwickler",VLOOKUP(INT($I208),'1. Eingabemaske'!$Z$12:$AF$23,7,FALSE),0)))+((VLOOKUP(INT($I208),'1. Eingabemaske'!$Z$12:$AF$23,2,FALSE))*(($G208-DATE(YEAR($G208),1,1)+1)/365))),IF(F208="W",(IF($K208="Frühentwickler",VLOOKUP(INT($I208),'1. Eingabemaske'!$AH$12:$AN$28,5,FALSE),IF($K208="Normalentwickler",VLOOKUP(INT($I208),'1. Eingabemaske'!$AH$12:$AN$23,6,FALSE),IF($K208="Spätentwickler",VLOOKUP(INT($I208),'1. Eingabemaske'!$AH$12:$AN$23,7,FALSE),0)))+((VLOOKUP(INT($I208),'1. Eingabemaske'!$AH$12:$AN$23,2,FALSE))*(($G208-DATE(YEAR($G208),1,1)+1)/365))),"Geschlecht fehlt!")),"")</f>
        <v/>
      </c>
      <c r="AF208" s="93" t="str">
        <f t="shared" si="29"/>
        <v/>
      </c>
      <c r="AG208" s="103"/>
      <c r="AH208" s="94" t="str">
        <f>IF(AND(ISTEXT($D208),ISNUMBER($AG208)),IF(HLOOKUP(INT($I208),'1. Eingabemaske'!$I$12:$V$21,6,FALSE)&lt;&gt;0,HLOOKUP(INT($I208),'1. Eingabemaske'!$I$12:$V$21,6,FALSE),""),"")</f>
        <v/>
      </c>
      <c r="AI208" s="91" t="str">
        <f>IF(ISTEXT($D208),IF($AH208="","",IF('1. Eingabemaske'!$F$17="","",(IF('1. Eingabemaske'!$F$17=0,($AG208/'1. Eingabemaske'!$G$17),($AG208-1)/('1. Eingabemaske'!$G$17-1))*$AH208))),"")</f>
        <v/>
      </c>
      <c r="AJ208" s="103"/>
      <c r="AK208" s="94" t="str">
        <f>IF(AND(ISTEXT($D208),ISNUMBER($AJ208)),IF(HLOOKUP(INT($I208),'1. Eingabemaske'!$I$12:$V$21,7,FALSE)&lt;&gt;0,HLOOKUP(INT($I208),'1. Eingabemaske'!$I$12:$V$21,7,FALSE),""),"")</f>
        <v/>
      </c>
      <c r="AL208" s="91" t="str">
        <f>IF(ISTEXT($D208),IF(AJ208=0,0,IF($AK208="","",IF('1. Eingabemaske'!$F$18="","",(IF('1. Eingabemaske'!$F$18=0,($AJ208/'1. Eingabemaske'!$G$18),($AJ208-1)/('1. Eingabemaske'!$G$18-1))*$AK208)))),"")</f>
        <v/>
      </c>
      <c r="AM208" s="103"/>
      <c r="AN208" s="94" t="str">
        <f>IF(AND(ISTEXT($D208),ISNUMBER($AM208)),IF(HLOOKUP(INT($I208),'1. Eingabemaske'!$I$12:$V$21,8,FALSE)&lt;&gt;0,HLOOKUP(INT($I208),'1. Eingabemaske'!$I$12:$V$21,8,FALSE),""),"")</f>
        <v/>
      </c>
      <c r="AO208" s="89" t="str">
        <f>IF(ISTEXT($D208),IF($AN208="","",IF('1. Eingabemaske'!#REF!="","",(IF('1. Eingabemaske'!#REF!=0,($AM208/'1. Eingabemaske'!#REF!),($AM208-1)/('1. Eingabemaske'!#REF!-1))*$AN208))),"")</f>
        <v/>
      </c>
      <c r="AP208" s="110"/>
      <c r="AQ208" s="94" t="str">
        <f>IF(AND(ISTEXT($D208),ISNUMBER($AP208)),IF(HLOOKUP(INT($I208),'1. Eingabemaske'!$I$12:$V$21,9,FALSE)&lt;&gt;0,HLOOKUP(INT($I208),'1. Eingabemaske'!$I$12:$V$21,9,FALSE),""),"")</f>
        <v/>
      </c>
      <c r="AR208" s="103"/>
      <c r="AS208" s="94" t="str">
        <f>IF(AND(ISTEXT($D208),ISNUMBER($AR208)),IF(HLOOKUP(INT($I208),'1. Eingabemaske'!$I$12:$V$21,10,FALSE)&lt;&gt;0,HLOOKUP(INT($I208),'1. Eingabemaske'!$I$12:$V$21,10,FALSE),""),"")</f>
        <v/>
      </c>
      <c r="AT208" s="95" t="str">
        <f>IF(ISTEXT($D208),(IF($AQ208="",0,IF('1. Eingabemaske'!$F$19="","",(IF('1. Eingabemaske'!$F$19=0,($AP208/'1. Eingabemaske'!$G$19),($AP208-1)/('1. Eingabemaske'!$G$19-1))*$AQ208)))+IF($AS208="",0,IF('1. Eingabemaske'!$F$20="","",(IF('1. Eingabemaske'!$F$20=0,($AR208/'1. Eingabemaske'!$G$20),($AR208-1)/('1. Eingabemaske'!$G$20-1))*$AS208)))),"")</f>
        <v/>
      </c>
      <c r="AU208" s="103"/>
      <c r="AV208" s="94" t="str">
        <f>IF(AND(ISTEXT($D208),ISNUMBER($AU208)),IF(HLOOKUP(INT($I208),'1. Eingabemaske'!$I$12:$V$21,11,FALSE)&lt;&gt;0,HLOOKUP(INT($I208),'1. Eingabemaske'!$I$12:$V$21,11,FALSE),""),"")</f>
        <v/>
      </c>
      <c r="AW208" s="103"/>
      <c r="AX208" s="94" t="str">
        <f>IF(AND(ISTEXT($D208),ISNUMBER($AW208)),IF(HLOOKUP(INT($I208),'1. Eingabemaske'!$I$12:$V$21,12,FALSE)&lt;&gt;0,HLOOKUP(INT($I208),'1. Eingabemaske'!$I$12:$V$21,12,FALSE),""),"")</f>
        <v/>
      </c>
      <c r="AY208" s="95" t="str">
        <f>IF(ISTEXT($D208),SUM(IF($AV208="",0,IF('1. Eingabemaske'!$F$21="","",(IF('1. Eingabemaske'!$F$21=0,($AU208/'1. Eingabemaske'!$G$21),($AU208-1)/('1. Eingabemaske'!$G$21-1)))*$AV208)),IF($AX208="",0,IF('1. Eingabemaske'!#REF!="","",(IF('1. Eingabemaske'!#REF!=0,($AW208/'1. Eingabemaske'!#REF!),($AW208-1)/('1. Eingabemaske'!#REF!-1)))*$AX208))),"")</f>
        <v/>
      </c>
      <c r="AZ208" s="84" t="str">
        <f t="shared" si="30"/>
        <v>Bitte BES einfügen</v>
      </c>
      <c r="BA208" s="96" t="str">
        <f t="shared" si="31"/>
        <v/>
      </c>
      <c r="BB208" s="100"/>
      <c r="BC208" s="100"/>
      <c r="BD208" s="100"/>
    </row>
    <row r="209" spans="2:56" ht="13.5" thickBot="1" x14ac:dyDescent="0.45">
      <c r="B209" s="99" t="str">
        <f t="shared" si="24"/>
        <v xml:space="preserve"> </v>
      </c>
      <c r="C209" s="100"/>
      <c r="D209" s="100"/>
      <c r="E209" s="100"/>
      <c r="F209" s="100"/>
      <c r="G209" s="101"/>
      <c r="H209" s="101"/>
      <c r="I209" s="84" t="str">
        <f>IF(ISBLANK(Tableau1[[#This Row],[Name]]),"",((Tableau1[[#This Row],[Testdatum]]-Tableau1[[#This Row],[Geburtsdatum]])/365))</f>
        <v/>
      </c>
      <c r="J209" s="102" t="str">
        <f t="shared" si="25"/>
        <v xml:space="preserve"> </v>
      </c>
      <c r="K209" s="103"/>
      <c r="L209" s="103"/>
      <c r="M209" s="104" t="str">
        <f>IF(ISTEXT(D209),IF(L209="","",IF(HLOOKUP(INT($I209),'1. Eingabemaske'!$I$12:$V$21,2,FALSE)&lt;&gt;0,HLOOKUP(INT($I209),'1. Eingabemaske'!$I$12:$V$21,2,FALSE),"")),"")</f>
        <v/>
      </c>
      <c r="N209" s="105" t="str">
        <f>IF(ISTEXT($D209),IF(F209="M",IF(L209="","",IF($K209="Frühentwickler",VLOOKUP(INT($I209),'1. Eingabemaske'!$Z$12:$AF$28,5,FALSE),IF($K209="Normalentwickler",VLOOKUP(INT($I209),'1. Eingabemaske'!$Z$12:$AF$23,6,FALSE),IF($K209="Spätentwickler",VLOOKUP(INT($I209),'1. Eingabemaske'!$Z$12:$AF$23,7,FALSE),0)))+((VLOOKUP(INT($I209),'1. Eingabemaske'!$Z$12:$AF$23,2,FALSE))*(($G209-DATE(YEAR($G209),1,1)+1)/365))),IF(F209="W",(IF($K209="Frühentwickler",VLOOKUP(INT($I209),'1. Eingabemaske'!$AH$12:$AN$28,5,FALSE),IF($K209="Normalentwickler",VLOOKUP(INT($I209),'1. Eingabemaske'!$AH$12:$AN$23,6,FALSE),IF($K209="Spätentwickler",VLOOKUP(INT($I209),'1. Eingabemaske'!$AH$12:$AN$23,7,FALSE),0)))+((VLOOKUP(INT($I209),'1. Eingabemaske'!$AH$12:$AN$23,2,FALSE))*(($G209-DATE(YEAR($G209),1,1)+1)/365))),"Geschlecht fehlt!")),"")</f>
        <v/>
      </c>
      <c r="O209" s="106" t="str">
        <f>IF(ISTEXT(D209),IF(M209="","",IF('1. Eingabemaske'!$F$13="",0,(IF('1. Eingabemaske'!$F$13=0,(L209/'1. Eingabemaske'!$G$13),(L209-1)/('1. Eingabemaske'!$G$13-1))*M209*N209))),"")</f>
        <v/>
      </c>
      <c r="P209" s="103"/>
      <c r="Q209" s="103"/>
      <c r="R209" s="104" t="str">
        <f t="shared" si="26"/>
        <v/>
      </c>
      <c r="S209" s="104" t="str">
        <f>IF(AND(ISTEXT($D209),ISNUMBER(R209)),IF(HLOOKUP(INT($I209),'1. Eingabemaske'!$I$12:$V$21,3,FALSE)&lt;&gt;0,HLOOKUP(INT($I209),'1. Eingabemaske'!$I$12:$V$21,3,FALSE),""),"")</f>
        <v/>
      </c>
      <c r="T209" s="106" t="str">
        <f>IF(ISTEXT($D209),IF($S209="","",IF($R209="","",IF('1. Eingabemaske'!$F$14="",0,(IF('1. Eingabemaske'!$F$14=0,(R209/'1. Eingabemaske'!$G$14),(R209-1)/('1. Eingabemaske'!$G$14-1))*$S209)))),"")</f>
        <v/>
      </c>
      <c r="U209" s="103"/>
      <c r="V209" s="103"/>
      <c r="W209" s="104" t="str">
        <f t="shared" si="27"/>
        <v/>
      </c>
      <c r="X209" s="104" t="str">
        <f>IF(AND(ISTEXT($D209),ISNUMBER(W209)),IF(HLOOKUP(INT($I209),'1. Eingabemaske'!$I$12:$V$21,4,FALSE)&lt;&gt;0,HLOOKUP(INT($I209),'1. Eingabemaske'!$I$12:$V$21,4,FALSE),""),"")</f>
        <v/>
      </c>
      <c r="Y209" s="108" t="str">
        <f>IF(ISTEXT($D209),IF($W209="","",IF($X209="","",IF('1. Eingabemaske'!$F$15="","",(IF('1. Eingabemaske'!$F$15=0,($W209/'1. Eingabemaske'!$G$15),($W209-1)/('1. Eingabemaske'!$G$15-1))*$X209)))),"")</f>
        <v/>
      </c>
      <c r="Z209" s="103"/>
      <c r="AA209" s="103"/>
      <c r="AB209" s="104" t="str">
        <f t="shared" si="28"/>
        <v/>
      </c>
      <c r="AC209" s="104" t="str">
        <f>IF(AND(ISTEXT($D209),ISNUMBER($AB209)),IF(HLOOKUP(INT($I209),'1. Eingabemaske'!$I$12:$V$21,5,FALSE)&lt;&gt;0,HLOOKUP(INT($I209),'1. Eingabemaske'!$I$12:$V$21,5,FALSE),""),"")</f>
        <v/>
      </c>
      <c r="AD209" s="91" t="str">
        <f>IF(ISTEXT($D209),IF($AC209="","",IF('1. Eingabemaske'!$F$16="","",(IF('1. Eingabemaske'!$F$16=0,($AB209/'1. Eingabemaske'!$G$16),($AB209-1)/('1. Eingabemaske'!$G$16-1))*$AC209))),"")</f>
        <v/>
      </c>
      <c r="AE209" s="92" t="str">
        <f>IF(ISTEXT($D209),IF(F209="M",IF(L209="","",IF($K209="Frühentwickler",VLOOKUP(INT($I209),'1. Eingabemaske'!$Z$12:$AF$28,5,FALSE),IF($K209="Normalentwickler",VLOOKUP(INT($I209),'1. Eingabemaske'!$Z$12:$AF$23,6,FALSE),IF($K209="Spätentwickler",VLOOKUP(INT($I209),'1. Eingabemaske'!$Z$12:$AF$23,7,FALSE),0)))+((VLOOKUP(INT($I209),'1. Eingabemaske'!$Z$12:$AF$23,2,FALSE))*(($G209-DATE(YEAR($G209),1,1)+1)/365))),IF(F209="W",(IF($K209="Frühentwickler",VLOOKUP(INT($I209),'1. Eingabemaske'!$AH$12:$AN$28,5,FALSE),IF($K209="Normalentwickler",VLOOKUP(INT($I209),'1. Eingabemaske'!$AH$12:$AN$23,6,FALSE),IF($K209="Spätentwickler",VLOOKUP(INT($I209),'1. Eingabemaske'!$AH$12:$AN$23,7,FALSE),0)))+((VLOOKUP(INT($I209),'1. Eingabemaske'!$AH$12:$AN$23,2,FALSE))*(($G209-DATE(YEAR($G209),1,1)+1)/365))),"Geschlecht fehlt!")),"")</f>
        <v/>
      </c>
      <c r="AF209" s="93" t="str">
        <f t="shared" si="29"/>
        <v/>
      </c>
      <c r="AG209" s="103"/>
      <c r="AH209" s="94" t="str">
        <f>IF(AND(ISTEXT($D209),ISNUMBER($AG209)),IF(HLOOKUP(INT($I209),'1. Eingabemaske'!$I$12:$V$21,6,FALSE)&lt;&gt;0,HLOOKUP(INT($I209),'1. Eingabemaske'!$I$12:$V$21,6,FALSE),""),"")</f>
        <v/>
      </c>
      <c r="AI209" s="91" t="str">
        <f>IF(ISTEXT($D209),IF($AH209="","",IF('1. Eingabemaske'!$F$17="","",(IF('1. Eingabemaske'!$F$17=0,($AG209/'1. Eingabemaske'!$G$17),($AG209-1)/('1. Eingabemaske'!$G$17-1))*$AH209))),"")</f>
        <v/>
      </c>
      <c r="AJ209" s="103"/>
      <c r="AK209" s="94" t="str">
        <f>IF(AND(ISTEXT($D209),ISNUMBER($AJ209)),IF(HLOOKUP(INT($I209),'1. Eingabemaske'!$I$12:$V$21,7,FALSE)&lt;&gt;0,HLOOKUP(INT($I209),'1. Eingabemaske'!$I$12:$V$21,7,FALSE),""),"")</f>
        <v/>
      </c>
      <c r="AL209" s="91" t="str">
        <f>IF(ISTEXT($D209),IF(AJ209=0,0,IF($AK209="","",IF('1. Eingabemaske'!$F$18="","",(IF('1. Eingabemaske'!$F$18=0,($AJ209/'1. Eingabemaske'!$G$18),($AJ209-1)/('1. Eingabemaske'!$G$18-1))*$AK209)))),"")</f>
        <v/>
      </c>
      <c r="AM209" s="103"/>
      <c r="AN209" s="94" t="str">
        <f>IF(AND(ISTEXT($D209),ISNUMBER($AM209)),IF(HLOOKUP(INT($I209),'1. Eingabemaske'!$I$12:$V$21,8,FALSE)&lt;&gt;0,HLOOKUP(INT($I209),'1. Eingabemaske'!$I$12:$V$21,8,FALSE),""),"")</f>
        <v/>
      </c>
      <c r="AO209" s="89" t="str">
        <f>IF(ISTEXT($D209),IF($AN209="","",IF('1. Eingabemaske'!#REF!="","",(IF('1. Eingabemaske'!#REF!=0,($AM209/'1. Eingabemaske'!#REF!),($AM209-1)/('1. Eingabemaske'!#REF!-1))*$AN209))),"")</f>
        <v/>
      </c>
      <c r="AP209" s="110"/>
      <c r="AQ209" s="94" t="str">
        <f>IF(AND(ISTEXT($D209),ISNUMBER($AP209)),IF(HLOOKUP(INT($I209),'1. Eingabemaske'!$I$12:$V$21,9,FALSE)&lt;&gt;0,HLOOKUP(INT($I209),'1. Eingabemaske'!$I$12:$V$21,9,FALSE),""),"")</f>
        <v/>
      </c>
      <c r="AR209" s="103"/>
      <c r="AS209" s="94" t="str">
        <f>IF(AND(ISTEXT($D209),ISNUMBER($AR209)),IF(HLOOKUP(INT($I209),'1. Eingabemaske'!$I$12:$V$21,10,FALSE)&lt;&gt;0,HLOOKUP(INT($I209),'1. Eingabemaske'!$I$12:$V$21,10,FALSE),""),"")</f>
        <v/>
      </c>
      <c r="AT209" s="95" t="str">
        <f>IF(ISTEXT($D209),(IF($AQ209="",0,IF('1. Eingabemaske'!$F$19="","",(IF('1. Eingabemaske'!$F$19=0,($AP209/'1. Eingabemaske'!$G$19),($AP209-1)/('1. Eingabemaske'!$G$19-1))*$AQ209)))+IF($AS209="",0,IF('1. Eingabemaske'!$F$20="","",(IF('1. Eingabemaske'!$F$20=0,($AR209/'1. Eingabemaske'!$G$20),($AR209-1)/('1. Eingabemaske'!$G$20-1))*$AS209)))),"")</f>
        <v/>
      </c>
      <c r="AU209" s="103"/>
      <c r="AV209" s="94" t="str">
        <f>IF(AND(ISTEXT($D209),ISNUMBER($AU209)),IF(HLOOKUP(INT($I209),'1. Eingabemaske'!$I$12:$V$21,11,FALSE)&lt;&gt;0,HLOOKUP(INT($I209),'1. Eingabemaske'!$I$12:$V$21,11,FALSE),""),"")</f>
        <v/>
      </c>
      <c r="AW209" s="103"/>
      <c r="AX209" s="94" t="str">
        <f>IF(AND(ISTEXT($D209),ISNUMBER($AW209)),IF(HLOOKUP(INT($I209),'1. Eingabemaske'!$I$12:$V$21,12,FALSE)&lt;&gt;0,HLOOKUP(INT($I209),'1. Eingabemaske'!$I$12:$V$21,12,FALSE),""),"")</f>
        <v/>
      </c>
      <c r="AY209" s="95" t="str">
        <f>IF(ISTEXT($D209),SUM(IF($AV209="",0,IF('1. Eingabemaske'!$F$21="","",(IF('1. Eingabemaske'!$F$21=0,($AU209/'1. Eingabemaske'!$G$21),($AU209-1)/('1. Eingabemaske'!$G$21-1)))*$AV209)),IF($AX209="",0,IF('1. Eingabemaske'!#REF!="","",(IF('1. Eingabemaske'!#REF!=0,($AW209/'1. Eingabemaske'!#REF!),($AW209-1)/('1. Eingabemaske'!#REF!-1)))*$AX209))),"")</f>
        <v/>
      </c>
      <c r="AZ209" s="84" t="str">
        <f t="shared" si="30"/>
        <v>Bitte BES einfügen</v>
      </c>
      <c r="BA209" s="96" t="str">
        <f t="shared" si="31"/>
        <v/>
      </c>
      <c r="BB209" s="100"/>
      <c r="BC209" s="100"/>
      <c r="BD209" s="100"/>
    </row>
    <row r="210" spans="2:56" ht="13.5" thickBot="1" x14ac:dyDescent="0.45">
      <c r="B210" s="99" t="str">
        <f t="shared" si="24"/>
        <v xml:space="preserve"> </v>
      </c>
      <c r="C210" s="100"/>
      <c r="D210" s="100"/>
      <c r="E210" s="100"/>
      <c r="F210" s="100"/>
      <c r="G210" s="101"/>
      <c r="H210" s="101"/>
      <c r="I210" s="84" t="str">
        <f>IF(ISBLANK(Tableau1[[#This Row],[Name]]),"",((Tableau1[[#This Row],[Testdatum]]-Tableau1[[#This Row],[Geburtsdatum]])/365))</f>
        <v/>
      </c>
      <c r="J210" s="102" t="str">
        <f t="shared" si="25"/>
        <v xml:space="preserve"> </v>
      </c>
      <c r="K210" s="103"/>
      <c r="L210" s="103"/>
      <c r="M210" s="104" t="str">
        <f>IF(ISTEXT(D210),IF(L210="","",IF(HLOOKUP(INT($I210),'1. Eingabemaske'!$I$12:$V$21,2,FALSE)&lt;&gt;0,HLOOKUP(INT($I210),'1. Eingabemaske'!$I$12:$V$21,2,FALSE),"")),"")</f>
        <v/>
      </c>
      <c r="N210" s="105" t="str">
        <f>IF(ISTEXT($D210),IF(F210="M",IF(L210="","",IF($K210="Frühentwickler",VLOOKUP(INT($I210),'1. Eingabemaske'!$Z$12:$AF$28,5,FALSE),IF($K210="Normalentwickler",VLOOKUP(INT($I210),'1. Eingabemaske'!$Z$12:$AF$23,6,FALSE),IF($K210="Spätentwickler",VLOOKUP(INT($I210),'1. Eingabemaske'!$Z$12:$AF$23,7,FALSE),0)))+((VLOOKUP(INT($I210),'1. Eingabemaske'!$Z$12:$AF$23,2,FALSE))*(($G210-DATE(YEAR($G210),1,1)+1)/365))),IF(F210="W",(IF($K210="Frühentwickler",VLOOKUP(INT($I210),'1. Eingabemaske'!$AH$12:$AN$28,5,FALSE),IF($K210="Normalentwickler",VLOOKUP(INT($I210),'1. Eingabemaske'!$AH$12:$AN$23,6,FALSE),IF($K210="Spätentwickler",VLOOKUP(INT($I210),'1. Eingabemaske'!$AH$12:$AN$23,7,FALSE),0)))+((VLOOKUP(INT($I210),'1. Eingabemaske'!$AH$12:$AN$23,2,FALSE))*(($G210-DATE(YEAR($G210),1,1)+1)/365))),"Geschlecht fehlt!")),"")</f>
        <v/>
      </c>
      <c r="O210" s="106" t="str">
        <f>IF(ISTEXT(D210),IF(M210="","",IF('1. Eingabemaske'!$F$13="",0,(IF('1. Eingabemaske'!$F$13=0,(L210/'1. Eingabemaske'!$G$13),(L210-1)/('1. Eingabemaske'!$G$13-1))*M210*N210))),"")</f>
        <v/>
      </c>
      <c r="P210" s="103"/>
      <c r="Q210" s="103"/>
      <c r="R210" s="104" t="str">
        <f t="shared" si="26"/>
        <v/>
      </c>
      <c r="S210" s="104" t="str">
        <f>IF(AND(ISTEXT($D210),ISNUMBER(R210)),IF(HLOOKUP(INT($I210),'1. Eingabemaske'!$I$12:$V$21,3,FALSE)&lt;&gt;0,HLOOKUP(INT($I210),'1. Eingabemaske'!$I$12:$V$21,3,FALSE),""),"")</f>
        <v/>
      </c>
      <c r="T210" s="106" t="str">
        <f>IF(ISTEXT($D210),IF($S210="","",IF($R210="","",IF('1. Eingabemaske'!$F$14="",0,(IF('1. Eingabemaske'!$F$14=0,(R210/'1. Eingabemaske'!$G$14),(R210-1)/('1. Eingabemaske'!$G$14-1))*$S210)))),"")</f>
        <v/>
      </c>
      <c r="U210" s="103"/>
      <c r="V210" s="103"/>
      <c r="W210" s="104" t="str">
        <f t="shared" si="27"/>
        <v/>
      </c>
      <c r="X210" s="104" t="str">
        <f>IF(AND(ISTEXT($D210),ISNUMBER(W210)),IF(HLOOKUP(INT($I210),'1. Eingabemaske'!$I$12:$V$21,4,FALSE)&lt;&gt;0,HLOOKUP(INT($I210),'1. Eingabemaske'!$I$12:$V$21,4,FALSE),""),"")</f>
        <v/>
      </c>
      <c r="Y210" s="108" t="str">
        <f>IF(ISTEXT($D210),IF($W210="","",IF($X210="","",IF('1. Eingabemaske'!$F$15="","",(IF('1. Eingabemaske'!$F$15=0,($W210/'1. Eingabemaske'!$G$15),($W210-1)/('1. Eingabemaske'!$G$15-1))*$X210)))),"")</f>
        <v/>
      </c>
      <c r="Z210" s="103"/>
      <c r="AA210" s="103"/>
      <c r="AB210" s="104" t="str">
        <f t="shared" si="28"/>
        <v/>
      </c>
      <c r="AC210" s="104" t="str">
        <f>IF(AND(ISTEXT($D210),ISNUMBER($AB210)),IF(HLOOKUP(INT($I210),'1. Eingabemaske'!$I$12:$V$21,5,FALSE)&lt;&gt;0,HLOOKUP(INT($I210),'1. Eingabemaske'!$I$12:$V$21,5,FALSE),""),"")</f>
        <v/>
      </c>
      <c r="AD210" s="91" t="str">
        <f>IF(ISTEXT($D210),IF($AC210="","",IF('1. Eingabemaske'!$F$16="","",(IF('1. Eingabemaske'!$F$16=0,($AB210/'1. Eingabemaske'!$G$16),($AB210-1)/('1. Eingabemaske'!$G$16-1))*$AC210))),"")</f>
        <v/>
      </c>
      <c r="AE210" s="92" t="str">
        <f>IF(ISTEXT($D210),IF(F210="M",IF(L210="","",IF($K210="Frühentwickler",VLOOKUP(INT($I210),'1. Eingabemaske'!$Z$12:$AF$28,5,FALSE),IF($K210="Normalentwickler",VLOOKUP(INT($I210),'1. Eingabemaske'!$Z$12:$AF$23,6,FALSE),IF($K210="Spätentwickler",VLOOKUP(INT($I210),'1. Eingabemaske'!$Z$12:$AF$23,7,FALSE),0)))+((VLOOKUP(INT($I210),'1. Eingabemaske'!$Z$12:$AF$23,2,FALSE))*(($G210-DATE(YEAR($G210),1,1)+1)/365))),IF(F210="W",(IF($K210="Frühentwickler",VLOOKUP(INT($I210),'1. Eingabemaske'!$AH$12:$AN$28,5,FALSE),IF($K210="Normalentwickler",VLOOKUP(INT($I210),'1. Eingabemaske'!$AH$12:$AN$23,6,FALSE),IF($K210="Spätentwickler",VLOOKUP(INT($I210),'1. Eingabemaske'!$AH$12:$AN$23,7,FALSE),0)))+((VLOOKUP(INT($I210),'1. Eingabemaske'!$AH$12:$AN$23,2,FALSE))*(($G210-DATE(YEAR($G210),1,1)+1)/365))),"Geschlecht fehlt!")),"")</f>
        <v/>
      </c>
      <c r="AF210" s="93" t="str">
        <f t="shared" si="29"/>
        <v/>
      </c>
      <c r="AG210" s="103"/>
      <c r="AH210" s="94" t="str">
        <f>IF(AND(ISTEXT($D210),ISNUMBER($AG210)),IF(HLOOKUP(INT($I210),'1. Eingabemaske'!$I$12:$V$21,6,FALSE)&lt;&gt;0,HLOOKUP(INT($I210),'1. Eingabemaske'!$I$12:$V$21,6,FALSE),""),"")</f>
        <v/>
      </c>
      <c r="AI210" s="91" t="str">
        <f>IF(ISTEXT($D210),IF($AH210="","",IF('1. Eingabemaske'!$F$17="","",(IF('1. Eingabemaske'!$F$17=0,($AG210/'1. Eingabemaske'!$G$17),($AG210-1)/('1. Eingabemaske'!$G$17-1))*$AH210))),"")</f>
        <v/>
      </c>
      <c r="AJ210" s="103"/>
      <c r="AK210" s="94" t="str">
        <f>IF(AND(ISTEXT($D210),ISNUMBER($AJ210)),IF(HLOOKUP(INT($I210),'1. Eingabemaske'!$I$12:$V$21,7,FALSE)&lt;&gt;0,HLOOKUP(INT($I210),'1. Eingabemaske'!$I$12:$V$21,7,FALSE),""),"")</f>
        <v/>
      </c>
      <c r="AL210" s="91" t="str">
        <f>IF(ISTEXT($D210),IF(AJ210=0,0,IF($AK210="","",IF('1. Eingabemaske'!$F$18="","",(IF('1. Eingabemaske'!$F$18=0,($AJ210/'1. Eingabemaske'!$G$18),($AJ210-1)/('1. Eingabemaske'!$G$18-1))*$AK210)))),"")</f>
        <v/>
      </c>
      <c r="AM210" s="103"/>
      <c r="AN210" s="94" t="str">
        <f>IF(AND(ISTEXT($D210),ISNUMBER($AM210)),IF(HLOOKUP(INT($I210),'1. Eingabemaske'!$I$12:$V$21,8,FALSE)&lt;&gt;0,HLOOKUP(INT($I210),'1. Eingabemaske'!$I$12:$V$21,8,FALSE),""),"")</f>
        <v/>
      </c>
      <c r="AO210" s="89" t="str">
        <f>IF(ISTEXT($D210),IF($AN210="","",IF('1. Eingabemaske'!#REF!="","",(IF('1. Eingabemaske'!#REF!=0,($AM210/'1. Eingabemaske'!#REF!),($AM210-1)/('1. Eingabemaske'!#REF!-1))*$AN210))),"")</f>
        <v/>
      </c>
      <c r="AP210" s="110"/>
      <c r="AQ210" s="94" t="str">
        <f>IF(AND(ISTEXT($D210),ISNUMBER($AP210)),IF(HLOOKUP(INT($I210),'1. Eingabemaske'!$I$12:$V$21,9,FALSE)&lt;&gt;0,HLOOKUP(INT($I210),'1. Eingabemaske'!$I$12:$V$21,9,FALSE),""),"")</f>
        <v/>
      </c>
      <c r="AR210" s="103"/>
      <c r="AS210" s="94" t="str">
        <f>IF(AND(ISTEXT($D210),ISNUMBER($AR210)),IF(HLOOKUP(INT($I210),'1. Eingabemaske'!$I$12:$V$21,10,FALSE)&lt;&gt;0,HLOOKUP(INT($I210),'1. Eingabemaske'!$I$12:$V$21,10,FALSE),""),"")</f>
        <v/>
      </c>
      <c r="AT210" s="95" t="str">
        <f>IF(ISTEXT($D210),(IF($AQ210="",0,IF('1. Eingabemaske'!$F$19="","",(IF('1. Eingabemaske'!$F$19=0,($AP210/'1. Eingabemaske'!$G$19),($AP210-1)/('1. Eingabemaske'!$G$19-1))*$AQ210)))+IF($AS210="",0,IF('1. Eingabemaske'!$F$20="","",(IF('1. Eingabemaske'!$F$20=0,($AR210/'1. Eingabemaske'!$G$20),($AR210-1)/('1. Eingabemaske'!$G$20-1))*$AS210)))),"")</f>
        <v/>
      </c>
      <c r="AU210" s="103"/>
      <c r="AV210" s="94" t="str">
        <f>IF(AND(ISTEXT($D210),ISNUMBER($AU210)),IF(HLOOKUP(INT($I210),'1. Eingabemaske'!$I$12:$V$21,11,FALSE)&lt;&gt;0,HLOOKUP(INT($I210),'1. Eingabemaske'!$I$12:$V$21,11,FALSE),""),"")</f>
        <v/>
      </c>
      <c r="AW210" s="103"/>
      <c r="AX210" s="94" t="str">
        <f>IF(AND(ISTEXT($D210),ISNUMBER($AW210)),IF(HLOOKUP(INT($I210),'1. Eingabemaske'!$I$12:$V$21,12,FALSE)&lt;&gt;0,HLOOKUP(INT($I210),'1. Eingabemaske'!$I$12:$V$21,12,FALSE),""),"")</f>
        <v/>
      </c>
      <c r="AY210" s="95" t="str">
        <f>IF(ISTEXT($D210),SUM(IF($AV210="",0,IF('1. Eingabemaske'!$F$21="","",(IF('1. Eingabemaske'!$F$21=0,($AU210/'1. Eingabemaske'!$G$21),($AU210-1)/('1. Eingabemaske'!$G$21-1)))*$AV210)),IF($AX210="",0,IF('1. Eingabemaske'!#REF!="","",(IF('1. Eingabemaske'!#REF!=0,($AW210/'1. Eingabemaske'!#REF!),($AW210-1)/('1. Eingabemaske'!#REF!-1)))*$AX210))),"")</f>
        <v/>
      </c>
      <c r="AZ210" s="84" t="str">
        <f t="shared" si="30"/>
        <v>Bitte BES einfügen</v>
      </c>
      <c r="BA210" s="96" t="str">
        <f t="shared" si="31"/>
        <v/>
      </c>
      <c r="BB210" s="100"/>
      <c r="BC210" s="100"/>
      <c r="BD210" s="100"/>
    </row>
    <row r="211" spans="2:56" ht="13.5" thickBot="1" x14ac:dyDescent="0.45">
      <c r="B211" s="99" t="str">
        <f t="shared" si="24"/>
        <v xml:space="preserve"> </v>
      </c>
      <c r="C211" s="100"/>
      <c r="D211" s="100"/>
      <c r="E211" s="100"/>
      <c r="F211" s="100"/>
      <c r="G211" s="101"/>
      <c r="H211" s="101"/>
      <c r="I211" s="84" t="str">
        <f>IF(ISBLANK(Tableau1[[#This Row],[Name]]),"",((Tableau1[[#This Row],[Testdatum]]-Tableau1[[#This Row],[Geburtsdatum]])/365))</f>
        <v/>
      </c>
      <c r="J211" s="102" t="str">
        <f t="shared" si="25"/>
        <v xml:space="preserve"> </v>
      </c>
      <c r="K211" s="103"/>
      <c r="L211" s="103"/>
      <c r="M211" s="104" t="str">
        <f>IF(ISTEXT(D211),IF(L211="","",IF(HLOOKUP(INT($I211),'1. Eingabemaske'!$I$12:$V$21,2,FALSE)&lt;&gt;0,HLOOKUP(INT($I211),'1. Eingabemaske'!$I$12:$V$21,2,FALSE),"")),"")</f>
        <v/>
      </c>
      <c r="N211" s="105" t="str">
        <f>IF(ISTEXT($D211),IF(F211="M",IF(L211="","",IF($K211="Frühentwickler",VLOOKUP(INT($I211),'1. Eingabemaske'!$Z$12:$AF$28,5,FALSE),IF($K211="Normalentwickler",VLOOKUP(INT($I211),'1. Eingabemaske'!$Z$12:$AF$23,6,FALSE),IF($K211="Spätentwickler",VLOOKUP(INT($I211),'1. Eingabemaske'!$Z$12:$AF$23,7,FALSE),0)))+((VLOOKUP(INT($I211),'1. Eingabemaske'!$Z$12:$AF$23,2,FALSE))*(($G211-DATE(YEAR($G211),1,1)+1)/365))),IF(F211="W",(IF($K211="Frühentwickler",VLOOKUP(INT($I211),'1. Eingabemaske'!$AH$12:$AN$28,5,FALSE),IF($K211="Normalentwickler",VLOOKUP(INT($I211),'1. Eingabemaske'!$AH$12:$AN$23,6,FALSE),IF($K211="Spätentwickler",VLOOKUP(INT($I211),'1. Eingabemaske'!$AH$12:$AN$23,7,FALSE),0)))+((VLOOKUP(INT($I211),'1. Eingabemaske'!$AH$12:$AN$23,2,FALSE))*(($G211-DATE(YEAR($G211),1,1)+1)/365))),"Geschlecht fehlt!")),"")</f>
        <v/>
      </c>
      <c r="O211" s="106" t="str">
        <f>IF(ISTEXT(D211),IF(M211="","",IF('1. Eingabemaske'!$F$13="",0,(IF('1. Eingabemaske'!$F$13=0,(L211/'1. Eingabemaske'!$G$13),(L211-1)/('1. Eingabemaske'!$G$13-1))*M211*N211))),"")</f>
        <v/>
      </c>
      <c r="P211" s="103"/>
      <c r="Q211" s="103"/>
      <c r="R211" s="104" t="str">
        <f t="shared" si="26"/>
        <v/>
      </c>
      <c r="S211" s="104" t="str">
        <f>IF(AND(ISTEXT($D211),ISNUMBER(R211)),IF(HLOOKUP(INT($I211),'1. Eingabemaske'!$I$12:$V$21,3,FALSE)&lt;&gt;0,HLOOKUP(INT($I211),'1. Eingabemaske'!$I$12:$V$21,3,FALSE),""),"")</f>
        <v/>
      </c>
      <c r="T211" s="106" t="str">
        <f>IF(ISTEXT($D211),IF($S211="","",IF($R211="","",IF('1. Eingabemaske'!$F$14="",0,(IF('1. Eingabemaske'!$F$14=0,(R211/'1. Eingabemaske'!$G$14),(R211-1)/('1. Eingabemaske'!$G$14-1))*$S211)))),"")</f>
        <v/>
      </c>
      <c r="U211" s="103"/>
      <c r="V211" s="103"/>
      <c r="W211" s="104" t="str">
        <f t="shared" si="27"/>
        <v/>
      </c>
      <c r="X211" s="104" t="str">
        <f>IF(AND(ISTEXT($D211),ISNUMBER(W211)),IF(HLOOKUP(INT($I211),'1. Eingabemaske'!$I$12:$V$21,4,FALSE)&lt;&gt;0,HLOOKUP(INT($I211),'1. Eingabemaske'!$I$12:$V$21,4,FALSE),""),"")</f>
        <v/>
      </c>
      <c r="Y211" s="108" t="str">
        <f>IF(ISTEXT($D211),IF($W211="","",IF($X211="","",IF('1. Eingabemaske'!$F$15="","",(IF('1. Eingabemaske'!$F$15=0,($W211/'1. Eingabemaske'!$G$15),($W211-1)/('1. Eingabemaske'!$G$15-1))*$X211)))),"")</f>
        <v/>
      </c>
      <c r="Z211" s="103"/>
      <c r="AA211" s="103"/>
      <c r="AB211" s="104" t="str">
        <f t="shared" si="28"/>
        <v/>
      </c>
      <c r="AC211" s="104" t="str">
        <f>IF(AND(ISTEXT($D211),ISNUMBER($AB211)),IF(HLOOKUP(INT($I211),'1. Eingabemaske'!$I$12:$V$21,5,FALSE)&lt;&gt;0,HLOOKUP(INT($I211),'1. Eingabemaske'!$I$12:$V$21,5,FALSE),""),"")</f>
        <v/>
      </c>
      <c r="AD211" s="91" t="str">
        <f>IF(ISTEXT($D211),IF($AC211="","",IF('1. Eingabemaske'!$F$16="","",(IF('1. Eingabemaske'!$F$16=0,($AB211/'1. Eingabemaske'!$G$16),($AB211-1)/('1. Eingabemaske'!$G$16-1))*$AC211))),"")</f>
        <v/>
      </c>
      <c r="AE211" s="92" t="str">
        <f>IF(ISTEXT($D211),IF(F211="M",IF(L211="","",IF($K211="Frühentwickler",VLOOKUP(INT($I211),'1. Eingabemaske'!$Z$12:$AF$28,5,FALSE),IF($K211="Normalentwickler",VLOOKUP(INT($I211),'1. Eingabemaske'!$Z$12:$AF$23,6,FALSE),IF($K211="Spätentwickler",VLOOKUP(INT($I211),'1. Eingabemaske'!$Z$12:$AF$23,7,FALSE),0)))+((VLOOKUP(INT($I211),'1. Eingabemaske'!$Z$12:$AF$23,2,FALSE))*(($G211-DATE(YEAR($G211),1,1)+1)/365))),IF(F211="W",(IF($K211="Frühentwickler",VLOOKUP(INT($I211),'1. Eingabemaske'!$AH$12:$AN$28,5,FALSE),IF($K211="Normalentwickler",VLOOKUP(INT($I211),'1. Eingabemaske'!$AH$12:$AN$23,6,FALSE),IF($K211="Spätentwickler",VLOOKUP(INT($I211),'1. Eingabemaske'!$AH$12:$AN$23,7,FALSE),0)))+((VLOOKUP(INT($I211),'1. Eingabemaske'!$AH$12:$AN$23,2,FALSE))*(($G211-DATE(YEAR($G211),1,1)+1)/365))),"Geschlecht fehlt!")),"")</f>
        <v/>
      </c>
      <c r="AF211" s="93" t="str">
        <f t="shared" si="29"/>
        <v/>
      </c>
      <c r="AG211" s="103"/>
      <c r="AH211" s="94" t="str">
        <f>IF(AND(ISTEXT($D211),ISNUMBER($AG211)),IF(HLOOKUP(INT($I211),'1. Eingabemaske'!$I$12:$V$21,6,FALSE)&lt;&gt;0,HLOOKUP(INT($I211),'1. Eingabemaske'!$I$12:$V$21,6,FALSE),""),"")</f>
        <v/>
      </c>
      <c r="AI211" s="91" t="str">
        <f>IF(ISTEXT($D211),IF($AH211="","",IF('1. Eingabemaske'!$F$17="","",(IF('1. Eingabemaske'!$F$17=0,($AG211/'1. Eingabemaske'!$G$17),($AG211-1)/('1. Eingabemaske'!$G$17-1))*$AH211))),"")</f>
        <v/>
      </c>
      <c r="AJ211" s="103"/>
      <c r="AK211" s="94" t="str">
        <f>IF(AND(ISTEXT($D211),ISNUMBER($AJ211)),IF(HLOOKUP(INT($I211),'1. Eingabemaske'!$I$12:$V$21,7,FALSE)&lt;&gt;0,HLOOKUP(INT($I211),'1. Eingabemaske'!$I$12:$V$21,7,FALSE),""),"")</f>
        <v/>
      </c>
      <c r="AL211" s="91" t="str">
        <f>IF(ISTEXT($D211),IF(AJ211=0,0,IF($AK211="","",IF('1. Eingabemaske'!$F$18="","",(IF('1. Eingabemaske'!$F$18=0,($AJ211/'1. Eingabemaske'!$G$18),($AJ211-1)/('1. Eingabemaske'!$G$18-1))*$AK211)))),"")</f>
        <v/>
      </c>
      <c r="AM211" s="103"/>
      <c r="AN211" s="94" t="str">
        <f>IF(AND(ISTEXT($D211),ISNUMBER($AM211)),IF(HLOOKUP(INT($I211),'1. Eingabemaske'!$I$12:$V$21,8,FALSE)&lt;&gt;0,HLOOKUP(INT($I211),'1. Eingabemaske'!$I$12:$V$21,8,FALSE),""),"")</f>
        <v/>
      </c>
      <c r="AO211" s="89" t="str">
        <f>IF(ISTEXT($D211),IF($AN211="","",IF('1. Eingabemaske'!#REF!="","",(IF('1. Eingabemaske'!#REF!=0,($AM211/'1. Eingabemaske'!#REF!),($AM211-1)/('1. Eingabemaske'!#REF!-1))*$AN211))),"")</f>
        <v/>
      </c>
      <c r="AP211" s="110"/>
      <c r="AQ211" s="94" t="str">
        <f>IF(AND(ISTEXT($D211),ISNUMBER($AP211)),IF(HLOOKUP(INT($I211),'1. Eingabemaske'!$I$12:$V$21,9,FALSE)&lt;&gt;0,HLOOKUP(INT($I211),'1. Eingabemaske'!$I$12:$V$21,9,FALSE),""),"")</f>
        <v/>
      </c>
      <c r="AR211" s="103"/>
      <c r="AS211" s="94" t="str">
        <f>IF(AND(ISTEXT($D211),ISNUMBER($AR211)),IF(HLOOKUP(INT($I211),'1. Eingabemaske'!$I$12:$V$21,10,FALSE)&lt;&gt;0,HLOOKUP(INT($I211),'1. Eingabemaske'!$I$12:$V$21,10,FALSE),""),"")</f>
        <v/>
      </c>
      <c r="AT211" s="95" t="str">
        <f>IF(ISTEXT($D211),(IF($AQ211="",0,IF('1. Eingabemaske'!$F$19="","",(IF('1. Eingabemaske'!$F$19=0,($AP211/'1. Eingabemaske'!$G$19),($AP211-1)/('1. Eingabemaske'!$G$19-1))*$AQ211)))+IF($AS211="",0,IF('1. Eingabemaske'!$F$20="","",(IF('1. Eingabemaske'!$F$20=0,($AR211/'1. Eingabemaske'!$G$20),($AR211-1)/('1. Eingabemaske'!$G$20-1))*$AS211)))),"")</f>
        <v/>
      </c>
      <c r="AU211" s="103"/>
      <c r="AV211" s="94" t="str">
        <f>IF(AND(ISTEXT($D211),ISNUMBER($AU211)),IF(HLOOKUP(INT($I211),'1. Eingabemaske'!$I$12:$V$21,11,FALSE)&lt;&gt;0,HLOOKUP(INT($I211),'1. Eingabemaske'!$I$12:$V$21,11,FALSE),""),"")</f>
        <v/>
      </c>
      <c r="AW211" s="103"/>
      <c r="AX211" s="94" t="str">
        <f>IF(AND(ISTEXT($D211),ISNUMBER($AW211)),IF(HLOOKUP(INT($I211),'1. Eingabemaske'!$I$12:$V$21,12,FALSE)&lt;&gt;0,HLOOKUP(INT($I211),'1. Eingabemaske'!$I$12:$V$21,12,FALSE),""),"")</f>
        <v/>
      </c>
      <c r="AY211" s="95" t="str">
        <f>IF(ISTEXT($D211),SUM(IF($AV211="",0,IF('1. Eingabemaske'!$F$21="","",(IF('1. Eingabemaske'!$F$21=0,($AU211/'1. Eingabemaske'!$G$21),($AU211-1)/('1. Eingabemaske'!$G$21-1)))*$AV211)),IF($AX211="",0,IF('1. Eingabemaske'!#REF!="","",(IF('1. Eingabemaske'!#REF!=0,($AW211/'1. Eingabemaske'!#REF!),($AW211-1)/('1. Eingabemaske'!#REF!-1)))*$AX211))),"")</f>
        <v/>
      </c>
      <c r="AZ211" s="84" t="str">
        <f t="shared" si="30"/>
        <v>Bitte BES einfügen</v>
      </c>
      <c r="BA211" s="96" t="str">
        <f t="shared" si="31"/>
        <v/>
      </c>
      <c r="BB211" s="100"/>
      <c r="BC211" s="100"/>
      <c r="BD211" s="100"/>
    </row>
    <row r="212" spans="2:56" ht="13.5" thickBot="1" x14ac:dyDescent="0.45">
      <c r="B212" s="99" t="str">
        <f t="shared" si="24"/>
        <v xml:space="preserve"> </v>
      </c>
      <c r="C212" s="100"/>
      <c r="D212" s="100"/>
      <c r="E212" s="100"/>
      <c r="F212" s="100"/>
      <c r="G212" s="101"/>
      <c r="H212" s="101"/>
      <c r="I212" s="84" t="str">
        <f>IF(ISBLANK(Tableau1[[#This Row],[Name]]),"",((Tableau1[[#This Row],[Testdatum]]-Tableau1[[#This Row],[Geburtsdatum]])/365))</f>
        <v/>
      </c>
      <c r="J212" s="102" t="str">
        <f t="shared" si="25"/>
        <v xml:space="preserve"> </v>
      </c>
      <c r="K212" s="103"/>
      <c r="L212" s="103"/>
      <c r="M212" s="104" t="str">
        <f>IF(ISTEXT(D212),IF(L212="","",IF(HLOOKUP(INT($I212),'1. Eingabemaske'!$I$12:$V$21,2,FALSE)&lt;&gt;0,HLOOKUP(INT($I212),'1. Eingabemaske'!$I$12:$V$21,2,FALSE),"")),"")</f>
        <v/>
      </c>
      <c r="N212" s="105" t="str">
        <f>IF(ISTEXT($D212),IF(F212="M",IF(L212="","",IF($K212="Frühentwickler",VLOOKUP(INT($I212),'1. Eingabemaske'!$Z$12:$AF$28,5,FALSE),IF($K212="Normalentwickler",VLOOKUP(INT($I212),'1. Eingabemaske'!$Z$12:$AF$23,6,FALSE),IF($K212="Spätentwickler",VLOOKUP(INT($I212),'1. Eingabemaske'!$Z$12:$AF$23,7,FALSE),0)))+((VLOOKUP(INT($I212),'1. Eingabemaske'!$Z$12:$AF$23,2,FALSE))*(($G212-DATE(YEAR($G212),1,1)+1)/365))),IF(F212="W",(IF($K212="Frühentwickler",VLOOKUP(INT($I212),'1. Eingabemaske'!$AH$12:$AN$28,5,FALSE),IF($K212="Normalentwickler",VLOOKUP(INT($I212),'1. Eingabemaske'!$AH$12:$AN$23,6,FALSE),IF($K212="Spätentwickler",VLOOKUP(INT($I212),'1. Eingabemaske'!$AH$12:$AN$23,7,FALSE),0)))+((VLOOKUP(INT($I212),'1. Eingabemaske'!$AH$12:$AN$23,2,FALSE))*(($G212-DATE(YEAR($G212),1,1)+1)/365))),"Geschlecht fehlt!")),"")</f>
        <v/>
      </c>
      <c r="O212" s="106" t="str">
        <f>IF(ISTEXT(D212),IF(M212="","",IF('1. Eingabemaske'!$F$13="",0,(IF('1. Eingabemaske'!$F$13=0,(L212/'1. Eingabemaske'!$G$13),(L212-1)/('1. Eingabemaske'!$G$13-1))*M212*N212))),"")</f>
        <v/>
      </c>
      <c r="P212" s="103"/>
      <c r="Q212" s="103"/>
      <c r="R212" s="104" t="str">
        <f t="shared" si="26"/>
        <v/>
      </c>
      <c r="S212" s="104" t="str">
        <f>IF(AND(ISTEXT($D212),ISNUMBER(R212)),IF(HLOOKUP(INT($I212),'1. Eingabemaske'!$I$12:$V$21,3,FALSE)&lt;&gt;0,HLOOKUP(INT($I212),'1. Eingabemaske'!$I$12:$V$21,3,FALSE),""),"")</f>
        <v/>
      </c>
      <c r="T212" s="106" t="str">
        <f>IF(ISTEXT($D212),IF($S212="","",IF($R212="","",IF('1. Eingabemaske'!$F$14="",0,(IF('1. Eingabemaske'!$F$14=0,(R212/'1. Eingabemaske'!$G$14),(R212-1)/('1. Eingabemaske'!$G$14-1))*$S212)))),"")</f>
        <v/>
      </c>
      <c r="U212" s="103"/>
      <c r="V212" s="103"/>
      <c r="W212" s="104" t="str">
        <f t="shared" si="27"/>
        <v/>
      </c>
      <c r="X212" s="104" t="str">
        <f>IF(AND(ISTEXT($D212),ISNUMBER(W212)),IF(HLOOKUP(INT($I212),'1. Eingabemaske'!$I$12:$V$21,4,FALSE)&lt;&gt;0,HLOOKUP(INT($I212),'1. Eingabemaske'!$I$12:$V$21,4,FALSE),""),"")</f>
        <v/>
      </c>
      <c r="Y212" s="108" t="str">
        <f>IF(ISTEXT($D212),IF($W212="","",IF($X212="","",IF('1. Eingabemaske'!$F$15="","",(IF('1. Eingabemaske'!$F$15=0,($W212/'1. Eingabemaske'!$G$15),($W212-1)/('1. Eingabemaske'!$G$15-1))*$X212)))),"")</f>
        <v/>
      </c>
      <c r="Z212" s="103"/>
      <c r="AA212" s="103"/>
      <c r="AB212" s="104" t="str">
        <f t="shared" si="28"/>
        <v/>
      </c>
      <c r="AC212" s="104" t="str">
        <f>IF(AND(ISTEXT($D212),ISNUMBER($AB212)),IF(HLOOKUP(INT($I212),'1. Eingabemaske'!$I$12:$V$21,5,FALSE)&lt;&gt;0,HLOOKUP(INT($I212),'1. Eingabemaske'!$I$12:$V$21,5,FALSE),""),"")</f>
        <v/>
      </c>
      <c r="AD212" s="91" t="str">
        <f>IF(ISTEXT($D212),IF($AC212="","",IF('1. Eingabemaske'!$F$16="","",(IF('1. Eingabemaske'!$F$16=0,($AB212/'1. Eingabemaske'!$G$16),($AB212-1)/('1. Eingabemaske'!$G$16-1))*$AC212))),"")</f>
        <v/>
      </c>
      <c r="AE212" s="92" t="str">
        <f>IF(ISTEXT($D212),IF(F212="M",IF(L212="","",IF($K212="Frühentwickler",VLOOKUP(INT($I212),'1. Eingabemaske'!$Z$12:$AF$28,5,FALSE),IF($K212="Normalentwickler",VLOOKUP(INT($I212),'1. Eingabemaske'!$Z$12:$AF$23,6,FALSE),IF($K212="Spätentwickler",VLOOKUP(INT($I212),'1. Eingabemaske'!$Z$12:$AF$23,7,FALSE),0)))+((VLOOKUP(INT($I212),'1. Eingabemaske'!$Z$12:$AF$23,2,FALSE))*(($G212-DATE(YEAR($G212),1,1)+1)/365))),IF(F212="W",(IF($K212="Frühentwickler",VLOOKUP(INT($I212),'1. Eingabemaske'!$AH$12:$AN$28,5,FALSE),IF($K212="Normalentwickler",VLOOKUP(INT($I212),'1. Eingabemaske'!$AH$12:$AN$23,6,FALSE),IF($K212="Spätentwickler",VLOOKUP(INT($I212),'1. Eingabemaske'!$AH$12:$AN$23,7,FALSE),0)))+((VLOOKUP(INT($I212),'1. Eingabemaske'!$AH$12:$AN$23,2,FALSE))*(($G212-DATE(YEAR($G212),1,1)+1)/365))),"Geschlecht fehlt!")),"")</f>
        <v/>
      </c>
      <c r="AF212" s="93" t="str">
        <f t="shared" si="29"/>
        <v/>
      </c>
      <c r="AG212" s="103"/>
      <c r="AH212" s="94" t="str">
        <f>IF(AND(ISTEXT($D212),ISNUMBER($AG212)),IF(HLOOKUP(INT($I212),'1. Eingabemaske'!$I$12:$V$21,6,FALSE)&lt;&gt;0,HLOOKUP(INT($I212),'1. Eingabemaske'!$I$12:$V$21,6,FALSE),""),"")</f>
        <v/>
      </c>
      <c r="AI212" s="91" t="str">
        <f>IF(ISTEXT($D212),IF($AH212="","",IF('1. Eingabemaske'!$F$17="","",(IF('1. Eingabemaske'!$F$17=0,($AG212/'1. Eingabemaske'!$G$17),($AG212-1)/('1. Eingabemaske'!$G$17-1))*$AH212))),"")</f>
        <v/>
      </c>
      <c r="AJ212" s="103"/>
      <c r="AK212" s="94" t="str">
        <f>IF(AND(ISTEXT($D212),ISNUMBER($AJ212)),IF(HLOOKUP(INT($I212),'1. Eingabemaske'!$I$12:$V$21,7,FALSE)&lt;&gt;0,HLOOKUP(INT($I212),'1. Eingabemaske'!$I$12:$V$21,7,FALSE),""),"")</f>
        <v/>
      </c>
      <c r="AL212" s="91" t="str">
        <f>IF(ISTEXT($D212),IF(AJ212=0,0,IF($AK212="","",IF('1. Eingabemaske'!$F$18="","",(IF('1. Eingabemaske'!$F$18=0,($AJ212/'1. Eingabemaske'!$G$18),($AJ212-1)/('1. Eingabemaske'!$G$18-1))*$AK212)))),"")</f>
        <v/>
      </c>
      <c r="AM212" s="103"/>
      <c r="AN212" s="94" t="str">
        <f>IF(AND(ISTEXT($D212),ISNUMBER($AM212)),IF(HLOOKUP(INT($I212),'1. Eingabemaske'!$I$12:$V$21,8,FALSE)&lt;&gt;0,HLOOKUP(INT($I212),'1. Eingabemaske'!$I$12:$V$21,8,FALSE),""),"")</f>
        <v/>
      </c>
      <c r="AO212" s="89" t="str">
        <f>IF(ISTEXT($D212),IF($AN212="","",IF('1. Eingabemaske'!#REF!="","",(IF('1. Eingabemaske'!#REF!=0,($AM212/'1. Eingabemaske'!#REF!),($AM212-1)/('1. Eingabemaske'!#REF!-1))*$AN212))),"")</f>
        <v/>
      </c>
      <c r="AP212" s="110"/>
      <c r="AQ212" s="94" t="str">
        <f>IF(AND(ISTEXT($D212),ISNUMBER($AP212)),IF(HLOOKUP(INT($I212),'1. Eingabemaske'!$I$12:$V$21,9,FALSE)&lt;&gt;0,HLOOKUP(INT($I212),'1. Eingabemaske'!$I$12:$V$21,9,FALSE),""),"")</f>
        <v/>
      </c>
      <c r="AR212" s="103"/>
      <c r="AS212" s="94" t="str">
        <f>IF(AND(ISTEXT($D212),ISNUMBER($AR212)),IF(HLOOKUP(INT($I212),'1. Eingabemaske'!$I$12:$V$21,10,FALSE)&lt;&gt;0,HLOOKUP(INT($I212),'1. Eingabemaske'!$I$12:$V$21,10,FALSE),""),"")</f>
        <v/>
      </c>
      <c r="AT212" s="95" t="str">
        <f>IF(ISTEXT($D212),(IF($AQ212="",0,IF('1. Eingabemaske'!$F$19="","",(IF('1. Eingabemaske'!$F$19=0,($AP212/'1. Eingabemaske'!$G$19),($AP212-1)/('1. Eingabemaske'!$G$19-1))*$AQ212)))+IF($AS212="",0,IF('1. Eingabemaske'!$F$20="","",(IF('1. Eingabemaske'!$F$20=0,($AR212/'1. Eingabemaske'!$G$20),($AR212-1)/('1. Eingabemaske'!$G$20-1))*$AS212)))),"")</f>
        <v/>
      </c>
      <c r="AU212" s="103"/>
      <c r="AV212" s="94" t="str">
        <f>IF(AND(ISTEXT($D212),ISNUMBER($AU212)),IF(HLOOKUP(INT($I212),'1. Eingabemaske'!$I$12:$V$21,11,FALSE)&lt;&gt;0,HLOOKUP(INT($I212),'1. Eingabemaske'!$I$12:$V$21,11,FALSE),""),"")</f>
        <v/>
      </c>
      <c r="AW212" s="103"/>
      <c r="AX212" s="94" t="str">
        <f>IF(AND(ISTEXT($D212),ISNUMBER($AW212)),IF(HLOOKUP(INT($I212),'1. Eingabemaske'!$I$12:$V$21,12,FALSE)&lt;&gt;0,HLOOKUP(INT($I212),'1. Eingabemaske'!$I$12:$V$21,12,FALSE),""),"")</f>
        <v/>
      </c>
      <c r="AY212" s="95" t="str">
        <f>IF(ISTEXT($D212),SUM(IF($AV212="",0,IF('1. Eingabemaske'!$F$21="","",(IF('1. Eingabemaske'!$F$21=0,($AU212/'1. Eingabemaske'!$G$21),($AU212-1)/('1. Eingabemaske'!$G$21-1)))*$AV212)),IF($AX212="",0,IF('1. Eingabemaske'!#REF!="","",(IF('1. Eingabemaske'!#REF!=0,($AW212/'1. Eingabemaske'!#REF!),($AW212-1)/('1. Eingabemaske'!#REF!-1)))*$AX212))),"")</f>
        <v/>
      </c>
      <c r="AZ212" s="84" t="str">
        <f t="shared" si="30"/>
        <v>Bitte BES einfügen</v>
      </c>
      <c r="BA212" s="96" t="str">
        <f t="shared" si="31"/>
        <v/>
      </c>
      <c r="BB212" s="100"/>
      <c r="BC212" s="100"/>
      <c r="BD212" s="100"/>
    </row>
    <row r="213" spans="2:56" ht="13.5" thickBot="1" x14ac:dyDescent="0.45">
      <c r="B213" s="99" t="str">
        <f t="shared" si="24"/>
        <v xml:space="preserve"> </v>
      </c>
      <c r="C213" s="100"/>
      <c r="D213" s="100"/>
      <c r="E213" s="100"/>
      <c r="F213" s="100"/>
      <c r="G213" s="101"/>
      <c r="H213" s="101"/>
      <c r="I213" s="84" t="str">
        <f>IF(ISBLANK(Tableau1[[#This Row],[Name]]),"",((Tableau1[[#This Row],[Testdatum]]-Tableau1[[#This Row],[Geburtsdatum]])/365))</f>
        <v/>
      </c>
      <c r="J213" s="102" t="str">
        <f t="shared" si="25"/>
        <v xml:space="preserve"> </v>
      </c>
      <c r="K213" s="103"/>
      <c r="L213" s="103"/>
      <c r="M213" s="104" t="str">
        <f>IF(ISTEXT(D213),IF(L213="","",IF(HLOOKUP(INT($I213),'1. Eingabemaske'!$I$12:$V$21,2,FALSE)&lt;&gt;0,HLOOKUP(INT($I213),'1. Eingabemaske'!$I$12:$V$21,2,FALSE),"")),"")</f>
        <v/>
      </c>
      <c r="N213" s="105" t="str">
        <f>IF(ISTEXT($D213),IF(F213="M",IF(L213="","",IF($K213="Frühentwickler",VLOOKUP(INT($I213),'1. Eingabemaske'!$Z$12:$AF$28,5,FALSE),IF($K213="Normalentwickler",VLOOKUP(INT($I213),'1. Eingabemaske'!$Z$12:$AF$23,6,FALSE),IF($K213="Spätentwickler",VLOOKUP(INT($I213),'1. Eingabemaske'!$Z$12:$AF$23,7,FALSE),0)))+((VLOOKUP(INT($I213),'1. Eingabemaske'!$Z$12:$AF$23,2,FALSE))*(($G213-DATE(YEAR($G213),1,1)+1)/365))),IF(F213="W",(IF($K213="Frühentwickler",VLOOKUP(INT($I213),'1. Eingabemaske'!$AH$12:$AN$28,5,FALSE),IF($K213="Normalentwickler",VLOOKUP(INT($I213),'1. Eingabemaske'!$AH$12:$AN$23,6,FALSE),IF($K213="Spätentwickler",VLOOKUP(INT($I213),'1. Eingabemaske'!$AH$12:$AN$23,7,FALSE),0)))+((VLOOKUP(INT($I213),'1. Eingabemaske'!$AH$12:$AN$23,2,FALSE))*(($G213-DATE(YEAR($G213),1,1)+1)/365))),"Geschlecht fehlt!")),"")</f>
        <v/>
      </c>
      <c r="O213" s="106" t="str">
        <f>IF(ISTEXT(D213),IF(M213="","",IF('1. Eingabemaske'!$F$13="",0,(IF('1. Eingabemaske'!$F$13=0,(L213/'1. Eingabemaske'!$G$13),(L213-1)/('1. Eingabemaske'!$G$13-1))*M213*N213))),"")</f>
        <v/>
      </c>
      <c r="P213" s="103"/>
      <c r="Q213" s="103"/>
      <c r="R213" s="104" t="str">
        <f t="shared" si="26"/>
        <v/>
      </c>
      <c r="S213" s="104" t="str">
        <f>IF(AND(ISTEXT($D213),ISNUMBER(R213)),IF(HLOOKUP(INT($I213),'1. Eingabemaske'!$I$12:$V$21,3,FALSE)&lt;&gt;0,HLOOKUP(INT($I213),'1. Eingabemaske'!$I$12:$V$21,3,FALSE),""),"")</f>
        <v/>
      </c>
      <c r="T213" s="106" t="str">
        <f>IF(ISTEXT($D213),IF($S213="","",IF($R213="","",IF('1. Eingabemaske'!$F$14="",0,(IF('1. Eingabemaske'!$F$14=0,(R213/'1. Eingabemaske'!$G$14),(R213-1)/('1. Eingabemaske'!$G$14-1))*$S213)))),"")</f>
        <v/>
      </c>
      <c r="U213" s="103"/>
      <c r="V213" s="103"/>
      <c r="W213" s="104" t="str">
        <f t="shared" si="27"/>
        <v/>
      </c>
      <c r="X213" s="104" t="str">
        <f>IF(AND(ISTEXT($D213),ISNUMBER(W213)),IF(HLOOKUP(INT($I213),'1. Eingabemaske'!$I$12:$V$21,4,FALSE)&lt;&gt;0,HLOOKUP(INT($I213),'1. Eingabemaske'!$I$12:$V$21,4,FALSE),""),"")</f>
        <v/>
      </c>
      <c r="Y213" s="108" t="str">
        <f>IF(ISTEXT($D213),IF($W213="","",IF($X213="","",IF('1. Eingabemaske'!$F$15="","",(IF('1. Eingabemaske'!$F$15=0,($W213/'1. Eingabemaske'!$G$15),($W213-1)/('1. Eingabemaske'!$G$15-1))*$X213)))),"")</f>
        <v/>
      </c>
      <c r="Z213" s="103"/>
      <c r="AA213" s="103"/>
      <c r="AB213" s="104" t="str">
        <f t="shared" si="28"/>
        <v/>
      </c>
      <c r="AC213" s="104" t="str">
        <f>IF(AND(ISTEXT($D213),ISNUMBER($AB213)),IF(HLOOKUP(INT($I213),'1. Eingabemaske'!$I$12:$V$21,5,FALSE)&lt;&gt;0,HLOOKUP(INT($I213),'1. Eingabemaske'!$I$12:$V$21,5,FALSE),""),"")</f>
        <v/>
      </c>
      <c r="AD213" s="91" t="str">
        <f>IF(ISTEXT($D213),IF($AC213="","",IF('1. Eingabemaske'!$F$16="","",(IF('1. Eingabemaske'!$F$16=0,($AB213/'1. Eingabemaske'!$G$16),($AB213-1)/('1. Eingabemaske'!$G$16-1))*$AC213))),"")</f>
        <v/>
      </c>
      <c r="AE213" s="92" t="str">
        <f>IF(ISTEXT($D213),IF(F213="M",IF(L213="","",IF($K213="Frühentwickler",VLOOKUP(INT($I213),'1. Eingabemaske'!$Z$12:$AF$28,5,FALSE),IF($K213="Normalentwickler",VLOOKUP(INT($I213),'1. Eingabemaske'!$Z$12:$AF$23,6,FALSE),IF($K213="Spätentwickler",VLOOKUP(INT($I213),'1. Eingabemaske'!$Z$12:$AF$23,7,FALSE),0)))+((VLOOKUP(INT($I213),'1. Eingabemaske'!$Z$12:$AF$23,2,FALSE))*(($G213-DATE(YEAR($G213),1,1)+1)/365))),IF(F213="W",(IF($K213="Frühentwickler",VLOOKUP(INT($I213),'1. Eingabemaske'!$AH$12:$AN$28,5,FALSE),IF($K213="Normalentwickler",VLOOKUP(INT($I213),'1. Eingabemaske'!$AH$12:$AN$23,6,FALSE),IF($K213="Spätentwickler",VLOOKUP(INT($I213),'1. Eingabemaske'!$AH$12:$AN$23,7,FALSE),0)))+((VLOOKUP(INT($I213),'1. Eingabemaske'!$AH$12:$AN$23,2,FALSE))*(($G213-DATE(YEAR($G213),1,1)+1)/365))),"Geschlecht fehlt!")),"")</f>
        <v/>
      </c>
      <c r="AF213" s="93" t="str">
        <f t="shared" si="29"/>
        <v/>
      </c>
      <c r="AG213" s="103"/>
      <c r="AH213" s="94" t="str">
        <f>IF(AND(ISTEXT($D213),ISNUMBER($AG213)),IF(HLOOKUP(INT($I213),'1. Eingabemaske'!$I$12:$V$21,6,FALSE)&lt;&gt;0,HLOOKUP(INT($I213),'1. Eingabemaske'!$I$12:$V$21,6,FALSE),""),"")</f>
        <v/>
      </c>
      <c r="AI213" s="91" t="str">
        <f>IF(ISTEXT($D213),IF($AH213="","",IF('1. Eingabemaske'!$F$17="","",(IF('1. Eingabemaske'!$F$17=0,($AG213/'1. Eingabemaske'!$G$17),($AG213-1)/('1. Eingabemaske'!$G$17-1))*$AH213))),"")</f>
        <v/>
      </c>
      <c r="AJ213" s="103"/>
      <c r="AK213" s="94" t="str">
        <f>IF(AND(ISTEXT($D213),ISNUMBER($AJ213)),IF(HLOOKUP(INT($I213),'1. Eingabemaske'!$I$12:$V$21,7,FALSE)&lt;&gt;0,HLOOKUP(INT($I213),'1. Eingabemaske'!$I$12:$V$21,7,FALSE),""),"")</f>
        <v/>
      </c>
      <c r="AL213" s="91" t="str">
        <f>IF(ISTEXT($D213),IF(AJ213=0,0,IF($AK213="","",IF('1. Eingabemaske'!$F$18="","",(IF('1. Eingabemaske'!$F$18=0,($AJ213/'1. Eingabemaske'!$G$18),($AJ213-1)/('1. Eingabemaske'!$G$18-1))*$AK213)))),"")</f>
        <v/>
      </c>
      <c r="AM213" s="103"/>
      <c r="AN213" s="94" t="str">
        <f>IF(AND(ISTEXT($D213),ISNUMBER($AM213)),IF(HLOOKUP(INT($I213),'1. Eingabemaske'!$I$12:$V$21,8,FALSE)&lt;&gt;0,HLOOKUP(INT($I213),'1. Eingabemaske'!$I$12:$V$21,8,FALSE),""),"")</f>
        <v/>
      </c>
      <c r="AO213" s="89" t="str">
        <f>IF(ISTEXT($D213),IF($AN213="","",IF('1. Eingabemaske'!#REF!="","",(IF('1. Eingabemaske'!#REF!=0,($AM213/'1. Eingabemaske'!#REF!),($AM213-1)/('1. Eingabemaske'!#REF!-1))*$AN213))),"")</f>
        <v/>
      </c>
      <c r="AP213" s="110"/>
      <c r="AQ213" s="94" t="str">
        <f>IF(AND(ISTEXT($D213),ISNUMBER($AP213)),IF(HLOOKUP(INT($I213),'1. Eingabemaske'!$I$12:$V$21,9,FALSE)&lt;&gt;0,HLOOKUP(INT($I213),'1. Eingabemaske'!$I$12:$V$21,9,FALSE),""),"")</f>
        <v/>
      </c>
      <c r="AR213" s="103"/>
      <c r="AS213" s="94" t="str">
        <f>IF(AND(ISTEXT($D213),ISNUMBER($AR213)),IF(HLOOKUP(INT($I213),'1. Eingabemaske'!$I$12:$V$21,10,FALSE)&lt;&gt;0,HLOOKUP(INT($I213),'1. Eingabemaske'!$I$12:$V$21,10,FALSE),""),"")</f>
        <v/>
      </c>
      <c r="AT213" s="95" t="str">
        <f>IF(ISTEXT($D213),(IF($AQ213="",0,IF('1. Eingabemaske'!$F$19="","",(IF('1. Eingabemaske'!$F$19=0,($AP213/'1. Eingabemaske'!$G$19),($AP213-1)/('1. Eingabemaske'!$G$19-1))*$AQ213)))+IF($AS213="",0,IF('1. Eingabemaske'!$F$20="","",(IF('1. Eingabemaske'!$F$20=0,($AR213/'1. Eingabemaske'!$G$20),($AR213-1)/('1. Eingabemaske'!$G$20-1))*$AS213)))),"")</f>
        <v/>
      </c>
      <c r="AU213" s="103"/>
      <c r="AV213" s="94" t="str">
        <f>IF(AND(ISTEXT($D213),ISNUMBER($AU213)),IF(HLOOKUP(INT($I213),'1. Eingabemaske'!$I$12:$V$21,11,FALSE)&lt;&gt;0,HLOOKUP(INT($I213),'1. Eingabemaske'!$I$12:$V$21,11,FALSE),""),"")</f>
        <v/>
      </c>
      <c r="AW213" s="103"/>
      <c r="AX213" s="94" t="str">
        <f>IF(AND(ISTEXT($D213),ISNUMBER($AW213)),IF(HLOOKUP(INT($I213),'1. Eingabemaske'!$I$12:$V$21,12,FALSE)&lt;&gt;0,HLOOKUP(INT($I213),'1. Eingabemaske'!$I$12:$V$21,12,FALSE),""),"")</f>
        <v/>
      </c>
      <c r="AY213" s="95" t="str">
        <f>IF(ISTEXT($D213),SUM(IF($AV213="",0,IF('1. Eingabemaske'!$F$21="","",(IF('1. Eingabemaske'!$F$21=0,($AU213/'1. Eingabemaske'!$G$21),($AU213-1)/('1. Eingabemaske'!$G$21-1)))*$AV213)),IF($AX213="",0,IF('1. Eingabemaske'!#REF!="","",(IF('1. Eingabemaske'!#REF!=0,($AW213/'1. Eingabemaske'!#REF!),($AW213-1)/('1. Eingabemaske'!#REF!-1)))*$AX213))),"")</f>
        <v/>
      </c>
      <c r="AZ213" s="84" t="str">
        <f t="shared" si="30"/>
        <v>Bitte BES einfügen</v>
      </c>
      <c r="BA213" s="96" t="str">
        <f t="shared" si="31"/>
        <v/>
      </c>
      <c r="BB213" s="100"/>
      <c r="BC213" s="100"/>
      <c r="BD213" s="100"/>
    </row>
    <row r="214" spans="2:56" ht="13.5" thickBot="1" x14ac:dyDescent="0.45">
      <c r="B214" s="99" t="str">
        <f t="shared" si="24"/>
        <v xml:space="preserve"> </v>
      </c>
      <c r="C214" s="100"/>
      <c r="D214" s="100"/>
      <c r="E214" s="100"/>
      <c r="F214" s="100"/>
      <c r="G214" s="101"/>
      <c r="H214" s="101"/>
      <c r="I214" s="84" t="str">
        <f>IF(ISBLANK(Tableau1[[#This Row],[Name]]),"",((Tableau1[[#This Row],[Testdatum]]-Tableau1[[#This Row],[Geburtsdatum]])/365))</f>
        <v/>
      </c>
      <c r="J214" s="102" t="str">
        <f t="shared" si="25"/>
        <v xml:space="preserve"> </v>
      </c>
      <c r="K214" s="103"/>
      <c r="L214" s="103"/>
      <c r="M214" s="104" t="str">
        <f>IF(ISTEXT(D214),IF(L214="","",IF(HLOOKUP(INT($I214),'1. Eingabemaske'!$I$12:$V$21,2,FALSE)&lt;&gt;0,HLOOKUP(INT($I214),'1. Eingabemaske'!$I$12:$V$21,2,FALSE),"")),"")</f>
        <v/>
      </c>
      <c r="N214" s="105" t="str">
        <f>IF(ISTEXT($D214),IF(F214="M",IF(L214="","",IF($K214="Frühentwickler",VLOOKUP(INT($I214),'1. Eingabemaske'!$Z$12:$AF$28,5,FALSE),IF($K214="Normalentwickler",VLOOKUP(INT($I214),'1. Eingabemaske'!$Z$12:$AF$23,6,FALSE),IF($K214="Spätentwickler",VLOOKUP(INT($I214),'1. Eingabemaske'!$Z$12:$AF$23,7,FALSE),0)))+((VLOOKUP(INT($I214),'1. Eingabemaske'!$Z$12:$AF$23,2,FALSE))*(($G214-DATE(YEAR($G214),1,1)+1)/365))),IF(F214="W",(IF($K214="Frühentwickler",VLOOKUP(INT($I214),'1. Eingabemaske'!$AH$12:$AN$28,5,FALSE),IF($K214="Normalentwickler",VLOOKUP(INT($I214),'1. Eingabemaske'!$AH$12:$AN$23,6,FALSE),IF($K214="Spätentwickler",VLOOKUP(INT($I214),'1. Eingabemaske'!$AH$12:$AN$23,7,FALSE),0)))+((VLOOKUP(INT($I214),'1. Eingabemaske'!$AH$12:$AN$23,2,FALSE))*(($G214-DATE(YEAR($G214),1,1)+1)/365))),"Geschlecht fehlt!")),"")</f>
        <v/>
      </c>
      <c r="O214" s="106" t="str">
        <f>IF(ISTEXT(D214),IF(M214="","",IF('1. Eingabemaske'!$F$13="",0,(IF('1. Eingabemaske'!$F$13=0,(L214/'1. Eingabemaske'!$G$13),(L214-1)/('1. Eingabemaske'!$G$13-1))*M214*N214))),"")</f>
        <v/>
      </c>
      <c r="P214" s="103"/>
      <c r="Q214" s="103"/>
      <c r="R214" s="104" t="str">
        <f t="shared" si="26"/>
        <v/>
      </c>
      <c r="S214" s="104" t="str">
        <f>IF(AND(ISTEXT($D214),ISNUMBER(R214)),IF(HLOOKUP(INT($I214),'1. Eingabemaske'!$I$12:$V$21,3,FALSE)&lt;&gt;0,HLOOKUP(INT($I214),'1. Eingabemaske'!$I$12:$V$21,3,FALSE),""),"")</f>
        <v/>
      </c>
      <c r="T214" s="106" t="str">
        <f>IF(ISTEXT($D214),IF($S214="","",IF($R214="","",IF('1. Eingabemaske'!$F$14="",0,(IF('1. Eingabemaske'!$F$14=0,(R214/'1. Eingabemaske'!$G$14),(R214-1)/('1. Eingabemaske'!$G$14-1))*$S214)))),"")</f>
        <v/>
      </c>
      <c r="U214" s="103"/>
      <c r="V214" s="103"/>
      <c r="W214" s="104" t="str">
        <f t="shared" si="27"/>
        <v/>
      </c>
      <c r="X214" s="104" t="str">
        <f>IF(AND(ISTEXT($D214),ISNUMBER(W214)),IF(HLOOKUP(INT($I214),'1. Eingabemaske'!$I$12:$V$21,4,FALSE)&lt;&gt;0,HLOOKUP(INT($I214),'1. Eingabemaske'!$I$12:$V$21,4,FALSE),""),"")</f>
        <v/>
      </c>
      <c r="Y214" s="108" t="str">
        <f>IF(ISTEXT($D214),IF($W214="","",IF($X214="","",IF('1. Eingabemaske'!$F$15="","",(IF('1. Eingabemaske'!$F$15=0,($W214/'1. Eingabemaske'!$G$15),($W214-1)/('1. Eingabemaske'!$G$15-1))*$X214)))),"")</f>
        <v/>
      </c>
      <c r="Z214" s="103"/>
      <c r="AA214" s="103"/>
      <c r="AB214" s="104" t="str">
        <f t="shared" si="28"/>
        <v/>
      </c>
      <c r="AC214" s="104" t="str">
        <f>IF(AND(ISTEXT($D214),ISNUMBER($AB214)),IF(HLOOKUP(INT($I214),'1. Eingabemaske'!$I$12:$V$21,5,FALSE)&lt;&gt;0,HLOOKUP(INT($I214),'1. Eingabemaske'!$I$12:$V$21,5,FALSE),""),"")</f>
        <v/>
      </c>
      <c r="AD214" s="91" t="str">
        <f>IF(ISTEXT($D214),IF($AC214="","",IF('1. Eingabemaske'!$F$16="","",(IF('1. Eingabemaske'!$F$16=0,($AB214/'1. Eingabemaske'!$G$16),($AB214-1)/('1. Eingabemaske'!$G$16-1))*$AC214))),"")</f>
        <v/>
      </c>
      <c r="AE214" s="92" t="str">
        <f>IF(ISTEXT($D214),IF(F214="M",IF(L214="","",IF($K214="Frühentwickler",VLOOKUP(INT($I214),'1. Eingabemaske'!$Z$12:$AF$28,5,FALSE),IF($K214="Normalentwickler",VLOOKUP(INT($I214),'1. Eingabemaske'!$Z$12:$AF$23,6,FALSE),IF($K214="Spätentwickler",VLOOKUP(INT($I214),'1. Eingabemaske'!$Z$12:$AF$23,7,FALSE),0)))+((VLOOKUP(INT($I214),'1. Eingabemaske'!$Z$12:$AF$23,2,FALSE))*(($G214-DATE(YEAR($G214),1,1)+1)/365))),IF(F214="W",(IF($K214="Frühentwickler",VLOOKUP(INT($I214),'1. Eingabemaske'!$AH$12:$AN$28,5,FALSE),IF($K214="Normalentwickler",VLOOKUP(INT($I214),'1. Eingabemaske'!$AH$12:$AN$23,6,FALSE),IF($K214="Spätentwickler",VLOOKUP(INT($I214),'1. Eingabemaske'!$AH$12:$AN$23,7,FALSE),0)))+((VLOOKUP(INT($I214),'1. Eingabemaske'!$AH$12:$AN$23,2,FALSE))*(($G214-DATE(YEAR($G214),1,1)+1)/365))),"Geschlecht fehlt!")),"")</f>
        <v/>
      </c>
      <c r="AF214" s="93" t="str">
        <f t="shared" si="29"/>
        <v/>
      </c>
      <c r="AG214" s="103"/>
      <c r="AH214" s="94" t="str">
        <f>IF(AND(ISTEXT($D214),ISNUMBER($AG214)),IF(HLOOKUP(INT($I214),'1. Eingabemaske'!$I$12:$V$21,6,FALSE)&lt;&gt;0,HLOOKUP(INT($I214),'1. Eingabemaske'!$I$12:$V$21,6,FALSE),""),"")</f>
        <v/>
      </c>
      <c r="AI214" s="91" t="str">
        <f>IF(ISTEXT($D214),IF($AH214="","",IF('1. Eingabemaske'!$F$17="","",(IF('1. Eingabemaske'!$F$17=0,($AG214/'1. Eingabemaske'!$G$17),($AG214-1)/('1. Eingabemaske'!$G$17-1))*$AH214))),"")</f>
        <v/>
      </c>
      <c r="AJ214" s="103"/>
      <c r="AK214" s="94" t="str">
        <f>IF(AND(ISTEXT($D214),ISNUMBER($AJ214)),IF(HLOOKUP(INT($I214),'1. Eingabemaske'!$I$12:$V$21,7,FALSE)&lt;&gt;0,HLOOKUP(INT($I214),'1. Eingabemaske'!$I$12:$V$21,7,FALSE),""),"")</f>
        <v/>
      </c>
      <c r="AL214" s="91" t="str">
        <f>IF(ISTEXT($D214),IF(AJ214=0,0,IF($AK214="","",IF('1. Eingabemaske'!$F$18="","",(IF('1. Eingabemaske'!$F$18=0,($AJ214/'1. Eingabemaske'!$G$18),($AJ214-1)/('1. Eingabemaske'!$G$18-1))*$AK214)))),"")</f>
        <v/>
      </c>
      <c r="AM214" s="103"/>
      <c r="AN214" s="94" t="str">
        <f>IF(AND(ISTEXT($D214),ISNUMBER($AM214)),IF(HLOOKUP(INT($I214),'1. Eingabemaske'!$I$12:$V$21,8,FALSE)&lt;&gt;0,HLOOKUP(INT($I214),'1. Eingabemaske'!$I$12:$V$21,8,FALSE),""),"")</f>
        <v/>
      </c>
      <c r="AO214" s="89" t="str">
        <f>IF(ISTEXT($D214),IF($AN214="","",IF('1. Eingabemaske'!#REF!="","",(IF('1. Eingabemaske'!#REF!=0,($AM214/'1. Eingabemaske'!#REF!),($AM214-1)/('1. Eingabemaske'!#REF!-1))*$AN214))),"")</f>
        <v/>
      </c>
      <c r="AP214" s="110"/>
      <c r="AQ214" s="94" t="str">
        <f>IF(AND(ISTEXT($D214),ISNUMBER($AP214)),IF(HLOOKUP(INT($I214),'1. Eingabemaske'!$I$12:$V$21,9,FALSE)&lt;&gt;0,HLOOKUP(INT($I214),'1. Eingabemaske'!$I$12:$V$21,9,FALSE),""),"")</f>
        <v/>
      </c>
      <c r="AR214" s="103"/>
      <c r="AS214" s="94" t="str">
        <f>IF(AND(ISTEXT($D214),ISNUMBER($AR214)),IF(HLOOKUP(INT($I214),'1. Eingabemaske'!$I$12:$V$21,10,FALSE)&lt;&gt;0,HLOOKUP(INT($I214),'1. Eingabemaske'!$I$12:$V$21,10,FALSE),""),"")</f>
        <v/>
      </c>
      <c r="AT214" s="95" t="str">
        <f>IF(ISTEXT($D214),(IF($AQ214="",0,IF('1. Eingabemaske'!$F$19="","",(IF('1. Eingabemaske'!$F$19=0,($AP214/'1. Eingabemaske'!$G$19),($AP214-1)/('1. Eingabemaske'!$G$19-1))*$AQ214)))+IF($AS214="",0,IF('1. Eingabemaske'!$F$20="","",(IF('1. Eingabemaske'!$F$20=0,($AR214/'1. Eingabemaske'!$G$20),($AR214-1)/('1. Eingabemaske'!$G$20-1))*$AS214)))),"")</f>
        <v/>
      </c>
      <c r="AU214" s="103"/>
      <c r="AV214" s="94" t="str">
        <f>IF(AND(ISTEXT($D214),ISNUMBER($AU214)),IF(HLOOKUP(INT($I214),'1. Eingabemaske'!$I$12:$V$21,11,FALSE)&lt;&gt;0,HLOOKUP(INT($I214),'1. Eingabemaske'!$I$12:$V$21,11,FALSE),""),"")</f>
        <v/>
      </c>
      <c r="AW214" s="103"/>
      <c r="AX214" s="94" t="str">
        <f>IF(AND(ISTEXT($D214),ISNUMBER($AW214)),IF(HLOOKUP(INT($I214),'1. Eingabemaske'!$I$12:$V$21,12,FALSE)&lt;&gt;0,HLOOKUP(INT($I214),'1. Eingabemaske'!$I$12:$V$21,12,FALSE),""),"")</f>
        <v/>
      </c>
      <c r="AY214" s="95" t="str">
        <f>IF(ISTEXT($D214),SUM(IF($AV214="",0,IF('1. Eingabemaske'!$F$21="","",(IF('1. Eingabemaske'!$F$21=0,($AU214/'1. Eingabemaske'!$G$21),($AU214-1)/('1. Eingabemaske'!$G$21-1)))*$AV214)),IF($AX214="",0,IF('1. Eingabemaske'!#REF!="","",(IF('1. Eingabemaske'!#REF!=0,($AW214/'1. Eingabemaske'!#REF!),($AW214-1)/('1. Eingabemaske'!#REF!-1)))*$AX214))),"")</f>
        <v/>
      </c>
      <c r="AZ214" s="84" t="str">
        <f t="shared" si="30"/>
        <v>Bitte BES einfügen</v>
      </c>
      <c r="BA214" s="96" t="str">
        <f t="shared" si="31"/>
        <v/>
      </c>
      <c r="BB214" s="100"/>
      <c r="BC214" s="100"/>
      <c r="BD214" s="100"/>
    </row>
    <row r="215" spans="2:56" ht="13.5" thickBot="1" x14ac:dyDescent="0.45">
      <c r="B215" s="99" t="str">
        <f t="shared" si="24"/>
        <v xml:space="preserve"> </v>
      </c>
      <c r="C215" s="100"/>
      <c r="D215" s="100"/>
      <c r="E215" s="100"/>
      <c r="F215" s="100"/>
      <c r="G215" s="101"/>
      <c r="H215" s="101"/>
      <c r="I215" s="84" t="str">
        <f>IF(ISBLANK(Tableau1[[#This Row],[Name]]),"",((Tableau1[[#This Row],[Testdatum]]-Tableau1[[#This Row],[Geburtsdatum]])/365))</f>
        <v/>
      </c>
      <c r="J215" s="102" t="str">
        <f t="shared" si="25"/>
        <v xml:space="preserve"> </v>
      </c>
      <c r="K215" s="103"/>
      <c r="L215" s="103"/>
      <c r="M215" s="104" t="str">
        <f>IF(ISTEXT(D215),IF(L215="","",IF(HLOOKUP(INT($I215),'1. Eingabemaske'!$I$12:$V$21,2,FALSE)&lt;&gt;0,HLOOKUP(INT($I215),'1. Eingabemaske'!$I$12:$V$21,2,FALSE),"")),"")</f>
        <v/>
      </c>
      <c r="N215" s="105" t="str">
        <f>IF(ISTEXT($D215),IF(F215="M",IF(L215="","",IF($K215="Frühentwickler",VLOOKUP(INT($I215),'1. Eingabemaske'!$Z$12:$AF$28,5,FALSE),IF($K215="Normalentwickler",VLOOKUP(INT($I215),'1. Eingabemaske'!$Z$12:$AF$23,6,FALSE),IF($K215="Spätentwickler",VLOOKUP(INT($I215),'1. Eingabemaske'!$Z$12:$AF$23,7,FALSE),0)))+((VLOOKUP(INT($I215),'1. Eingabemaske'!$Z$12:$AF$23,2,FALSE))*(($G215-DATE(YEAR($G215),1,1)+1)/365))),IF(F215="W",(IF($K215="Frühentwickler",VLOOKUP(INT($I215),'1. Eingabemaske'!$AH$12:$AN$28,5,FALSE),IF($K215="Normalentwickler",VLOOKUP(INT($I215),'1. Eingabemaske'!$AH$12:$AN$23,6,FALSE),IF($K215="Spätentwickler",VLOOKUP(INT($I215),'1. Eingabemaske'!$AH$12:$AN$23,7,FALSE),0)))+((VLOOKUP(INT($I215),'1. Eingabemaske'!$AH$12:$AN$23,2,FALSE))*(($G215-DATE(YEAR($G215),1,1)+1)/365))),"Geschlecht fehlt!")),"")</f>
        <v/>
      </c>
      <c r="O215" s="106" t="str">
        <f>IF(ISTEXT(D215),IF(M215="","",IF('1. Eingabemaske'!$F$13="",0,(IF('1. Eingabemaske'!$F$13=0,(L215/'1. Eingabemaske'!$G$13),(L215-1)/('1. Eingabemaske'!$G$13-1))*M215*N215))),"")</f>
        <v/>
      </c>
      <c r="P215" s="103"/>
      <c r="Q215" s="103"/>
      <c r="R215" s="104" t="str">
        <f t="shared" si="26"/>
        <v/>
      </c>
      <c r="S215" s="104" t="str">
        <f>IF(AND(ISTEXT($D215),ISNUMBER(R215)),IF(HLOOKUP(INT($I215),'1. Eingabemaske'!$I$12:$V$21,3,FALSE)&lt;&gt;0,HLOOKUP(INT($I215),'1. Eingabemaske'!$I$12:$V$21,3,FALSE),""),"")</f>
        <v/>
      </c>
      <c r="T215" s="106" t="str">
        <f>IF(ISTEXT($D215),IF($S215="","",IF($R215="","",IF('1. Eingabemaske'!$F$14="",0,(IF('1. Eingabemaske'!$F$14=0,(R215/'1. Eingabemaske'!$G$14),(R215-1)/('1. Eingabemaske'!$G$14-1))*$S215)))),"")</f>
        <v/>
      </c>
      <c r="U215" s="103"/>
      <c r="V215" s="103"/>
      <c r="W215" s="104" t="str">
        <f t="shared" si="27"/>
        <v/>
      </c>
      <c r="X215" s="104" t="str">
        <f>IF(AND(ISTEXT($D215),ISNUMBER(W215)),IF(HLOOKUP(INT($I215),'1. Eingabemaske'!$I$12:$V$21,4,FALSE)&lt;&gt;0,HLOOKUP(INT($I215),'1. Eingabemaske'!$I$12:$V$21,4,FALSE),""),"")</f>
        <v/>
      </c>
      <c r="Y215" s="108" t="str">
        <f>IF(ISTEXT($D215),IF($W215="","",IF($X215="","",IF('1. Eingabemaske'!$F$15="","",(IF('1. Eingabemaske'!$F$15=0,($W215/'1. Eingabemaske'!$G$15),($W215-1)/('1. Eingabemaske'!$G$15-1))*$X215)))),"")</f>
        <v/>
      </c>
      <c r="Z215" s="103"/>
      <c r="AA215" s="103"/>
      <c r="AB215" s="104" t="str">
        <f t="shared" si="28"/>
        <v/>
      </c>
      <c r="AC215" s="104" t="str">
        <f>IF(AND(ISTEXT($D215),ISNUMBER($AB215)),IF(HLOOKUP(INT($I215),'1. Eingabemaske'!$I$12:$V$21,5,FALSE)&lt;&gt;0,HLOOKUP(INT($I215),'1. Eingabemaske'!$I$12:$V$21,5,FALSE),""),"")</f>
        <v/>
      </c>
      <c r="AD215" s="91" t="str">
        <f>IF(ISTEXT($D215),IF($AC215="","",IF('1. Eingabemaske'!$F$16="","",(IF('1. Eingabemaske'!$F$16=0,($AB215/'1. Eingabemaske'!$G$16),($AB215-1)/('1. Eingabemaske'!$G$16-1))*$AC215))),"")</f>
        <v/>
      </c>
      <c r="AE215" s="92" t="str">
        <f>IF(ISTEXT($D215),IF(F215="M",IF(L215="","",IF($K215="Frühentwickler",VLOOKUP(INT($I215),'1. Eingabemaske'!$Z$12:$AF$28,5,FALSE),IF($K215="Normalentwickler",VLOOKUP(INT($I215),'1. Eingabemaske'!$Z$12:$AF$23,6,FALSE),IF($K215="Spätentwickler",VLOOKUP(INT($I215),'1. Eingabemaske'!$Z$12:$AF$23,7,FALSE),0)))+((VLOOKUP(INT($I215),'1. Eingabemaske'!$Z$12:$AF$23,2,FALSE))*(($G215-DATE(YEAR($G215),1,1)+1)/365))),IF(F215="W",(IF($K215="Frühentwickler",VLOOKUP(INT($I215),'1. Eingabemaske'!$AH$12:$AN$28,5,FALSE),IF($K215="Normalentwickler",VLOOKUP(INT($I215),'1. Eingabemaske'!$AH$12:$AN$23,6,FALSE),IF($K215="Spätentwickler",VLOOKUP(INT($I215),'1. Eingabemaske'!$AH$12:$AN$23,7,FALSE),0)))+((VLOOKUP(INT($I215),'1. Eingabemaske'!$AH$12:$AN$23,2,FALSE))*(($G215-DATE(YEAR($G215),1,1)+1)/365))),"Geschlecht fehlt!")),"")</f>
        <v/>
      </c>
      <c r="AF215" s="93" t="str">
        <f t="shared" si="29"/>
        <v/>
      </c>
      <c r="AG215" s="103"/>
      <c r="AH215" s="94" t="str">
        <f>IF(AND(ISTEXT($D215),ISNUMBER($AG215)),IF(HLOOKUP(INT($I215),'1. Eingabemaske'!$I$12:$V$21,6,FALSE)&lt;&gt;0,HLOOKUP(INT($I215),'1. Eingabemaske'!$I$12:$V$21,6,FALSE),""),"")</f>
        <v/>
      </c>
      <c r="AI215" s="91" t="str">
        <f>IF(ISTEXT($D215),IF($AH215="","",IF('1. Eingabemaske'!$F$17="","",(IF('1. Eingabemaske'!$F$17=0,($AG215/'1. Eingabemaske'!$G$17),($AG215-1)/('1. Eingabemaske'!$G$17-1))*$AH215))),"")</f>
        <v/>
      </c>
      <c r="AJ215" s="103"/>
      <c r="AK215" s="94" t="str">
        <f>IF(AND(ISTEXT($D215),ISNUMBER($AJ215)),IF(HLOOKUP(INT($I215),'1. Eingabemaske'!$I$12:$V$21,7,FALSE)&lt;&gt;0,HLOOKUP(INT($I215),'1. Eingabemaske'!$I$12:$V$21,7,FALSE),""),"")</f>
        <v/>
      </c>
      <c r="AL215" s="91" t="str">
        <f>IF(ISTEXT($D215),IF(AJ215=0,0,IF($AK215="","",IF('1. Eingabemaske'!$F$18="","",(IF('1. Eingabemaske'!$F$18=0,($AJ215/'1. Eingabemaske'!$G$18),($AJ215-1)/('1. Eingabemaske'!$G$18-1))*$AK215)))),"")</f>
        <v/>
      </c>
      <c r="AM215" s="103"/>
      <c r="AN215" s="94" t="str">
        <f>IF(AND(ISTEXT($D215),ISNUMBER($AM215)),IF(HLOOKUP(INT($I215),'1. Eingabemaske'!$I$12:$V$21,8,FALSE)&lt;&gt;0,HLOOKUP(INT($I215),'1. Eingabemaske'!$I$12:$V$21,8,FALSE),""),"")</f>
        <v/>
      </c>
      <c r="AO215" s="89" t="str">
        <f>IF(ISTEXT($D215),IF($AN215="","",IF('1. Eingabemaske'!#REF!="","",(IF('1. Eingabemaske'!#REF!=0,($AM215/'1. Eingabemaske'!#REF!),($AM215-1)/('1. Eingabemaske'!#REF!-1))*$AN215))),"")</f>
        <v/>
      </c>
      <c r="AP215" s="110"/>
      <c r="AQ215" s="94" t="str">
        <f>IF(AND(ISTEXT($D215),ISNUMBER($AP215)),IF(HLOOKUP(INT($I215),'1. Eingabemaske'!$I$12:$V$21,9,FALSE)&lt;&gt;0,HLOOKUP(INT($I215),'1. Eingabemaske'!$I$12:$V$21,9,FALSE),""),"")</f>
        <v/>
      </c>
      <c r="AR215" s="103"/>
      <c r="AS215" s="94" t="str">
        <f>IF(AND(ISTEXT($D215),ISNUMBER($AR215)),IF(HLOOKUP(INT($I215),'1. Eingabemaske'!$I$12:$V$21,10,FALSE)&lt;&gt;0,HLOOKUP(INT($I215),'1. Eingabemaske'!$I$12:$V$21,10,FALSE),""),"")</f>
        <v/>
      </c>
      <c r="AT215" s="95" t="str">
        <f>IF(ISTEXT($D215),(IF($AQ215="",0,IF('1. Eingabemaske'!$F$19="","",(IF('1. Eingabemaske'!$F$19=0,($AP215/'1. Eingabemaske'!$G$19),($AP215-1)/('1. Eingabemaske'!$G$19-1))*$AQ215)))+IF($AS215="",0,IF('1. Eingabemaske'!$F$20="","",(IF('1. Eingabemaske'!$F$20=0,($AR215/'1. Eingabemaske'!$G$20),($AR215-1)/('1. Eingabemaske'!$G$20-1))*$AS215)))),"")</f>
        <v/>
      </c>
      <c r="AU215" s="103"/>
      <c r="AV215" s="94" t="str">
        <f>IF(AND(ISTEXT($D215),ISNUMBER($AU215)),IF(HLOOKUP(INT($I215),'1. Eingabemaske'!$I$12:$V$21,11,FALSE)&lt;&gt;0,HLOOKUP(INT($I215),'1. Eingabemaske'!$I$12:$V$21,11,FALSE),""),"")</f>
        <v/>
      </c>
      <c r="AW215" s="103"/>
      <c r="AX215" s="94" t="str">
        <f>IF(AND(ISTEXT($D215),ISNUMBER($AW215)),IF(HLOOKUP(INT($I215),'1. Eingabemaske'!$I$12:$V$21,12,FALSE)&lt;&gt;0,HLOOKUP(INT($I215),'1. Eingabemaske'!$I$12:$V$21,12,FALSE),""),"")</f>
        <v/>
      </c>
      <c r="AY215" s="95" t="str">
        <f>IF(ISTEXT($D215),SUM(IF($AV215="",0,IF('1. Eingabemaske'!$F$21="","",(IF('1. Eingabemaske'!$F$21=0,($AU215/'1. Eingabemaske'!$G$21),($AU215-1)/('1. Eingabemaske'!$G$21-1)))*$AV215)),IF($AX215="",0,IF('1. Eingabemaske'!#REF!="","",(IF('1. Eingabemaske'!#REF!=0,($AW215/'1. Eingabemaske'!#REF!),($AW215-1)/('1. Eingabemaske'!#REF!-1)))*$AX215))),"")</f>
        <v/>
      </c>
      <c r="AZ215" s="84" t="str">
        <f t="shared" si="30"/>
        <v>Bitte BES einfügen</v>
      </c>
      <c r="BA215" s="96" t="str">
        <f t="shared" si="31"/>
        <v/>
      </c>
      <c r="BB215" s="100"/>
      <c r="BC215" s="100"/>
      <c r="BD215" s="100"/>
    </row>
    <row r="216" spans="2:56" ht="13.5" thickBot="1" x14ac:dyDescent="0.45">
      <c r="B216" s="99" t="str">
        <f t="shared" si="24"/>
        <v xml:space="preserve"> </v>
      </c>
      <c r="C216" s="100"/>
      <c r="D216" s="100"/>
      <c r="E216" s="100"/>
      <c r="F216" s="100"/>
      <c r="G216" s="101"/>
      <c r="H216" s="101"/>
      <c r="I216" s="84" t="str">
        <f>IF(ISBLANK(Tableau1[[#This Row],[Name]]),"",((Tableau1[[#This Row],[Testdatum]]-Tableau1[[#This Row],[Geburtsdatum]])/365))</f>
        <v/>
      </c>
      <c r="J216" s="102" t="str">
        <f t="shared" si="25"/>
        <v xml:space="preserve"> </v>
      </c>
      <c r="K216" s="103"/>
      <c r="L216" s="103"/>
      <c r="M216" s="104" t="str">
        <f>IF(ISTEXT(D216),IF(L216="","",IF(HLOOKUP(INT($I216),'1. Eingabemaske'!$I$12:$V$21,2,FALSE)&lt;&gt;0,HLOOKUP(INT($I216),'1. Eingabemaske'!$I$12:$V$21,2,FALSE),"")),"")</f>
        <v/>
      </c>
      <c r="N216" s="105" t="str">
        <f>IF(ISTEXT($D216),IF(F216="M",IF(L216="","",IF($K216="Frühentwickler",VLOOKUP(INT($I216),'1. Eingabemaske'!$Z$12:$AF$28,5,FALSE),IF($K216="Normalentwickler",VLOOKUP(INT($I216),'1. Eingabemaske'!$Z$12:$AF$23,6,FALSE),IF($K216="Spätentwickler",VLOOKUP(INT($I216),'1. Eingabemaske'!$Z$12:$AF$23,7,FALSE),0)))+((VLOOKUP(INT($I216),'1. Eingabemaske'!$Z$12:$AF$23,2,FALSE))*(($G216-DATE(YEAR($G216),1,1)+1)/365))),IF(F216="W",(IF($K216="Frühentwickler",VLOOKUP(INT($I216),'1. Eingabemaske'!$AH$12:$AN$28,5,FALSE),IF($K216="Normalentwickler",VLOOKUP(INT($I216),'1. Eingabemaske'!$AH$12:$AN$23,6,FALSE),IF($K216="Spätentwickler",VLOOKUP(INT($I216),'1. Eingabemaske'!$AH$12:$AN$23,7,FALSE),0)))+((VLOOKUP(INT($I216),'1. Eingabemaske'!$AH$12:$AN$23,2,FALSE))*(($G216-DATE(YEAR($G216),1,1)+1)/365))),"Geschlecht fehlt!")),"")</f>
        <v/>
      </c>
      <c r="O216" s="106" t="str">
        <f>IF(ISTEXT(D216),IF(M216="","",IF('1. Eingabemaske'!$F$13="",0,(IF('1. Eingabemaske'!$F$13=0,(L216/'1. Eingabemaske'!$G$13),(L216-1)/('1. Eingabemaske'!$G$13-1))*M216*N216))),"")</f>
        <v/>
      </c>
      <c r="P216" s="103"/>
      <c r="Q216" s="103"/>
      <c r="R216" s="104" t="str">
        <f t="shared" si="26"/>
        <v/>
      </c>
      <c r="S216" s="104" t="str">
        <f>IF(AND(ISTEXT($D216),ISNUMBER(R216)),IF(HLOOKUP(INT($I216),'1. Eingabemaske'!$I$12:$V$21,3,FALSE)&lt;&gt;0,HLOOKUP(INT($I216),'1. Eingabemaske'!$I$12:$V$21,3,FALSE),""),"")</f>
        <v/>
      </c>
      <c r="T216" s="106" t="str">
        <f>IF(ISTEXT($D216),IF($S216="","",IF($R216="","",IF('1. Eingabemaske'!$F$14="",0,(IF('1. Eingabemaske'!$F$14=0,(R216/'1. Eingabemaske'!$G$14),(R216-1)/('1. Eingabemaske'!$G$14-1))*$S216)))),"")</f>
        <v/>
      </c>
      <c r="U216" s="103"/>
      <c r="V216" s="103"/>
      <c r="W216" s="104" t="str">
        <f t="shared" si="27"/>
        <v/>
      </c>
      <c r="X216" s="104" t="str">
        <f>IF(AND(ISTEXT($D216),ISNUMBER(W216)),IF(HLOOKUP(INT($I216),'1. Eingabemaske'!$I$12:$V$21,4,FALSE)&lt;&gt;0,HLOOKUP(INT($I216),'1. Eingabemaske'!$I$12:$V$21,4,FALSE),""),"")</f>
        <v/>
      </c>
      <c r="Y216" s="108" t="str">
        <f>IF(ISTEXT($D216),IF($W216="","",IF($X216="","",IF('1. Eingabemaske'!$F$15="","",(IF('1. Eingabemaske'!$F$15=0,($W216/'1. Eingabemaske'!$G$15),($W216-1)/('1. Eingabemaske'!$G$15-1))*$X216)))),"")</f>
        <v/>
      </c>
      <c r="Z216" s="103"/>
      <c r="AA216" s="103"/>
      <c r="AB216" s="104" t="str">
        <f t="shared" si="28"/>
        <v/>
      </c>
      <c r="AC216" s="104" t="str">
        <f>IF(AND(ISTEXT($D216),ISNUMBER($AB216)),IF(HLOOKUP(INT($I216),'1. Eingabemaske'!$I$12:$V$21,5,FALSE)&lt;&gt;0,HLOOKUP(INT($I216),'1. Eingabemaske'!$I$12:$V$21,5,FALSE),""),"")</f>
        <v/>
      </c>
      <c r="AD216" s="91" t="str">
        <f>IF(ISTEXT($D216),IF($AC216="","",IF('1. Eingabemaske'!$F$16="","",(IF('1. Eingabemaske'!$F$16=0,($AB216/'1. Eingabemaske'!$G$16),($AB216-1)/('1. Eingabemaske'!$G$16-1))*$AC216))),"")</f>
        <v/>
      </c>
      <c r="AE216" s="92" t="str">
        <f>IF(ISTEXT($D216),IF(F216="M",IF(L216="","",IF($K216="Frühentwickler",VLOOKUP(INT($I216),'1. Eingabemaske'!$Z$12:$AF$28,5,FALSE),IF($K216="Normalentwickler",VLOOKUP(INT($I216),'1. Eingabemaske'!$Z$12:$AF$23,6,FALSE),IF($K216="Spätentwickler",VLOOKUP(INT($I216),'1. Eingabemaske'!$Z$12:$AF$23,7,FALSE),0)))+((VLOOKUP(INT($I216),'1. Eingabemaske'!$Z$12:$AF$23,2,FALSE))*(($G216-DATE(YEAR($G216),1,1)+1)/365))),IF(F216="W",(IF($K216="Frühentwickler",VLOOKUP(INT($I216),'1. Eingabemaske'!$AH$12:$AN$28,5,FALSE),IF($K216="Normalentwickler",VLOOKUP(INT($I216),'1. Eingabemaske'!$AH$12:$AN$23,6,FALSE),IF($K216="Spätentwickler",VLOOKUP(INT($I216),'1. Eingabemaske'!$AH$12:$AN$23,7,FALSE),0)))+((VLOOKUP(INT($I216),'1. Eingabemaske'!$AH$12:$AN$23,2,FALSE))*(($G216-DATE(YEAR($G216),1,1)+1)/365))),"Geschlecht fehlt!")),"")</f>
        <v/>
      </c>
      <c r="AF216" s="93" t="str">
        <f t="shared" si="29"/>
        <v/>
      </c>
      <c r="AG216" s="103"/>
      <c r="AH216" s="94" t="str">
        <f>IF(AND(ISTEXT($D216),ISNUMBER($AG216)),IF(HLOOKUP(INT($I216),'1. Eingabemaske'!$I$12:$V$21,6,FALSE)&lt;&gt;0,HLOOKUP(INT($I216),'1. Eingabemaske'!$I$12:$V$21,6,FALSE),""),"")</f>
        <v/>
      </c>
      <c r="AI216" s="91" t="str">
        <f>IF(ISTEXT($D216),IF($AH216="","",IF('1. Eingabemaske'!$F$17="","",(IF('1. Eingabemaske'!$F$17=0,($AG216/'1. Eingabemaske'!$G$17),($AG216-1)/('1. Eingabemaske'!$G$17-1))*$AH216))),"")</f>
        <v/>
      </c>
      <c r="AJ216" s="103"/>
      <c r="AK216" s="94" t="str">
        <f>IF(AND(ISTEXT($D216),ISNUMBER($AJ216)),IF(HLOOKUP(INT($I216),'1. Eingabemaske'!$I$12:$V$21,7,FALSE)&lt;&gt;0,HLOOKUP(INT($I216),'1. Eingabemaske'!$I$12:$V$21,7,FALSE),""),"")</f>
        <v/>
      </c>
      <c r="AL216" s="91" t="str">
        <f>IF(ISTEXT($D216),IF(AJ216=0,0,IF($AK216="","",IF('1. Eingabemaske'!$F$18="","",(IF('1. Eingabemaske'!$F$18=0,($AJ216/'1. Eingabemaske'!$G$18),($AJ216-1)/('1. Eingabemaske'!$G$18-1))*$AK216)))),"")</f>
        <v/>
      </c>
      <c r="AM216" s="103"/>
      <c r="AN216" s="94" t="str">
        <f>IF(AND(ISTEXT($D216),ISNUMBER($AM216)),IF(HLOOKUP(INT($I216),'1. Eingabemaske'!$I$12:$V$21,8,FALSE)&lt;&gt;0,HLOOKUP(INT($I216),'1. Eingabemaske'!$I$12:$V$21,8,FALSE),""),"")</f>
        <v/>
      </c>
      <c r="AO216" s="89" t="str">
        <f>IF(ISTEXT($D216),IF($AN216="","",IF('1. Eingabemaske'!#REF!="","",(IF('1. Eingabemaske'!#REF!=0,($AM216/'1. Eingabemaske'!#REF!),($AM216-1)/('1. Eingabemaske'!#REF!-1))*$AN216))),"")</f>
        <v/>
      </c>
      <c r="AP216" s="110"/>
      <c r="AQ216" s="94" t="str">
        <f>IF(AND(ISTEXT($D216),ISNUMBER($AP216)),IF(HLOOKUP(INT($I216),'1. Eingabemaske'!$I$12:$V$21,9,FALSE)&lt;&gt;0,HLOOKUP(INT($I216),'1. Eingabemaske'!$I$12:$V$21,9,FALSE),""),"")</f>
        <v/>
      </c>
      <c r="AR216" s="103"/>
      <c r="AS216" s="94" t="str">
        <f>IF(AND(ISTEXT($D216),ISNUMBER($AR216)),IF(HLOOKUP(INT($I216),'1. Eingabemaske'!$I$12:$V$21,10,FALSE)&lt;&gt;0,HLOOKUP(INT($I216),'1. Eingabemaske'!$I$12:$V$21,10,FALSE),""),"")</f>
        <v/>
      </c>
      <c r="AT216" s="95" t="str">
        <f>IF(ISTEXT($D216),(IF($AQ216="",0,IF('1. Eingabemaske'!$F$19="","",(IF('1. Eingabemaske'!$F$19=0,($AP216/'1. Eingabemaske'!$G$19),($AP216-1)/('1. Eingabemaske'!$G$19-1))*$AQ216)))+IF($AS216="",0,IF('1. Eingabemaske'!$F$20="","",(IF('1. Eingabemaske'!$F$20=0,($AR216/'1. Eingabemaske'!$G$20),($AR216-1)/('1. Eingabemaske'!$G$20-1))*$AS216)))),"")</f>
        <v/>
      </c>
      <c r="AU216" s="103"/>
      <c r="AV216" s="94" t="str">
        <f>IF(AND(ISTEXT($D216),ISNUMBER($AU216)),IF(HLOOKUP(INT($I216),'1. Eingabemaske'!$I$12:$V$21,11,FALSE)&lt;&gt;0,HLOOKUP(INT($I216),'1. Eingabemaske'!$I$12:$V$21,11,FALSE),""),"")</f>
        <v/>
      </c>
      <c r="AW216" s="103"/>
      <c r="AX216" s="94" t="str">
        <f>IF(AND(ISTEXT($D216),ISNUMBER($AW216)),IF(HLOOKUP(INT($I216),'1. Eingabemaske'!$I$12:$V$21,12,FALSE)&lt;&gt;0,HLOOKUP(INT($I216),'1. Eingabemaske'!$I$12:$V$21,12,FALSE),""),"")</f>
        <v/>
      </c>
      <c r="AY216" s="95" t="str">
        <f>IF(ISTEXT($D216),SUM(IF($AV216="",0,IF('1. Eingabemaske'!$F$21="","",(IF('1. Eingabemaske'!$F$21=0,($AU216/'1. Eingabemaske'!$G$21),($AU216-1)/('1. Eingabemaske'!$G$21-1)))*$AV216)),IF($AX216="",0,IF('1. Eingabemaske'!#REF!="","",(IF('1. Eingabemaske'!#REF!=0,($AW216/'1. Eingabemaske'!#REF!),($AW216-1)/('1. Eingabemaske'!#REF!-1)))*$AX216))),"")</f>
        <v/>
      </c>
      <c r="AZ216" s="84" t="str">
        <f t="shared" si="30"/>
        <v>Bitte BES einfügen</v>
      </c>
      <c r="BA216" s="96" t="str">
        <f t="shared" si="31"/>
        <v/>
      </c>
      <c r="BB216" s="100"/>
      <c r="BC216" s="100"/>
      <c r="BD216" s="100"/>
    </row>
    <row r="217" spans="2:56" ht="13.5" thickBot="1" x14ac:dyDescent="0.45">
      <c r="B217" s="99" t="str">
        <f t="shared" si="24"/>
        <v xml:space="preserve"> </v>
      </c>
      <c r="C217" s="100"/>
      <c r="D217" s="100"/>
      <c r="E217" s="100"/>
      <c r="F217" s="100"/>
      <c r="G217" s="101"/>
      <c r="H217" s="101"/>
      <c r="I217" s="84" t="str">
        <f>IF(ISBLANK(Tableau1[[#This Row],[Name]]),"",((Tableau1[[#This Row],[Testdatum]]-Tableau1[[#This Row],[Geburtsdatum]])/365))</f>
        <v/>
      </c>
      <c r="J217" s="102" t="str">
        <f t="shared" si="25"/>
        <v xml:space="preserve"> </v>
      </c>
      <c r="K217" s="103"/>
      <c r="L217" s="103"/>
      <c r="M217" s="104" t="str">
        <f>IF(ISTEXT(D217),IF(L217="","",IF(HLOOKUP(INT($I217),'1. Eingabemaske'!$I$12:$V$21,2,FALSE)&lt;&gt;0,HLOOKUP(INT($I217),'1. Eingabemaske'!$I$12:$V$21,2,FALSE),"")),"")</f>
        <v/>
      </c>
      <c r="N217" s="105" t="str">
        <f>IF(ISTEXT($D217),IF(F217="M",IF(L217="","",IF($K217="Frühentwickler",VLOOKUP(INT($I217),'1. Eingabemaske'!$Z$12:$AF$28,5,FALSE),IF($K217="Normalentwickler",VLOOKUP(INT($I217),'1. Eingabemaske'!$Z$12:$AF$23,6,FALSE),IF($K217="Spätentwickler",VLOOKUP(INT($I217),'1. Eingabemaske'!$Z$12:$AF$23,7,FALSE),0)))+((VLOOKUP(INT($I217),'1. Eingabemaske'!$Z$12:$AF$23,2,FALSE))*(($G217-DATE(YEAR($G217),1,1)+1)/365))),IF(F217="W",(IF($K217="Frühentwickler",VLOOKUP(INT($I217),'1. Eingabemaske'!$AH$12:$AN$28,5,FALSE),IF($K217="Normalentwickler",VLOOKUP(INT($I217),'1. Eingabemaske'!$AH$12:$AN$23,6,FALSE),IF($K217="Spätentwickler",VLOOKUP(INT($I217),'1. Eingabemaske'!$AH$12:$AN$23,7,FALSE),0)))+((VLOOKUP(INT($I217),'1. Eingabemaske'!$AH$12:$AN$23,2,FALSE))*(($G217-DATE(YEAR($G217),1,1)+1)/365))),"Geschlecht fehlt!")),"")</f>
        <v/>
      </c>
      <c r="O217" s="106" t="str">
        <f>IF(ISTEXT(D217),IF(M217="","",IF('1. Eingabemaske'!$F$13="",0,(IF('1. Eingabemaske'!$F$13=0,(L217/'1. Eingabemaske'!$G$13),(L217-1)/('1. Eingabemaske'!$G$13-1))*M217*N217))),"")</f>
        <v/>
      </c>
      <c r="P217" s="103"/>
      <c r="Q217" s="103"/>
      <c r="R217" s="104" t="str">
        <f t="shared" si="26"/>
        <v/>
      </c>
      <c r="S217" s="104" t="str">
        <f>IF(AND(ISTEXT($D217),ISNUMBER(R217)),IF(HLOOKUP(INT($I217),'1. Eingabemaske'!$I$12:$V$21,3,FALSE)&lt;&gt;0,HLOOKUP(INT($I217),'1. Eingabemaske'!$I$12:$V$21,3,FALSE),""),"")</f>
        <v/>
      </c>
      <c r="T217" s="106" t="str">
        <f>IF(ISTEXT($D217),IF($S217="","",IF($R217="","",IF('1. Eingabemaske'!$F$14="",0,(IF('1. Eingabemaske'!$F$14=0,(R217/'1. Eingabemaske'!$G$14),(R217-1)/('1. Eingabemaske'!$G$14-1))*$S217)))),"")</f>
        <v/>
      </c>
      <c r="U217" s="103"/>
      <c r="V217" s="103"/>
      <c r="W217" s="104" t="str">
        <f t="shared" si="27"/>
        <v/>
      </c>
      <c r="X217" s="104" t="str">
        <f>IF(AND(ISTEXT($D217),ISNUMBER(W217)),IF(HLOOKUP(INT($I217),'1. Eingabemaske'!$I$12:$V$21,4,FALSE)&lt;&gt;0,HLOOKUP(INT($I217),'1. Eingabemaske'!$I$12:$V$21,4,FALSE),""),"")</f>
        <v/>
      </c>
      <c r="Y217" s="108" t="str">
        <f>IF(ISTEXT($D217),IF($W217="","",IF($X217="","",IF('1. Eingabemaske'!$F$15="","",(IF('1. Eingabemaske'!$F$15=0,($W217/'1. Eingabemaske'!$G$15),($W217-1)/('1. Eingabemaske'!$G$15-1))*$X217)))),"")</f>
        <v/>
      </c>
      <c r="Z217" s="103"/>
      <c r="AA217" s="103"/>
      <c r="AB217" s="104" t="str">
        <f t="shared" si="28"/>
        <v/>
      </c>
      <c r="AC217" s="104" t="str">
        <f>IF(AND(ISTEXT($D217),ISNUMBER($AB217)),IF(HLOOKUP(INT($I217),'1. Eingabemaske'!$I$12:$V$21,5,FALSE)&lt;&gt;0,HLOOKUP(INT($I217),'1. Eingabemaske'!$I$12:$V$21,5,FALSE),""),"")</f>
        <v/>
      </c>
      <c r="AD217" s="91" t="str">
        <f>IF(ISTEXT($D217),IF($AC217="","",IF('1. Eingabemaske'!$F$16="","",(IF('1. Eingabemaske'!$F$16=0,($AB217/'1. Eingabemaske'!$G$16),($AB217-1)/('1. Eingabemaske'!$G$16-1))*$AC217))),"")</f>
        <v/>
      </c>
      <c r="AE217" s="92" t="str">
        <f>IF(ISTEXT($D217),IF(F217="M",IF(L217="","",IF($K217="Frühentwickler",VLOOKUP(INT($I217),'1. Eingabemaske'!$Z$12:$AF$28,5,FALSE),IF($K217="Normalentwickler",VLOOKUP(INT($I217),'1. Eingabemaske'!$Z$12:$AF$23,6,FALSE),IF($K217="Spätentwickler",VLOOKUP(INT($I217),'1. Eingabemaske'!$Z$12:$AF$23,7,FALSE),0)))+((VLOOKUP(INT($I217),'1. Eingabemaske'!$Z$12:$AF$23,2,FALSE))*(($G217-DATE(YEAR($G217),1,1)+1)/365))),IF(F217="W",(IF($K217="Frühentwickler",VLOOKUP(INT($I217),'1. Eingabemaske'!$AH$12:$AN$28,5,FALSE),IF($K217="Normalentwickler",VLOOKUP(INT($I217),'1. Eingabemaske'!$AH$12:$AN$23,6,FALSE),IF($K217="Spätentwickler",VLOOKUP(INT($I217),'1. Eingabemaske'!$AH$12:$AN$23,7,FALSE),0)))+((VLOOKUP(INT($I217),'1. Eingabemaske'!$AH$12:$AN$23,2,FALSE))*(($G217-DATE(YEAR($G217),1,1)+1)/365))),"Geschlecht fehlt!")),"")</f>
        <v/>
      </c>
      <c r="AF217" s="93" t="str">
        <f t="shared" si="29"/>
        <v/>
      </c>
      <c r="AG217" s="103"/>
      <c r="AH217" s="94" t="str">
        <f>IF(AND(ISTEXT($D217),ISNUMBER($AG217)),IF(HLOOKUP(INT($I217),'1. Eingabemaske'!$I$12:$V$21,6,FALSE)&lt;&gt;0,HLOOKUP(INT($I217),'1. Eingabemaske'!$I$12:$V$21,6,FALSE),""),"")</f>
        <v/>
      </c>
      <c r="AI217" s="91" t="str">
        <f>IF(ISTEXT($D217),IF($AH217="","",IF('1. Eingabemaske'!$F$17="","",(IF('1. Eingabemaske'!$F$17=0,($AG217/'1. Eingabemaske'!$G$17),($AG217-1)/('1. Eingabemaske'!$G$17-1))*$AH217))),"")</f>
        <v/>
      </c>
      <c r="AJ217" s="103"/>
      <c r="AK217" s="94" t="str">
        <f>IF(AND(ISTEXT($D217),ISNUMBER($AJ217)),IF(HLOOKUP(INT($I217),'1. Eingabemaske'!$I$12:$V$21,7,FALSE)&lt;&gt;0,HLOOKUP(INT($I217),'1. Eingabemaske'!$I$12:$V$21,7,FALSE),""),"")</f>
        <v/>
      </c>
      <c r="AL217" s="91" t="str">
        <f>IF(ISTEXT($D217),IF(AJ217=0,0,IF($AK217="","",IF('1. Eingabemaske'!$F$18="","",(IF('1. Eingabemaske'!$F$18=0,($AJ217/'1. Eingabemaske'!$G$18),($AJ217-1)/('1. Eingabemaske'!$G$18-1))*$AK217)))),"")</f>
        <v/>
      </c>
      <c r="AM217" s="103"/>
      <c r="AN217" s="94" t="str">
        <f>IF(AND(ISTEXT($D217),ISNUMBER($AM217)),IF(HLOOKUP(INT($I217),'1. Eingabemaske'!$I$12:$V$21,8,FALSE)&lt;&gt;0,HLOOKUP(INT($I217),'1. Eingabemaske'!$I$12:$V$21,8,FALSE),""),"")</f>
        <v/>
      </c>
      <c r="AO217" s="89" t="str">
        <f>IF(ISTEXT($D217),IF($AN217="","",IF('1. Eingabemaske'!#REF!="","",(IF('1. Eingabemaske'!#REF!=0,($AM217/'1. Eingabemaske'!#REF!),($AM217-1)/('1. Eingabemaske'!#REF!-1))*$AN217))),"")</f>
        <v/>
      </c>
      <c r="AP217" s="110"/>
      <c r="AQ217" s="94" t="str">
        <f>IF(AND(ISTEXT($D217),ISNUMBER($AP217)),IF(HLOOKUP(INT($I217),'1. Eingabemaske'!$I$12:$V$21,9,FALSE)&lt;&gt;0,HLOOKUP(INT($I217),'1. Eingabemaske'!$I$12:$V$21,9,FALSE),""),"")</f>
        <v/>
      </c>
      <c r="AR217" s="103"/>
      <c r="AS217" s="94" t="str">
        <f>IF(AND(ISTEXT($D217),ISNUMBER($AR217)),IF(HLOOKUP(INT($I217),'1. Eingabemaske'!$I$12:$V$21,10,FALSE)&lt;&gt;0,HLOOKUP(INT($I217),'1. Eingabemaske'!$I$12:$V$21,10,FALSE),""),"")</f>
        <v/>
      </c>
      <c r="AT217" s="95" t="str">
        <f>IF(ISTEXT($D217),(IF($AQ217="",0,IF('1. Eingabemaske'!$F$19="","",(IF('1. Eingabemaske'!$F$19=0,($AP217/'1. Eingabemaske'!$G$19),($AP217-1)/('1. Eingabemaske'!$G$19-1))*$AQ217)))+IF($AS217="",0,IF('1. Eingabemaske'!$F$20="","",(IF('1. Eingabemaske'!$F$20=0,($AR217/'1. Eingabemaske'!$G$20),($AR217-1)/('1. Eingabemaske'!$G$20-1))*$AS217)))),"")</f>
        <v/>
      </c>
      <c r="AU217" s="103"/>
      <c r="AV217" s="94" t="str">
        <f>IF(AND(ISTEXT($D217),ISNUMBER($AU217)),IF(HLOOKUP(INT($I217),'1. Eingabemaske'!$I$12:$V$21,11,FALSE)&lt;&gt;0,HLOOKUP(INT($I217),'1. Eingabemaske'!$I$12:$V$21,11,FALSE),""),"")</f>
        <v/>
      </c>
      <c r="AW217" s="103"/>
      <c r="AX217" s="94" t="str">
        <f>IF(AND(ISTEXT($D217),ISNUMBER($AW217)),IF(HLOOKUP(INT($I217),'1. Eingabemaske'!$I$12:$V$21,12,FALSE)&lt;&gt;0,HLOOKUP(INT($I217),'1. Eingabemaske'!$I$12:$V$21,12,FALSE),""),"")</f>
        <v/>
      </c>
      <c r="AY217" s="95" t="str">
        <f>IF(ISTEXT($D217),SUM(IF($AV217="",0,IF('1. Eingabemaske'!$F$21="","",(IF('1. Eingabemaske'!$F$21=0,($AU217/'1. Eingabemaske'!$G$21),($AU217-1)/('1. Eingabemaske'!$G$21-1)))*$AV217)),IF($AX217="",0,IF('1. Eingabemaske'!#REF!="","",(IF('1. Eingabemaske'!#REF!=0,($AW217/'1. Eingabemaske'!#REF!),($AW217-1)/('1. Eingabemaske'!#REF!-1)))*$AX217))),"")</f>
        <v/>
      </c>
      <c r="AZ217" s="84" t="str">
        <f t="shared" si="30"/>
        <v>Bitte BES einfügen</v>
      </c>
      <c r="BA217" s="96" t="str">
        <f t="shared" si="31"/>
        <v/>
      </c>
      <c r="BB217" s="100"/>
      <c r="BC217" s="100"/>
      <c r="BD217" s="100"/>
    </row>
    <row r="218" spans="2:56" ht="13.5" thickBot="1" x14ac:dyDescent="0.45">
      <c r="B218" s="99" t="str">
        <f t="shared" si="24"/>
        <v xml:space="preserve"> </v>
      </c>
      <c r="C218" s="100"/>
      <c r="D218" s="100"/>
      <c r="E218" s="100"/>
      <c r="F218" s="100"/>
      <c r="G218" s="101"/>
      <c r="H218" s="101"/>
      <c r="I218" s="84" t="str">
        <f>IF(ISBLANK(Tableau1[[#This Row],[Name]]),"",((Tableau1[[#This Row],[Testdatum]]-Tableau1[[#This Row],[Geburtsdatum]])/365))</f>
        <v/>
      </c>
      <c r="J218" s="102" t="str">
        <f t="shared" si="25"/>
        <v xml:space="preserve"> </v>
      </c>
      <c r="K218" s="103"/>
      <c r="L218" s="103"/>
      <c r="M218" s="104" t="str">
        <f>IF(ISTEXT(D218),IF(L218="","",IF(HLOOKUP(INT($I218),'1. Eingabemaske'!$I$12:$V$21,2,FALSE)&lt;&gt;0,HLOOKUP(INT($I218),'1. Eingabemaske'!$I$12:$V$21,2,FALSE),"")),"")</f>
        <v/>
      </c>
      <c r="N218" s="105" t="str">
        <f>IF(ISTEXT($D218),IF(F218="M",IF(L218="","",IF($K218="Frühentwickler",VLOOKUP(INT($I218),'1. Eingabemaske'!$Z$12:$AF$28,5,FALSE),IF($K218="Normalentwickler",VLOOKUP(INT($I218),'1. Eingabemaske'!$Z$12:$AF$23,6,FALSE),IF($K218="Spätentwickler",VLOOKUP(INT($I218),'1. Eingabemaske'!$Z$12:$AF$23,7,FALSE),0)))+((VLOOKUP(INT($I218),'1. Eingabemaske'!$Z$12:$AF$23,2,FALSE))*(($G218-DATE(YEAR($G218),1,1)+1)/365))),IF(F218="W",(IF($K218="Frühentwickler",VLOOKUP(INT($I218),'1. Eingabemaske'!$AH$12:$AN$28,5,FALSE),IF($K218="Normalentwickler",VLOOKUP(INT($I218),'1. Eingabemaske'!$AH$12:$AN$23,6,FALSE),IF($K218="Spätentwickler",VLOOKUP(INT($I218),'1. Eingabemaske'!$AH$12:$AN$23,7,FALSE),0)))+((VLOOKUP(INT($I218),'1. Eingabemaske'!$AH$12:$AN$23,2,FALSE))*(($G218-DATE(YEAR($G218),1,1)+1)/365))),"Geschlecht fehlt!")),"")</f>
        <v/>
      </c>
      <c r="O218" s="106" t="str">
        <f>IF(ISTEXT(D218),IF(M218="","",IF('1. Eingabemaske'!$F$13="",0,(IF('1. Eingabemaske'!$F$13=0,(L218/'1. Eingabemaske'!$G$13),(L218-1)/('1. Eingabemaske'!$G$13-1))*M218*N218))),"")</f>
        <v/>
      </c>
      <c r="P218" s="103"/>
      <c r="Q218" s="103"/>
      <c r="R218" s="104" t="str">
        <f t="shared" si="26"/>
        <v/>
      </c>
      <c r="S218" s="104" t="str">
        <f>IF(AND(ISTEXT($D218),ISNUMBER(R218)),IF(HLOOKUP(INT($I218),'1. Eingabemaske'!$I$12:$V$21,3,FALSE)&lt;&gt;0,HLOOKUP(INT($I218),'1. Eingabemaske'!$I$12:$V$21,3,FALSE),""),"")</f>
        <v/>
      </c>
      <c r="T218" s="106" t="str">
        <f>IF(ISTEXT($D218),IF($S218="","",IF($R218="","",IF('1. Eingabemaske'!$F$14="",0,(IF('1. Eingabemaske'!$F$14=0,(R218/'1. Eingabemaske'!$G$14),(R218-1)/('1. Eingabemaske'!$G$14-1))*$S218)))),"")</f>
        <v/>
      </c>
      <c r="U218" s="103"/>
      <c r="V218" s="103"/>
      <c r="W218" s="104" t="str">
        <f t="shared" si="27"/>
        <v/>
      </c>
      <c r="X218" s="104" t="str">
        <f>IF(AND(ISTEXT($D218),ISNUMBER(W218)),IF(HLOOKUP(INT($I218),'1. Eingabemaske'!$I$12:$V$21,4,FALSE)&lt;&gt;0,HLOOKUP(INT($I218),'1. Eingabemaske'!$I$12:$V$21,4,FALSE),""),"")</f>
        <v/>
      </c>
      <c r="Y218" s="108" t="str">
        <f>IF(ISTEXT($D218),IF($W218="","",IF($X218="","",IF('1. Eingabemaske'!$F$15="","",(IF('1. Eingabemaske'!$F$15=0,($W218/'1. Eingabemaske'!$G$15),($W218-1)/('1. Eingabemaske'!$G$15-1))*$X218)))),"")</f>
        <v/>
      </c>
      <c r="Z218" s="103"/>
      <c r="AA218" s="103"/>
      <c r="AB218" s="104" t="str">
        <f t="shared" si="28"/>
        <v/>
      </c>
      <c r="AC218" s="104" t="str">
        <f>IF(AND(ISTEXT($D218),ISNUMBER($AB218)),IF(HLOOKUP(INT($I218),'1. Eingabemaske'!$I$12:$V$21,5,FALSE)&lt;&gt;0,HLOOKUP(INT($I218),'1. Eingabemaske'!$I$12:$V$21,5,FALSE),""),"")</f>
        <v/>
      </c>
      <c r="AD218" s="91" t="str">
        <f>IF(ISTEXT($D218),IF($AC218="","",IF('1. Eingabemaske'!$F$16="","",(IF('1. Eingabemaske'!$F$16=0,($AB218/'1. Eingabemaske'!$G$16),($AB218-1)/('1. Eingabemaske'!$G$16-1))*$AC218))),"")</f>
        <v/>
      </c>
      <c r="AE218" s="92" t="str">
        <f>IF(ISTEXT($D218),IF(F218="M",IF(L218="","",IF($K218="Frühentwickler",VLOOKUP(INT($I218),'1. Eingabemaske'!$Z$12:$AF$28,5,FALSE),IF($K218="Normalentwickler",VLOOKUP(INT($I218),'1. Eingabemaske'!$Z$12:$AF$23,6,FALSE),IF($K218="Spätentwickler",VLOOKUP(INT($I218),'1. Eingabemaske'!$Z$12:$AF$23,7,FALSE),0)))+((VLOOKUP(INT($I218),'1. Eingabemaske'!$Z$12:$AF$23,2,FALSE))*(($G218-DATE(YEAR($G218),1,1)+1)/365))),IF(F218="W",(IF($K218="Frühentwickler",VLOOKUP(INT($I218),'1. Eingabemaske'!$AH$12:$AN$28,5,FALSE),IF($K218="Normalentwickler",VLOOKUP(INT($I218),'1. Eingabemaske'!$AH$12:$AN$23,6,FALSE),IF($K218="Spätentwickler",VLOOKUP(INT($I218),'1. Eingabemaske'!$AH$12:$AN$23,7,FALSE),0)))+((VLOOKUP(INT($I218),'1. Eingabemaske'!$AH$12:$AN$23,2,FALSE))*(($G218-DATE(YEAR($G218),1,1)+1)/365))),"Geschlecht fehlt!")),"")</f>
        <v/>
      </c>
      <c r="AF218" s="93" t="str">
        <f t="shared" si="29"/>
        <v/>
      </c>
      <c r="AG218" s="103"/>
      <c r="AH218" s="94" t="str">
        <f>IF(AND(ISTEXT($D218),ISNUMBER($AG218)),IF(HLOOKUP(INT($I218),'1. Eingabemaske'!$I$12:$V$21,6,FALSE)&lt;&gt;0,HLOOKUP(INT($I218),'1. Eingabemaske'!$I$12:$V$21,6,FALSE),""),"")</f>
        <v/>
      </c>
      <c r="AI218" s="91" t="str">
        <f>IF(ISTEXT($D218),IF($AH218="","",IF('1. Eingabemaske'!$F$17="","",(IF('1. Eingabemaske'!$F$17=0,($AG218/'1. Eingabemaske'!$G$17),($AG218-1)/('1. Eingabemaske'!$G$17-1))*$AH218))),"")</f>
        <v/>
      </c>
      <c r="AJ218" s="103"/>
      <c r="AK218" s="94" t="str">
        <f>IF(AND(ISTEXT($D218),ISNUMBER($AJ218)),IF(HLOOKUP(INT($I218),'1. Eingabemaske'!$I$12:$V$21,7,FALSE)&lt;&gt;0,HLOOKUP(INT($I218),'1. Eingabemaske'!$I$12:$V$21,7,FALSE),""),"")</f>
        <v/>
      </c>
      <c r="AL218" s="91" t="str">
        <f>IF(ISTEXT($D218),IF(AJ218=0,0,IF($AK218="","",IF('1. Eingabemaske'!$F$18="","",(IF('1. Eingabemaske'!$F$18=0,($AJ218/'1. Eingabemaske'!$G$18),($AJ218-1)/('1. Eingabemaske'!$G$18-1))*$AK218)))),"")</f>
        <v/>
      </c>
      <c r="AM218" s="103"/>
      <c r="AN218" s="94" t="str">
        <f>IF(AND(ISTEXT($D218),ISNUMBER($AM218)),IF(HLOOKUP(INT($I218),'1. Eingabemaske'!$I$12:$V$21,8,FALSE)&lt;&gt;0,HLOOKUP(INT($I218),'1. Eingabemaske'!$I$12:$V$21,8,FALSE),""),"")</f>
        <v/>
      </c>
      <c r="AO218" s="89" t="str">
        <f>IF(ISTEXT($D218),IF($AN218="","",IF('1. Eingabemaske'!#REF!="","",(IF('1. Eingabemaske'!#REF!=0,($AM218/'1. Eingabemaske'!#REF!),($AM218-1)/('1. Eingabemaske'!#REF!-1))*$AN218))),"")</f>
        <v/>
      </c>
      <c r="AP218" s="110"/>
      <c r="AQ218" s="94" t="str">
        <f>IF(AND(ISTEXT($D218),ISNUMBER($AP218)),IF(HLOOKUP(INT($I218),'1. Eingabemaske'!$I$12:$V$21,9,FALSE)&lt;&gt;0,HLOOKUP(INT($I218),'1. Eingabemaske'!$I$12:$V$21,9,FALSE),""),"")</f>
        <v/>
      </c>
      <c r="AR218" s="103"/>
      <c r="AS218" s="94" t="str">
        <f>IF(AND(ISTEXT($D218),ISNUMBER($AR218)),IF(HLOOKUP(INT($I218),'1. Eingabemaske'!$I$12:$V$21,10,FALSE)&lt;&gt;0,HLOOKUP(INT($I218),'1. Eingabemaske'!$I$12:$V$21,10,FALSE),""),"")</f>
        <v/>
      </c>
      <c r="AT218" s="95" t="str">
        <f>IF(ISTEXT($D218),(IF($AQ218="",0,IF('1. Eingabemaske'!$F$19="","",(IF('1. Eingabemaske'!$F$19=0,($AP218/'1. Eingabemaske'!$G$19),($AP218-1)/('1. Eingabemaske'!$G$19-1))*$AQ218)))+IF($AS218="",0,IF('1. Eingabemaske'!$F$20="","",(IF('1. Eingabemaske'!$F$20=0,($AR218/'1. Eingabemaske'!$G$20),($AR218-1)/('1. Eingabemaske'!$G$20-1))*$AS218)))),"")</f>
        <v/>
      </c>
      <c r="AU218" s="103"/>
      <c r="AV218" s="94" t="str">
        <f>IF(AND(ISTEXT($D218),ISNUMBER($AU218)),IF(HLOOKUP(INT($I218),'1. Eingabemaske'!$I$12:$V$21,11,FALSE)&lt;&gt;0,HLOOKUP(INT($I218),'1. Eingabemaske'!$I$12:$V$21,11,FALSE),""),"")</f>
        <v/>
      </c>
      <c r="AW218" s="103"/>
      <c r="AX218" s="94" t="str">
        <f>IF(AND(ISTEXT($D218),ISNUMBER($AW218)),IF(HLOOKUP(INT($I218),'1. Eingabemaske'!$I$12:$V$21,12,FALSE)&lt;&gt;0,HLOOKUP(INT($I218),'1. Eingabemaske'!$I$12:$V$21,12,FALSE),""),"")</f>
        <v/>
      </c>
      <c r="AY218" s="95" t="str">
        <f>IF(ISTEXT($D218),SUM(IF($AV218="",0,IF('1. Eingabemaske'!$F$21="","",(IF('1. Eingabemaske'!$F$21=0,($AU218/'1. Eingabemaske'!$G$21),($AU218-1)/('1. Eingabemaske'!$G$21-1)))*$AV218)),IF($AX218="",0,IF('1. Eingabemaske'!#REF!="","",(IF('1. Eingabemaske'!#REF!=0,($AW218/'1. Eingabemaske'!#REF!),($AW218-1)/('1. Eingabemaske'!#REF!-1)))*$AX218))),"")</f>
        <v/>
      </c>
      <c r="AZ218" s="84" t="str">
        <f t="shared" si="30"/>
        <v>Bitte BES einfügen</v>
      </c>
      <c r="BA218" s="96" t="str">
        <f t="shared" si="31"/>
        <v/>
      </c>
      <c r="BB218" s="100"/>
      <c r="BC218" s="100"/>
      <c r="BD218" s="100"/>
    </row>
    <row r="219" spans="2:56" ht="13.5" thickBot="1" x14ac:dyDescent="0.45">
      <c r="B219" s="99" t="str">
        <f t="shared" si="24"/>
        <v xml:space="preserve"> </v>
      </c>
      <c r="C219" s="100"/>
      <c r="D219" s="100"/>
      <c r="E219" s="100"/>
      <c r="F219" s="100"/>
      <c r="G219" s="101"/>
      <c r="H219" s="101"/>
      <c r="I219" s="84" t="str">
        <f>IF(ISBLANK(Tableau1[[#This Row],[Name]]),"",((Tableau1[[#This Row],[Testdatum]]-Tableau1[[#This Row],[Geburtsdatum]])/365))</f>
        <v/>
      </c>
      <c r="J219" s="102" t="str">
        <f t="shared" si="25"/>
        <v xml:space="preserve"> </v>
      </c>
      <c r="K219" s="103"/>
      <c r="L219" s="103"/>
      <c r="M219" s="104" t="str">
        <f>IF(ISTEXT(D219),IF(L219="","",IF(HLOOKUP(INT($I219),'1. Eingabemaske'!$I$12:$V$21,2,FALSE)&lt;&gt;0,HLOOKUP(INT($I219),'1. Eingabemaske'!$I$12:$V$21,2,FALSE),"")),"")</f>
        <v/>
      </c>
      <c r="N219" s="105" t="str">
        <f>IF(ISTEXT($D219),IF(F219="M",IF(L219="","",IF($K219="Frühentwickler",VLOOKUP(INT($I219),'1. Eingabemaske'!$Z$12:$AF$28,5,FALSE),IF($K219="Normalentwickler",VLOOKUP(INT($I219),'1. Eingabemaske'!$Z$12:$AF$23,6,FALSE),IF($K219="Spätentwickler",VLOOKUP(INT($I219),'1. Eingabemaske'!$Z$12:$AF$23,7,FALSE),0)))+((VLOOKUP(INT($I219),'1. Eingabemaske'!$Z$12:$AF$23,2,FALSE))*(($G219-DATE(YEAR($G219),1,1)+1)/365))),IF(F219="W",(IF($K219="Frühentwickler",VLOOKUP(INT($I219),'1. Eingabemaske'!$AH$12:$AN$28,5,FALSE),IF($K219="Normalentwickler",VLOOKUP(INT($I219),'1. Eingabemaske'!$AH$12:$AN$23,6,FALSE),IF($K219="Spätentwickler",VLOOKUP(INT($I219),'1. Eingabemaske'!$AH$12:$AN$23,7,FALSE),0)))+((VLOOKUP(INT($I219),'1. Eingabemaske'!$AH$12:$AN$23,2,FALSE))*(($G219-DATE(YEAR($G219),1,1)+1)/365))),"Geschlecht fehlt!")),"")</f>
        <v/>
      </c>
      <c r="O219" s="106" t="str">
        <f>IF(ISTEXT(D219),IF(M219="","",IF('1. Eingabemaske'!$F$13="",0,(IF('1. Eingabemaske'!$F$13=0,(L219/'1. Eingabemaske'!$G$13),(L219-1)/('1. Eingabemaske'!$G$13-1))*M219*N219))),"")</f>
        <v/>
      </c>
      <c r="P219" s="103"/>
      <c r="Q219" s="103"/>
      <c r="R219" s="104" t="str">
        <f t="shared" si="26"/>
        <v/>
      </c>
      <c r="S219" s="104" t="str">
        <f>IF(AND(ISTEXT($D219),ISNUMBER(R219)),IF(HLOOKUP(INT($I219),'1. Eingabemaske'!$I$12:$V$21,3,FALSE)&lt;&gt;0,HLOOKUP(INT($I219),'1. Eingabemaske'!$I$12:$V$21,3,FALSE),""),"")</f>
        <v/>
      </c>
      <c r="T219" s="106" t="str">
        <f>IF(ISTEXT($D219),IF($S219="","",IF($R219="","",IF('1. Eingabemaske'!$F$14="",0,(IF('1. Eingabemaske'!$F$14=0,(R219/'1. Eingabemaske'!$G$14),(R219-1)/('1. Eingabemaske'!$G$14-1))*$S219)))),"")</f>
        <v/>
      </c>
      <c r="U219" s="103"/>
      <c r="V219" s="103"/>
      <c r="W219" s="104" t="str">
        <f t="shared" si="27"/>
        <v/>
      </c>
      <c r="X219" s="104" t="str">
        <f>IF(AND(ISTEXT($D219),ISNUMBER(W219)),IF(HLOOKUP(INT($I219),'1. Eingabemaske'!$I$12:$V$21,4,FALSE)&lt;&gt;0,HLOOKUP(INT($I219),'1. Eingabemaske'!$I$12:$V$21,4,FALSE),""),"")</f>
        <v/>
      </c>
      <c r="Y219" s="108" t="str">
        <f>IF(ISTEXT($D219),IF($W219="","",IF($X219="","",IF('1. Eingabemaske'!$F$15="","",(IF('1. Eingabemaske'!$F$15=0,($W219/'1. Eingabemaske'!$G$15),($W219-1)/('1. Eingabemaske'!$G$15-1))*$X219)))),"")</f>
        <v/>
      </c>
      <c r="Z219" s="103"/>
      <c r="AA219" s="103"/>
      <c r="AB219" s="104" t="str">
        <f t="shared" si="28"/>
        <v/>
      </c>
      <c r="AC219" s="104" t="str">
        <f>IF(AND(ISTEXT($D219),ISNUMBER($AB219)),IF(HLOOKUP(INT($I219),'1. Eingabemaske'!$I$12:$V$21,5,FALSE)&lt;&gt;0,HLOOKUP(INT($I219),'1. Eingabemaske'!$I$12:$V$21,5,FALSE),""),"")</f>
        <v/>
      </c>
      <c r="AD219" s="91" t="str">
        <f>IF(ISTEXT($D219),IF($AC219="","",IF('1. Eingabemaske'!$F$16="","",(IF('1. Eingabemaske'!$F$16=0,($AB219/'1. Eingabemaske'!$G$16),($AB219-1)/('1. Eingabemaske'!$G$16-1))*$AC219))),"")</f>
        <v/>
      </c>
      <c r="AE219" s="92" t="str">
        <f>IF(ISTEXT($D219),IF(F219="M",IF(L219="","",IF($K219="Frühentwickler",VLOOKUP(INT($I219),'1. Eingabemaske'!$Z$12:$AF$28,5,FALSE),IF($K219="Normalentwickler",VLOOKUP(INT($I219),'1. Eingabemaske'!$Z$12:$AF$23,6,FALSE),IF($K219="Spätentwickler",VLOOKUP(INT($I219),'1. Eingabemaske'!$Z$12:$AF$23,7,FALSE),0)))+((VLOOKUP(INT($I219),'1. Eingabemaske'!$Z$12:$AF$23,2,FALSE))*(($G219-DATE(YEAR($G219),1,1)+1)/365))),IF(F219="W",(IF($K219="Frühentwickler",VLOOKUP(INT($I219),'1. Eingabemaske'!$AH$12:$AN$28,5,FALSE),IF($K219="Normalentwickler",VLOOKUP(INT($I219),'1. Eingabemaske'!$AH$12:$AN$23,6,FALSE),IF($K219="Spätentwickler",VLOOKUP(INT($I219),'1. Eingabemaske'!$AH$12:$AN$23,7,FALSE),0)))+((VLOOKUP(INT($I219),'1. Eingabemaske'!$AH$12:$AN$23,2,FALSE))*(($G219-DATE(YEAR($G219),1,1)+1)/365))),"Geschlecht fehlt!")),"")</f>
        <v/>
      </c>
      <c r="AF219" s="93" t="str">
        <f t="shared" si="29"/>
        <v/>
      </c>
      <c r="AG219" s="103"/>
      <c r="AH219" s="94" t="str">
        <f>IF(AND(ISTEXT($D219),ISNUMBER($AG219)),IF(HLOOKUP(INT($I219),'1. Eingabemaske'!$I$12:$V$21,6,FALSE)&lt;&gt;0,HLOOKUP(INT($I219),'1. Eingabemaske'!$I$12:$V$21,6,FALSE),""),"")</f>
        <v/>
      </c>
      <c r="AI219" s="91" t="str">
        <f>IF(ISTEXT($D219),IF($AH219="","",IF('1. Eingabemaske'!$F$17="","",(IF('1. Eingabemaske'!$F$17=0,($AG219/'1. Eingabemaske'!$G$17),($AG219-1)/('1. Eingabemaske'!$G$17-1))*$AH219))),"")</f>
        <v/>
      </c>
      <c r="AJ219" s="103"/>
      <c r="AK219" s="94" t="str">
        <f>IF(AND(ISTEXT($D219),ISNUMBER($AJ219)),IF(HLOOKUP(INT($I219),'1. Eingabemaske'!$I$12:$V$21,7,FALSE)&lt;&gt;0,HLOOKUP(INT($I219),'1. Eingabemaske'!$I$12:$V$21,7,FALSE),""),"")</f>
        <v/>
      </c>
      <c r="AL219" s="91" t="str">
        <f>IF(ISTEXT($D219),IF(AJ219=0,0,IF($AK219="","",IF('1. Eingabemaske'!$F$18="","",(IF('1. Eingabemaske'!$F$18=0,($AJ219/'1. Eingabemaske'!$G$18),($AJ219-1)/('1. Eingabemaske'!$G$18-1))*$AK219)))),"")</f>
        <v/>
      </c>
      <c r="AM219" s="103"/>
      <c r="AN219" s="94" t="str">
        <f>IF(AND(ISTEXT($D219),ISNUMBER($AM219)),IF(HLOOKUP(INT($I219),'1. Eingabemaske'!$I$12:$V$21,8,FALSE)&lt;&gt;0,HLOOKUP(INT($I219),'1. Eingabemaske'!$I$12:$V$21,8,FALSE),""),"")</f>
        <v/>
      </c>
      <c r="AO219" s="89" t="str">
        <f>IF(ISTEXT($D219),IF($AN219="","",IF('1. Eingabemaske'!#REF!="","",(IF('1. Eingabemaske'!#REF!=0,($AM219/'1. Eingabemaske'!#REF!),($AM219-1)/('1. Eingabemaske'!#REF!-1))*$AN219))),"")</f>
        <v/>
      </c>
      <c r="AP219" s="110"/>
      <c r="AQ219" s="94" t="str">
        <f>IF(AND(ISTEXT($D219),ISNUMBER($AP219)),IF(HLOOKUP(INT($I219),'1. Eingabemaske'!$I$12:$V$21,9,FALSE)&lt;&gt;0,HLOOKUP(INT($I219),'1. Eingabemaske'!$I$12:$V$21,9,FALSE),""),"")</f>
        <v/>
      </c>
      <c r="AR219" s="103"/>
      <c r="AS219" s="94" t="str">
        <f>IF(AND(ISTEXT($D219),ISNUMBER($AR219)),IF(HLOOKUP(INT($I219),'1. Eingabemaske'!$I$12:$V$21,10,FALSE)&lt;&gt;0,HLOOKUP(INT($I219),'1. Eingabemaske'!$I$12:$V$21,10,FALSE),""),"")</f>
        <v/>
      </c>
      <c r="AT219" s="95" t="str">
        <f>IF(ISTEXT($D219),(IF($AQ219="",0,IF('1. Eingabemaske'!$F$19="","",(IF('1. Eingabemaske'!$F$19=0,($AP219/'1. Eingabemaske'!$G$19),($AP219-1)/('1. Eingabemaske'!$G$19-1))*$AQ219)))+IF($AS219="",0,IF('1. Eingabemaske'!$F$20="","",(IF('1. Eingabemaske'!$F$20=0,($AR219/'1. Eingabemaske'!$G$20),($AR219-1)/('1. Eingabemaske'!$G$20-1))*$AS219)))),"")</f>
        <v/>
      </c>
      <c r="AU219" s="103"/>
      <c r="AV219" s="94" t="str">
        <f>IF(AND(ISTEXT($D219),ISNUMBER($AU219)),IF(HLOOKUP(INT($I219),'1. Eingabemaske'!$I$12:$V$21,11,FALSE)&lt;&gt;0,HLOOKUP(INT($I219),'1. Eingabemaske'!$I$12:$V$21,11,FALSE),""),"")</f>
        <v/>
      </c>
      <c r="AW219" s="103"/>
      <c r="AX219" s="94" t="str">
        <f>IF(AND(ISTEXT($D219),ISNUMBER($AW219)),IF(HLOOKUP(INT($I219),'1. Eingabemaske'!$I$12:$V$21,12,FALSE)&lt;&gt;0,HLOOKUP(INT($I219),'1. Eingabemaske'!$I$12:$V$21,12,FALSE),""),"")</f>
        <v/>
      </c>
      <c r="AY219" s="95" t="str">
        <f>IF(ISTEXT($D219),SUM(IF($AV219="",0,IF('1. Eingabemaske'!$F$21="","",(IF('1. Eingabemaske'!$F$21=0,($AU219/'1. Eingabemaske'!$G$21),($AU219-1)/('1. Eingabemaske'!$G$21-1)))*$AV219)),IF($AX219="",0,IF('1. Eingabemaske'!#REF!="","",(IF('1. Eingabemaske'!#REF!=0,($AW219/'1. Eingabemaske'!#REF!),($AW219-1)/('1. Eingabemaske'!#REF!-1)))*$AX219))),"")</f>
        <v/>
      </c>
      <c r="AZ219" s="84" t="str">
        <f t="shared" si="30"/>
        <v>Bitte BES einfügen</v>
      </c>
      <c r="BA219" s="96" t="str">
        <f t="shared" si="31"/>
        <v/>
      </c>
      <c r="BB219" s="100"/>
      <c r="BC219" s="100"/>
      <c r="BD219" s="100"/>
    </row>
    <row r="220" spans="2:56" ht="13.5" thickBot="1" x14ac:dyDescent="0.45">
      <c r="B220" s="99" t="str">
        <f t="shared" si="24"/>
        <v xml:space="preserve"> </v>
      </c>
      <c r="C220" s="100"/>
      <c r="D220" s="100"/>
      <c r="E220" s="100"/>
      <c r="F220" s="100"/>
      <c r="G220" s="101"/>
      <c r="H220" s="101"/>
      <c r="I220" s="84" t="str">
        <f>IF(ISBLANK(Tableau1[[#This Row],[Name]]),"",((Tableau1[[#This Row],[Testdatum]]-Tableau1[[#This Row],[Geburtsdatum]])/365))</f>
        <v/>
      </c>
      <c r="J220" s="102" t="str">
        <f t="shared" si="25"/>
        <v xml:space="preserve"> </v>
      </c>
      <c r="K220" s="103"/>
      <c r="L220" s="103"/>
      <c r="M220" s="104" t="str">
        <f>IF(ISTEXT(D220),IF(L220="","",IF(HLOOKUP(INT($I220),'1. Eingabemaske'!$I$12:$V$21,2,FALSE)&lt;&gt;0,HLOOKUP(INT($I220),'1. Eingabemaske'!$I$12:$V$21,2,FALSE),"")),"")</f>
        <v/>
      </c>
      <c r="N220" s="105" t="str">
        <f>IF(ISTEXT($D220),IF(F220="M",IF(L220="","",IF($K220="Frühentwickler",VLOOKUP(INT($I220),'1. Eingabemaske'!$Z$12:$AF$28,5,FALSE),IF($K220="Normalentwickler",VLOOKUP(INT($I220),'1. Eingabemaske'!$Z$12:$AF$23,6,FALSE),IF($K220="Spätentwickler",VLOOKUP(INT($I220),'1. Eingabemaske'!$Z$12:$AF$23,7,FALSE),0)))+((VLOOKUP(INT($I220),'1. Eingabemaske'!$Z$12:$AF$23,2,FALSE))*(($G220-DATE(YEAR($G220),1,1)+1)/365))),IF(F220="W",(IF($K220="Frühentwickler",VLOOKUP(INT($I220),'1. Eingabemaske'!$AH$12:$AN$28,5,FALSE),IF($K220="Normalentwickler",VLOOKUP(INT($I220),'1. Eingabemaske'!$AH$12:$AN$23,6,FALSE),IF($K220="Spätentwickler",VLOOKUP(INT($I220),'1. Eingabemaske'!$AH$12:$AN$23,7,FALSE),0)))+((VLOOKUP(INT($I220),'1. Eingabemaske'!$AH$12:$AN$23,2,FALSE))*(($G220-DATE(YEAR($G220),1,1)+1)/365))),"Geschlecht fehlt!")),"")</f>
        <v/>
      </c>
      <c r="O220" s="106" t="str">
        <f>IF(ISTEXT(D220),IF(M220="","",IF('1. Eingabemaske'!$F$13="",0,(IF('1. Eingabemaske'!$F$13=0,(L220/'1. Eingabemaske'!$G$13),(L220-1)/('1. Eingabemaske'!$G$13-1))*M220*N220))),"")</f>
        <v/>
      </c>
      <c r="P220" s="103"/>
      <c r="Q220" s="103"/>
      <c r="R220" s="104" t="str">
        <f t="shared" si="26"/>
        <v/>
      </c>
      <c r="S220" s="104" t="str">
        <f>IF(AND(ISTEXT($D220),ISNUMBER(R220)),IF(HLOOKUP(INT($I220),'1. Eingabemaske'!$I$12:$V$21,3,FALSE)&lt;&gt;0,HLOOKUP(INT($I220),'1. Eingabemaske'!$I$12:$V$21,3,FALSE),""),"")</f>
        <v/>
      </c>
      <c r="T220" s="106" t="str">
        <f>IF(ISTEXT($D220),IF($S220="","",IF($R220="","",IF('1. Eingabemaske'!$F$14="",0,(IF('1. Eingabemaske'!$F$14=0,(R220/'1. Eingabemaske'!$G$14),(R220-1)/('1. Eingabemaske'!$G$14-1))*$S220)))),"")</f>
        <v/>
      </c>
      <c r="U220" s="103"/>
      <c r="V220" s="103"/>
      <c r="W220" s="104" t="str">
        <f t="shared" si="27"/>
        <v/>
      </c>
      <c r="X220" s="104" t="str">
        <f>IF(AND(ISTEXT($D220),ISNUMBER(W220)),IF(HLOOKUP(INT($I220),'1. Eingabemaske'!$I$12:$V$21,4,FALSE)&lt;&gt;0,HLOOKUP(INT($I220),'1. Eingabemaske'!$I$12:$V$21,4,FALSE),""),"")</f>
        <v/>
      </c>
      <c r="Y220" s="108" t="str">
        <f>IF(ISTEXT($D220),IF($W220="","",IF($X220="","",IF('1. Eingabemaske'!$F$15="","",(IF('1. Eingabemaske'!$F$15=0,($W220/'1. Eingabemaske'!$G$15),($W220-1)/('1. Eingabemaske'!$G$15-1))*$X220)))),"")</f>
        <v/>
      </c>
      <c r="Z220" s="103"/>
      <c r="AA220" s="103"/>
      <c r="AB220" s="104" t="str">
        <f t="shared" si="28"/>
        <v/>
      </c>
      <c r="AC220" s="104" t="str">
        <f>IF(AND(ISTEXT($D220),ISNUMBER($AB220)),IF(HLOOKUP(INT($I220),'1. Eingabemaske'!$I$12:$V$21,5,FALSE)&lt;&gt;0,HLOOKUP(INT($I220),'1. Eingabemaske'!$I$12:$V$21,5,FALSE),""),"")</f>
        <v/>
      </c>
      <c r="AD220" s="91" t="str">
        <f>IF(ISTEXT($D220),IF($AC220="","",IF('1. Eingabemaske'!$F$16="","",(IF('1. Eingabemaske'!$F$16=0,($AB220/'1. Eingabemaske'!$G$16),($AB220-1)/('1. Eingabemaske'!$G$16-1))*$AC220))),"")</f>
        <v/>
      </c>
      <c r="AE220" s="92" t="str">
        <f>IF(ISTEXT($D220),IF(F220="M",IF(L220="","",IF($K220="Frühentwickler",VLOOKUP(INT($I220),'1. Eingabemaske'!$Z$12:$AF$28,5,FALSE),IF($K220="Normalentwickler",VLOOKUP(INT($I220),'1. Eingabemaske'!$Z$12:$AF$23,6,FALSE),IF($K220="Spätentwickler",VLOOKUP(INT($I220),'1. Eingabemaske'!$Z$12:$AF$23,7,FALSE),0)))+((VLOOKUP(INT($I220),'1. Eingabemaske'!$Z$12:$AF$23,2,FALSE))*(($G220-DATE(YEAR($G220),1,1)+1)/365))),IF(F220="W",(IF($K220="Frühentwickler",VLOOKUP(INT($I220),'1. Eingabemaske'!$AH$12:$AN$28,5,FALSE),IF($K220="Normalentwickler",VLOOKUP(INT($I220),'1. Eingabemaske'!$AH$12:$AN$23,6,FALSE),IF($K220="Spätentwickler",VLOOKUP(INT($I220),'1. Eingabemaske'!$AH$12:$AN$23,7,FALSE),0)))+((VLOOKUP(INT($I220),'1. Eingabemaske'!$AH$12:$AN$23,2,FALSE))*(($G220-DATE(YEAR($G220),1,1)+1)/365))),"Geschlecht fehlt!")),"")</f>
        <v/>
      </c>
      <c r="AF220" s="93" t="str">
        <f t="shared" si="29"/>
        <v/>
      </c>
      <c r="AG220" s="103"/>
      <c r="AH220" s="94" t="str">
        <f>IF(AND(ISTEXT($D220),ISNUMBER($AG220)),IF(HLOOKUP(INT($I220),'1. Eingabemaske'!$I$12:$V$21,6,FALSE)&lt;&gt;0,HLOOKUP(INT($I220),'1. Eingabemaske'!$I$12:$V$21,6,FALSE),""),"")</f>
        <v/>
      </c>
      <c r="AI220" s="91" t="str">
        <f>IF(ISTEXT($D220),IF($AH220="","",IF('1. Eingabemaske'!$F$17="","",(IF('1. Eingabemaske'!$F$17=0,($AG220/'1. Eingabemaske'!$G$17),($AG220-1)/('1. Eingabemaske'!$G$17-1))*$AH220))),"")</f>
        <v/>
      </c>
      <c r="AJ220" s="103"/>
      <c r="AK220" s="94" t="str">
        <f>IF(AND(ISTEXT($D220),ISNUMBER($AJ220)),IF(HLOOKUP(INT($I220),'1. Eingabemaske'!$I$12:$V$21,7,FALSE)&lt;&gt;0,HLOOKUP(INT($I220),'1. Eingabemaske'!$I$12:$V$21,7,FALSE),""),"")</f>
        <v/>
      </c>
      <c r="AL220" s="91" t="str">
        <f>IF(ISTEXT($D220),IF(AJ220=0,0,IF($AK220="","",IF('1. Eingabemaske'!$F$18="","",(IF('1. Eingabemaske'!$F$18=0,($AJ220/'1. Eingabemaske'!$G$18),($AJ220-1)/('1. Eingabemaske'!$G$18-1))*$AK220)))),"")</f>
        <v/>
      </c>
      <c r="AM220" s="103"/>
      <c r="AN220" s="94" t="str">
        <f>IF(AND(ISTEXT($D220),ISNUMBER($AM220)),IF(HLOOKUP(INT($I220),'1. Eingabemaske'!$I$12:$V$21,8,FALSE)&lt;&gt;0,HLOOKUP(INT($I220),'1. Eingabemaske'!$I$12:$V$21,8,FALSE),""),"")</f>
        <v/>
      </c>
      <c r="AO220" s="89" t="str">
        <f>IF(ISTEXT($D220),IF($AN220="","",IF('1. Eingabemaske'!#REF!="","",(IF('1. Eingabemaske'!#REF!=0,($AM220/'1. Eingabemaske'!#REF!),($AM220-1)/('1. Eingabemaske'!#REF!-1))*$AN220))),"")</f>
        <v/>
      </c>
      <c r="AP220" s="110"/>
      <c r="AQ220" s="94" t="str">
        <f>IF(AND(ISTEXT($D220),ISNUMBER($AP220)),IF(HLOOKUP(INT($I220),'1. Eingabemaske'!$I$12:$V$21,9,FALSE)&lt;&gt;0,HLOOKUP(INT($I220),'1. Eingabemaske'!$I$12:$V$21,9,FALSE),""),"")</f>
        <v/>
      </c>
      <c r="AR220" s="103"/>
      <c r="AS220" s="94" t="str">
        <f>IF(AND(ISTEXT($D220),ISNUMBER($AR220)),IF(HLOOKUP(INT($I220),'1. Eingabemaske'!$I$12:$V$21,10,FALSE)&lt;&gt;0,HLOOKUP(INT($I220),'1. Eingabemaske'!$I$12:$V$21,10,FALSE),""),"")</f>
        <v/>
      </c>
      <c r="AT220" s="95" t="str">
        <f>IF(ISTEXT($D220),(IF($AQ220="",0,IF('1. Eingabemaske'!$F$19="","",(IF('1. Eingabemaske'!$F$19=0,($AP220/'1. Eingabemaske'!$G$19),($AP220-1)/('1. Eingabemaske'!$G$19-1))*$AQ220)))+IF($AS220="",0,IF('1. Eingabemaske'!$F$20="","",(IF('1. Eingabemaske'!$F$20=0,($AR220/'1. Eingabemaske'!$G$20),($AR220-1)/('1. Eingabemaske'!$G$20-1))*$AS220)))),"")</f>
        <v/>
      </c>
      <c r="AU220" s="103"/>
      <c r="AV220" s="94" t="str">
        <f>IF(AND(ISTEXT($D220),ISNUMBER($AU220)),IF(HLOOKUP(INT($I220),'1. Eingabemaske'!$I$12:$V$21,11,FALSE)&lt;&gt;0,HLOOKUP(INT($I220),'1. Eingabemaske'!$I$12:$V$21,11,FALSE),""),"")</f>
        <v/>
      </c>
      <c r="AW220" s="103"/>
      <c r="AX220" s="94" t="str">
        <f>IF(AND(ISTEXT($D220),ISNUMBER($AW220)),IF(HLOOKUP(INT($I220),'1. Eingabemaske'!$I$12:$V$21,12,FALSE)&lt;&gt;0,HLOOKUP(INT($I220),'1. Eingabemaske'!$I$12:$V$21,12,FALSE),""),"")</f>
        <v/>
      </c>
      <c r="AY220" s="95" t="str">
        <f>IF(ISTEXT($D220),SUM(IF($AV220="",0,IF('1. Eingabemaske'!$F$21="","",(IF('1. Eingabemaske'!$F$21=0,($AU220/'1. Eingabemaske'!$G$21),($AU220-1)/('1. Eingabemaske'!$G$21-1)))*$AV220)),IF($AX220="",0,IF('1. Eingabemaske'!#REF!="","",(IF('1. Eingabemaske'!#REF!=0,($AW220/'1. Eingabemaske'!#REF!),($AW220-1)/('1. Eingabemaske'!#REF!-1)))*$AX220))),"")</f>
        <v/>
      </c>
      <c r="AZ220" s="84" t="str">
        <f t="shared" si="30"/>
        <v>Bitte BES einfügen</v>
      </c>
      <c r="BA220" s="96" t="str">
        <f t="shared" si="31"/>
        <v/>
      </c>
      <c r="BB220" s="100"/>
      <c r="BC220" s="100"/>
      <c r="BD220" s="100"/>
    </row>
    <row r="221" spans="2:56" ht="13.5" thickBot="1" x14ac:dyDescent="0.45">
      <c r="B221" s="99" t="str">
        <f t="shared" si="24"/>
        <v xml:space="preserve"> </v>
      </c>
      <c r="C221" s="100"/>
      <c r="D221" s="100"/>
      <c r="E221" s="100"/>
      <c r="F221" s="100"/>
      <c r="G221" s="101"/>
      <c r="H221" s="101"/>
      <c r="I221" s="84" t="str">
        <f>IF(ISBLANK(Tableau1[[#This Row],[Name]]),"",((Tableau1[[#This Row],[Testdatum]]-Tableau1[[#This Row],[Geburtsdatum]])/365))</f>
        <v/>
      </c>
      <c r="J221" s="102" t="str">
        <f t="shared" si="25"/>
        <v xml:space="preserve"> </v>
      </c>
      <c r="K221" s="103"/>
      <c r="L221" s="103"/>
      <c r="M221" s="104" t="str">
        <f>IF(ISTEXT(D221),IF(L221="","",IF(HLOOKUP(INT($I221),'1. Eingabemaske'!$I$12:$V$21,2,FALSE)&lt;&gt;0,HLOOKUP(INT($I221),'1. Eingabemaske'!$I$12:$V$21,2,FALSE),"")),"")</f>
        <v/>
      </c>
      <c r="N221" s="105" t="str">
        <f>IF(ISTEXT($D221),IF(F221="M",IF(L221="","",IF($K221="Frühentwickler",VLOOKUP(INT($I221),'1. Eingabemaske'!$Z$12:$AF$28,5,FALSE),IF($K221="Normalentwickler",VLOOKUP(INT($I221),'1. Eingabemaske'!$Z$12:$AF$23,6,FALSE),IF($K221="Spätentwickler",VLOOKUP(INT($I221),'1. Eingabemaske'!$Z$12:$AF$23,7,FALSE),0)))+((VLOOKUP(INT($I221),'1. Eingabemaske'!$Z$12:$AF$23,2,FALSE))*(($G221-DATE(YEAR($G221),1,1)+1)/365))),IF(F221="W",(IF($K221="Frühentwickler",VLOOKUP(INT($I221),'1. Eingabemaske'!$AH$12:$AN$28,5,FALSE),IF($K221="Normalentwickler",VLOOKUP(INT($I221),'1. Eingabemaske'!$AH$12:$AN$23,6,FALSE),IF($K221="Spätentwickler",VLOOKUP(INT($I221),'1. Eingabemaske'!$AH$12:$AN$23,7,FALSE),0)))+((VLOOKUP(INT($I221),'1. Eingabemaske'!$AH$12:$AN$23,2,FALSE))*(($G221-DATE(YEAR($G221),1,1)+1)/365))),"Geschlecht fehlt!")),"")</f>
        <v/>
      </c>
      <c r="O221" s="106" t="str">
        <f>IF(ISTEXT(D221),IF(M221="","",IF('1. Eingabemaske'!$F$13="",0,(IF('1. Eingabemaske'!$F$13=0,(L221/'1. Eingabemaske'!$G$13),(L221-1)/('1. Eingabemaske'!$G$13-1))*M221*N221))),"")</f>
        <v/>
      </c>
      <c r="P221" s="103"/>
      <c r="Q221" s="103"/>
      <c r="R221" s="104" t="str">
        <f t="shared" si="26"/>
        <v/>
      </c>
      <c r="S221" s="104" t="str">
        <f>IF(AND(ISTEXT($D221),ISNUMBER(R221)),IF(HLOOKUP(INT($I221),'1. Eingabemaske'!$I$12:$V$21,3,FALSE)&lt;&gt;0,HLOOKUP(INT($I221),'1. Eingabemaske'!$I$12:$V$21,3,FALSE),""),"")</f>
        <v/>
      </c>
      <c r="T221" s="106" t="str">
        <f>IF(ISTEXT($D221),IF($S221="","",IF($R221="","",IF('1. Eingabemaske'!$F$14="",0,(IF('1. Eingabemaske'!$F$14=0,(R221/'1. Eingabemaske'!$G$14),(R221-1)/('1. Eingabemaske'!$G$14-1))*$S221)))),"")</f>
        <v/>
      </c>
      <c r="U221" s="103"/>
      <c r="V221" s="103"/>
      <c r="W221" s="104" t="str">
        <f t="shared" si="27"/>
        <v/>
      </c>
      <c r="X221" s="104" t="str">
        <f>IF(AND(ISTEXT($D221),ISNUMBER(W221)),IF(HLOOKUP(INT($I221),'1. Eingabemaske'!$I$12:$V$21,4,FALSE)&lt;&gt;0,HLOOKUP(INT($I221),'1. Eingabemaske'!$I$12:$V$21,4,FALSE),""),"")</f>
        <v/>
      </c>
      <c r="Y221" s="108" t="str">
        <f>IF(ISTEXT($D221),IF($W221="","",IF($X221="","",IF('1. Eingabemaske'!$F$15="","",(IF('1. Eingabemaske'!$F$15=0,($W221/'1. Eingabemaske'!$G$15),($W221-1)/('1. Eingabemaske'!$G$15-1))*$X221)))),"")</f>
        <v/>
      </c>
      <c r="Z221" s="103"/>
      <c r="AA221" s="103"/>
      <c r="AB221" s="104" t="str">
        <f t="shared" si="28"/>
        <v/>
      </c>
      <c r="AC221" s="104" t="str">
        <f>IF(AND(ISTEXT($D221),ISNUMBER($AB221)),IF(HLOOKUP(INT($I221),'1. Eingabemaske'!$I$12:$V$21,5,FALSE)&lt;&gt;0,HLOOKUP(INT($I221),'1. Eingabemaske'!$I$12:$V$21,5,FALSE),""),"")</f>
        <v/>
      </c>
      <c r="AD221" s="91" t="str">
        <f>IF(ISTEXT($D221),IF($AC221="","",IF('1. Eingabemaske'!$F$16="","",(IF('1. Eingabemaske'!$F$16=0,($AB221/'1. Eingabemaske'!$G$16),($AB221-1)/('1. Eingabemaske'!$G$16-1))*$AC221))),"")</f>
        <v/>
      </c>
      <c r="AE221" s="92" t="str">
        <f>IF(ISTEXT($D221),IF(F221="M",IF(L221="","",IF($K221="Frühentwickler",VLOOKUP(INT($I221),'1. Eingabemaske'!$Z$12:$AF$28,5,FALSE),IF($K221="Normalentwickler",VLOOKUP(INT($I221),'1. Eingabemaske'!$Z$12:$AF$23,6,FALSE),IF($K221="Spätentwickler",VLOOKUP(INT($I221),'1. Eingabemaske'!$Z$12:$AF$23,7,FALSE),0)))+((VLOOKUP(INT($I221),'1. Eingabemaske'!$Z$12:$AF$23,2,FALSE))*(($G221-DATE(YEAR($G221),1,1)+1)/365))),IF(F221="W",(IF($K221="Frühentwickler",VLOOKUP(INT($I221),'1. Eingabemaske'!$AH$12:$AN$28,5,FALSE),IF($K221="Normalentwickler",VLOOKUP(INT($I221),'1. Eingabemaske'!$AH$12:$AN$23,6,FALSE),IF($K221="Spätentwickler",VLOOKUP(INT($I221),'1. Eingabemaske'!$AH$12:$AN$23,7,FALSE),0)))+((VLOOKUP(INT($I221),'1. Eingabemaske'!$AH$12:$AN$23,2,FALSE))*(($G221-DATE(YEAR($G221),1,1)+1)/365))),"Geschlecht fehlt!")),"")</f>
        <v/>
      </c>
      <c r="AF221" s="93" t="str">
        <f t="shared" si="29"/>
        <v/>
      </c>
      <c r="AG221" s="103"/>
      <c r="AH221" s="94" t="str">
        <f>IF(AND(ISTEXT($D221),ISNUMBER($AG221)),IF(HLOOKUP(INT($I221),'1. Eingabemaske'!$I$12:$V$21,6,FALSE)&lt;&gt;0,HLOOKUP(INT($I221),'1. Eingabemaske'!$I$12:$V$21,6,FALSE),""),"")</f>
        <v/>
      </c>
      <c r="AI221" s="91" t="str">
        <f>IF(ISTEXT($D221),IF($AH221="","",IF('1. Eingabemaske'!$F$17="","",(IF('1. Eingabemaske'!$F$17=0,($AG221/'1. Eingabemaske'!$G$17),($AG221-1)/('1. Eingabemaske'!$G$17-1))*$AH221))),"")</f>
        <v/>
      </c>
      <c r="AJ221" s="103"/>
      <c r="AK221" s="94" t="str">
        <f>IF(AND(ISTEXT($D221),ISNUMBER($AJ221)),IF(HLOOKUP(INT($I221),'1. Eingabemaske'!$I$12:$V$21,7,FALSE)&lt;&gt;0,HLOOKUP(INT($I221),'1. Eingabemaske'!$I$12:$V$21,7,FALSE),""),"")</f>
        <v/>
      </c>
      <c r="AL221" s="91" t="str">
        <f>IF(ISTEXT($D221),IF(AJ221=0,0,IF($AK221="","",IF('1. Eingabemaske'!$F$18="","",(IF('1. Eingabemaske'!$F$18=0,($AJ221/'1. Eingabemaske'!$G$18),($AJ221-1)/('1. Eingabemaske'!$G$18-1))*$AK221)))),"")</f>
        <v/>
      </c>
      <c r="AM221" s="103"/>
      <c r="AN221" s="94" t="str">
        <f>IF(AND(ISTEXT($D221),ISNUMBER($AM221)),IF(HLOOKUP(INT($I221),'1. Eingabemaske'!$I$12:$V$21,8,FALSE)&lt;&gt;0,HLOOKUP(INT($I221),'1. Eingabemaske'!$I$12:$V$21,8,FALSE),""),"")</f>
        <v/>
      </c>
      <c r="AO221" s="89" t="str">
        <f>IF(ISTEXT($D221),IF($AN221="","",IF('1. Eingabemaske'!#REF!="","",(IF('1. Eingabemaske'!#REF!=0,($AM221/'1. Eingabemaske'!#REF!),($AM221-1)/('1. Eingabemaske'!#REF!-1))*$AN221))),"")</f>
        <v/>
      </c>
      <c r="AP221" s="110"/>
      <c r="AQ221" s="94" t="str">
        <f>IF(AND(ISTEXT($D221),ISNUMBER($AP221)),IF(HLOOKUP(INT($I221),'1. Eingabemaske'!$I$12:$V$21,9,FALSE)&lt;&gt;0,HLOOKUP(INT($I221),'1. Eingabemaske'!$I$12:$V$21,9,FALSE),""),"")</f>
        <v/>
      </c>
      <c r="AR221" s="103"/>
      <c r="AS221" s="94" t="str">
        <f>IF(AND(ISTEXT($D221),ISNUMBER($AR221)),IF(HLOOKUP(INT($I221),'1. Eingabemaske'!$I$12:$V$21,10,FALSE)&lt;&gt;0,HLOOKUP(INT($I221),'1. Eingabemaske'!$I$12:$V$21,10,FALSE),""),"")</f>
        <v/>
      </c>
      <c r="AT221" s="95" t="str">
        <f>IF(ISTEXT($D221),(IF($AQ221="",0,IF('1. Eingabemaske'!$F$19="","",(IF('1. Eingabemaske'!$F$19=0,($AP221/'1. Eingabemaske'!$G$19),($AP221-1)/('1. Eingabemaske'!$G$19-1))*$AQ221)))+IF($AS221="",0,IF('1. Eingabemaske'!$F$20="","",(IF('1. Eingabemaske'!$F$20=0,($AR221/'1. Eingabemaske'!$G$20),($AR221-1)/('1. Eingabemaske'!$G$20-1))*$AS221)))),"")</f>
        <v/>
      </c>
      <c r="AU221" s="103"/>
      <c r="AV221" s="94" t="str">
        <f>IF(AND(ISTEXT($D221),ISNUMBER($AU221)),IF(HLOOKUP(INT($I221),'1. Eingabemaske'!$I$12:$V$21,11,FALSE)&lt;&gt;0,HLOOKUP(INT($I221),'1. Eingabemaske'!$I$12:$V$21,11,FALSE),""),"")</f>
        <v/>
      </c>
      <c r="AW221" s="103"/>
      <c r="AX221" s="94" t="str">
        <f>IF(AND(ISTEXT($D221),ISNUMBER($AW221)),IF(HLOOKUP(INT($I221),'1. Eingabemaske'!$I$12:$V$21,12,FALSE)&lt;&gt;0,HLOOKUP(INT($I221),'1. Eingabemaske'!$I$12:$V$21,12,FALSE),""),"")</f>
        <v/>
      </c>
      <c r="AY221" s="95" t="str">
        <f>IF(ISTEXT($D221),SUM(IF($AV221="",0,IF('1. Eingabemaske'!$F$21="","",(IF('1. Eingabemaske'!$F$21=0,($AU221/'1. Eingabemaske'!$G$21),($AU221-1)/('1. Eingabemaske'!$G$21-1)))*$AV221)),IF($AX221="",0,IF('1. Eingabemaske'!#REF!="","",(IF('1. Eingabemaske'!#REF!=0,($AW221/'1. Eingabemaske'!#REF!),($AW221-1)/('1. Eingabemaske'!#REF!-1)))*$AX221))),"")</f>
        <v/>
      </c>
      <c r="AZ221" s="84" t="str">
        <f t="shared" si="30"/>
        <v>Bitte BES einfügen</v>
      </c>
      <c r="BA221" s="96" t="str">
        <f t="shared" si="31"/>
        <v/>
      </c>
      <c r="BB221" s="100"/>
      <c r="BC221" s="100"/>
      <c r="BD221" s="100"/>
    </row>
    <row r="222" spans="2:56" ht="13.5" thickBot="1" x14ac:dyDescent="0.45">
      <c r="B222" s="99" t="str">
        <f t="shared" si="24"/>
        <v xml:space="preserve"> </v>
      </c>
      <c r="C222" s="100"/>
      <c r="D222" s="100"/>
      <c r="E222" s="100"/>
      <c r="F222" s="100"/>
      <c r="G222" s="101"/>
      <c r="H222" s="101"/>
      <c r="I222" s="84" t="str">
        <f>IF(ISBLANK(Tableau1[[#This Row],[Name]]),"",((Tableau1[[#This Row],[Testdatum]]-Tableau1[[#This Row],[Geburtsdatum]])/365))</f>
        <v/>
      </c>
      <c r="J222" s="102" t="str">
        <f t="shared" si="25"/>
        <v xml:space="preserve"> </v>
      </c>
      <c r="K222" s="103"/>
      <c r="L222" s="103"/>
      <c r="M222" s="104" t="str">
        <f>IF(ISTEXT(D222),IF(L222="","",IF(HLOOKUP(INT($I222),'1. Eingabemaske'!$I$12:$V$21,2,FALSE)&lt;&gt;0,HLOOKUP(INT($I222),'1. Eingabemaske'!$I$12:$V$21,2,FALSE),"")),"")</f>
        <v/>
      </c>
      <c r="N222" s="105" t="str">
        <f>IF(ISTEXT($D222),IF(F222="M",IF(L222="","",IF($K222="Frühentwickler",VLOOKUP(INT($I222),'1. Eingabemaske'!$Z$12:$AF$28,5,FALSE),IF($K222="Normalentwickler",VLOOKUP(INT($I222),'1. Eingabemaske'!$Z$12:$AF$23,6,FALSE),IF($K222="Spätentwickler",VLOOKUP(INT($I222),'1. Eingabemaske'!$Z$12:$AF$23,7,FALSE),0)))+((VLOOKUP(INT($I222),'1. Eingabemaske'!$Z$12:$AF$23,2,FALSE))*(($G222-DATE(YEAR($G222),1,1)+1)/365))),IF(F222="W",(IF($K222="Frühentwickler",VLOOKUP(INT($I222),'1. Eingabemaske'!$AH$12:$AN$28,5,FALSE),IF($K222="Normalentwickler",VLOOKUP(INT($I222),'1. Eingabemaske'!$AH$12:$AN$23,6,FALSE),IF($K222="Spätentwickler",VLOOKUP(INT($I222),'1. Eingabemaske'!$AH$12:$AN$23,7,FALSE),0)))+((VLOOKUP(INT($I222),'1. Eingabemaske'!$AH$12:$AN$23,2,FALSE))*(($G222-DATE(YEAR($G222),1,1)+1)/365))),"Geschlecht fehlt!")),"")</f>
        <v/>
      </c>
      <c r="O222" s="106" t="str">
        <f>IF(ISTEXT(D222),IF(M222="","",IF('1. Eingabemaske'!$F$13="",0,(IF('1. Eingabemaske'!$F$13=0,(L222/'1. Eingabemaske'!$G$13),(L222-1)/('1. Eingabemaske'!$G$13-1))*M222*N222))),"")</f>
        <v/>
      </c>
      <c r="P222" s="103"/>
      <c r="Q222" s="103"/>
      <c r="R222" s="104" t="str">
        <f t="shared" si="26"/>
        <v/>
      </c>
      <c r="S222" s="104" t="str">
        <f>IF(AND(ISTEXT($D222),ISNUMBER(R222)),IF(HLOOKUP(INT($I222),'1. Eingabemaske'!$I$12:$V$21,3,FALSE)&lt;&gt;0,HLOOKUP(INT($I222),'1. Eingabemaske'!$I$12:$V$21,3,FALSE),""),"")</f>
        <v/>
      </c>
      <c r="T222" s="106" t="str">
        <f>IF(ISTEXT($D222),IF($S222="","",IF($R222="","",IF('1. Eingabemaske'!$F$14="",0,(IF('1. Eingabemaske'!$F$14=0,(R222/'1. Eingabemaske'!$G$14),(R222-1)/('1. Eingabemaske'!$G$14-1))*$S222)))),"")</f>
        <v/>
      </c>
      <c r="U222" s="103"/>
      <c r="V222" s="103"/>
      <c r="W222" s="104" t="str">
        <f t="shared" si="27"/>
        <v/>
      </c>
      <c r="X222" s="104" t="str">
        <f>IF(AND(ISTEXT($D222),ISNUMBER(W222)),IF(HLOOKUP(INT($I222),'1. Eingabemaske'!$I$12:$V$21,4,FALSE)&lt;&gt;0,HLOOKUP(INT($I222),'1. Eingabemaske'!$I$12:$V$21,4,FALSE),""),"")</f>
        <v/>
      </c>
      <c r="Y222" s="108" t="str">
        <f>IF(ISTEXT($D222),IF($W222="","",IF($X222="","",IF('1. Eingabemaske'!$F$15="","",(IF('1. Eingabemaske'!$F$15=0,($W222/'1. Eingabemaske'!$G$15),($W222-1)/('1. Eingabemaske'!$G$15-1))*$X222)))),"")</f>
        <v/>
      </c>
      <c r="Z222" s="103"/>
      <c r="AA222" s="103"/>
      <c r="AB222" s="104" t="str">
        <f t="shared" si="28"/>
        <v/>
      </c>
      <c r="AC222" s="104" t="str">
        <f>IF(AND(ISTEXT($D222),ISNUMBER($AB222)),IF(HLOOKUP(INT($I222),'1. Eingabemaske'!$I$12:$V$21,5,FALSE)&lt;&gt;0,HLOOKUP(INT($I222),'1. Eingabemaske'!$I$12:$V$21,5,FALSE),""),"")</f>
        <v/>
      </c>
      <c r="AD222" s="91" t="str">
        <f>IF(ISTEXT($D222),IF($AC222="","",IF('1. Eingabemaske'!$F$16="","",(IF('1. Eingabemaske'!$F$16=0,($AB222/'1. Eingabemaske'!$G$16),($AB222-1)/('1. Eingabemaske'!$G$16-1))*$AC222))),"")</f>
        <v/>
      </c>
      <c r="AE222" s="92" t="str">
        <f>IF(ISTEXT($D222),IF(F222="M",IF(L222="","",IF($K222="Frühentwickler",VLOOKUP(INT($I222),'1. Eingabemaske'!$Z$12:$AF$28,5,FALSE),IF($K222="Normalentwickler",VLOOKUP(INT($I222),'1. Eingabemaske'!$Z$12:$AF$23,6,FALSE),IF($K222="Spätentwickler",VLOOKUP(INT($I222),'1. Eingabemaske'!$Z$12:$AF$23,7,FALSE),0)))+((VLOOKUP(INT($I222),'1. Eingabemaske'!$Z$12:$AF$23,2,FALSE))*(($G222-DATE(YEAR($G222),1,1)+1)/365))),IF(F222="W",(IF($K222="Frühentwickler",VLOOKUP(INT($I222),'1. Eingabemaske'!$AH$12:$AN$28,5,FALSE),IF($K222="Normalentwickler",VLOOKUP(INT($I222),'1. Eingabemaske'!$AH$12:$AN$23,6,FALSE),IF($K222="Spätentwickler",VLOOKUP(INT($I222),'1. Eingabemaske'!$AH$12:$AN$23,7,FALSE),0)))+((VLOOKUP(INT($I222),'1. Eingabemaske'!$AH$12:$AN$23,2,FALSE))*(($G222-DATE(YEAR($G222),1,1)+1)/365))),"Geschlecht fehlt!")),"")</f>
        <v/>
      </c>
      <c r="AF222" s="93" t="str">
        <f t="shared" si="29"/>
        <v/>
      </c>
      <c r="AG222" s="103"/>
      <c r="AH222" s="94" t="str">
        <f>IF(AND(ISTEXT($D222),ISNUMBER($AG222)),IF(HLOOKUP(INT($I222),'1. Eingabemaske'!$I$12:$V$21,6,FALSE)&lt;&gt;0,HLOOKUP(INT($I222),'1. Eingabemaske'!$I$12:$V$21,6,FALSE),""),"")</f>
        <v/>
      </c>
      <c r="AI222" s="91" t="str">
        <f>IF(ISTEXT($D222),IF($AH222="","",IF('1. Eingabemaske'!$F$17="","",(IF('1. Eingabemaske'!$F$17=0,($AG222/'1. Eingabemaske'!$G$17),($AG222-1)/('1. Eingabemaske'!$G$17-1))*$AH222))),"")</f>
        <v/>
      </c>
      <c r="AJ222" s="103"/>
      <c r="AK222" s="94" t="str">
        <f>IF(AND(ISTEXT($D222),ISNUMBER($AJ222)),IF(HLOOKUP(INT($I222),'1. Eingabemaske'!$I$12:$V$21,7,FALSE)&lt;&gt;0,HLOOKUP(INT($I222),'1. Eingabemaske'!$I$12:$V$21,7,FALSE),""),"")</f>
        <v/>
      </c>
      <c r="AL222" s="91" t="str">
        <f>IF(ISTEXT($D222),IF(AJ222=0,0,IF($AK222="","",IF('1. Eingabemaske'!$F$18="","",(IF('1. Eingabemaske'!$F$18=0,($AJ222/'1. Eingabemaske'!$G$18),($AJ222-1)/('1. Eingabemaske'!$G$18-1))*$AK222)))),"")</f>
        <v/>
      </c>
      <c r="AM222" s="103"/>
      <c r="AN222" s="94" t="str">
        <f>IF(AND(ISTEXT($D222),ISNUMBER($AM222)),IF(HLOOKUP(INT($I222),'1. Eingabemaske'!$I$12:$V$21,8,FALSE)&lt;&gt;0,HLOOKUP(INT($I222),'1. Eingabemaske'!$I$12:$V$21,8,FALSE),""),"")</f>
        <v/>
      </c>
      <c r="AO222" s="89" t="str">
        <f>IF(ISTEXT($D222),IF($AN222="","",IF('1. Eingabemaske'!#REF!="","",(IF('1. Eingabemaske'!#REF!=0,($AM222/'1. Eingabemaske'!#REF!),($AM222-1)/('1. Eingabemaske'!#REF!-1))*$AN222))),"")</f>
        <v/>
      </c>
      <c r="AP222" s="110"/>
      <c r="AQ222" s="94" t="str">
        <f>IF(AND(ISTEXT($D222),ISNUMBER($AP222)),IF(HLOOKUP(INT($I222),'1. Eingabemaske'!$I$12:$V$21,9,FALSE)&lt;&gt;0,HLOOKUP(INT($I222),'1. Eingabemaske'!$I$12:$V$21,9,FALSE),""),"")</f>
        <v/>
      </c>
      <c r="AR222" s="103"/>
      <c r="AS222" s="94" t="str">
        <f>IF(AND(ISTEXT($D222),ISNUMBER($AR222)),IF(HLOOKUP(INT($I222),'1. Eingabemaske'!$I$12:$V$21,10,FALSE)&lt;&gt;0,HLOOKUP(INT($I222),'1. Eingabemaske'!$I$12:$V$21,10,FALSE),""),"")</f>
        <v/>
      </c>
      <c r="AT222" s="95" t="str">
        <f>IF(ISTEXT($D222),(IF($AQ222="",0,IF('1. Eingabemaske'!$F$19="","",(IF('1. Eingabemaske'!$F$19=0,($AP222/'1. Eingabemaske'!$G$19),($AP222-1)/('1. Eingabemaske'!$G$19-1))*$AQ222)))+IF($AS222="",0,IF('1. Eingabemaske'!$F$20="","",(IF('1. Eingabemaske'!$F$20=0,($AR222/'1. Eingabemaske'!$G$20),($AR222-1)/('1. Eingabemaske'!$G$20-1))*$AS222)))),"")</f>
        <v/>
      </c>
      <c r="AU222" s="103"/>
      <c r="AV222" s="94" t="str">
        <f>IF(AND(ISTEXT($D222),ISNUMBER($AU222)),IF(HLOOKUP(INT($I222),'1. Eingabemaske'!$I$12:$V$21,11,FALSE)&lt;&gt;0,HLOOKUP(INT($I222),'1. Eingabemaske'!$I$12:$V$21,11,FALSE),""),"")</f>
        <v/>
      </c>
      <c r="AW222" s="103"/>
      <c r="AX222" s="94" t="str">
        <f>IF(AND(ISTEXT($D222),ISNUMBER($AW222)),IF(HLOOKUP(INT($I222),'1. Eingabemaske'!$I$12:$V$21,12,FALSE)&lt;&gt;0,HLOOKUP(INT($I222),'1. Eingabemaske'!$I$12:$V$21,12,FALSE),""),"")</f>
        <v/>
      </c>
      <c r="AY222" s="95" t="str">
        <f>IF(ISTEXT($D222),SUM(IF($AV222="",0,IF('1. Eingabemaske'!$F$21="","",(IF('1. Eingabemaske'!$F$21=0,($AU222/'1. Eingabemaske'!$G$21),($AU222-1)/('1. Eingabemaske'!$G$21-1)))*$AV222)),IF($AX222="",0,IF('1. Eingabemaske'!#REF!="","",(IF('1. Eingabemaske'!#REF!=0,($AW222/'1. Eingabemaske'!#REF!),($AW222-1)/('1. Eingabemaske'!#REF!-1)))*$AX222))),"")</f>
        <v/>
      </c>
      <c r="AZ222" s="84" t="str">
        <f t="shared" si="30"/>
        <v>Bitte BES einfügen</v>
      </c>
      <c r="BA222" s="96" t="str">
        <f t="shared" si="31"/>
        <v/>
      </c>
      <c r="BB222" s="100"/>
      <c r="BC222" s="100"/>
      <c r="BD222" s="100"/>
    </row>
    <row r="223" spans="2:56" ht="13.5" thickBot="1" x14ac:dyDescent="0.45">
      <c r="B223" s="99" t="str">
        <f t="shared" si="24"/>
        <v xml:space="preserve"> </v>
      </c>
      <c r="C223" s="100"/>
      <c r="D223" s="100"/>
      <c r="E223" s="100"/>
      <c r="F223" s="100"/>
      <c r="G223" s="101"/>
      <c r="H223" s="101"/>
      <c r="I223" s="84" t="str">
        <f>IF(ISBLANK(Tableau1[[#This Row],[Name]]),"",((Tableau1[[#This Row],[Testdatum]]-Tableau1[[#This Row],[Geburtsdatum]])/365))</f>
        <v/>
      </c>
      <c r="J223" s="102" t="str">
        <f t="shared" si="25"/>
        <v xml:space="preserve"> </v>
      </c>
      <c r="K223" s="103"/>
      <c r="L223" s="103"/>
      <c r="M223" s="104" t="str">
        <f>IF(ISTEXT(D223),IF(L223="","",IF(HLOOKUP(INT($I223),'1. Eingabemaske'!$I$12:$V$21,2,FALSE)&lt;&gt;0,HLOOKUP(INT($I223),'1. Eingabemaske'!$I$12:$V$21,2,FALSE),"")),"")</f>
        <v/>
      </c>
      <c r="N223" s="105" t="str">
        <f>IF(ISTEXT($D223),IF(F223="M",IF(L223="","",IF($K223="Frühentwickler",VLOOKUP(INT($I223),'1. Eingabemaske'!$Z$12:$AF$28,5,FALSE),IF($K223="Normalentwickler",VLOOKUP(INT($I223),'1. Eingabemaske'!$Z$12:$AF$23,6,FALSE),IF($K223="Spätentwickler",VLOOKUP(INT($I223),'1. Eingabemaske'!$Z$12:$AF$23,7,FALSE),0)))+((VLOOKUP(INT($I223),'1. Eingabemaske'!$Z$12:$AF$23,2,FALSE))*(($G223-DATE(YEAR($G223),1,1)+1)/365))),IF(F223="W",(IF($K223="Frühentwickler",VLOOKUP(INT($I223),'1. Eingabemaske'!$AH$12:$AN$28,5,FALSE),IF($K223="Normalentwickler",VLOOKUP(INT($I223),'1. Eingabemaske'!$AH$12:$AN$23,6,FALSE),IF($K223="Spätentwickler",VLOOKUP(INT($I223),'1. Eingabemaske'!$AH$12:$AN$23,7,FALSE),0)))+((VLOOKUP(INT($I223),'1. Eingabemaske'!$AH$12:$AN$23,2,FALSE))*(($G223-DATE(YEAR($G223),1,1)+1)/365))),"Geschlecht fehlt!")),"")</f>
        <v/>
      </c>
      <c r="O223" s="106" t="str">
        <f>IF(ISTEXT(D223),IF(M223="","",IF('1. Eingabemaske'!$F$13="",0,(IF('1. Eingabemaske'!$F$13=0,(L223/'1. Eingabemaske'!$G$13),(L223-1)/('1. Eingabemaske'!$G$13-1))*M223*N223))),"")</f>
        <v/>
      </c>
      <c r="P223" s="103"/>
      <c r="Q223" s="103"/>
      <c r="R223" s="104" t="str">
        <f t="shared" si="26"/>
        <v/>
      </c>
      <c r="S223" s="104" t="str">
        <f>IF(AND(ISTEXT($D223),ISNUMBER(R223)),IF(HLOOKUP(INT($I223),'1. Eingabemaske'!$I$12:$V$21,3,FALSE)&lt;&gt;0,HLOOKUP(INT($I223),'1. Eingabemaske'!$I$12:$V$21,3,FALSE),""),"")</f>
        <v/>
      </c>
      <c r="T223" s="106" t="str">
        <f>IF(ISTEXT($D223),IF($S223="","",IF($R223="","",IF('1. Eingabemaske'!$F$14="",0,(IF('1. Eingabemaske'!$F$14=0,(R223/'1. Eingabemaske'!$G$14),(R223-1)/('1. Eingabemaske'!$G$14-1))*$S223)))),"")</f>
        <v/>
      </c>
      <c r="U223" s="103"/>
      <c r="V223" s="103"/>
      <c r="W223" s="104" t="str">
        <f t="shared" si="27"/>
        <v/>
      </c>
      <c r="X223" s="104" t="str">
        <f>IF(AND(ISTEXT($D223),ISNUMBER(W223)),IF(HLOOKUP(INT($I223),'1. Eingabemaske'!$I$12:$V$21,4,FALSE)&lt;&gt;0,HLOOKUP(INT($I223),'1. Eingabemaske'!$I$12:$V$21,4,FALSE),""),"")</f>
        <v/>
      </c>
      <c r="Y223" s="108" t="str">
        <f>IF(ISTEXT($D223),IF($W223="","",IF($X223="","",IF('1. Eingabemaske'!$F$15="","",(IF('1. Eingabemaske'!$F$15=0,($W223/'1. Eingabemaske'!$G$15),($W223-1)/('1. Eingabemaske'!$G$15-1))*$X223)))),"")</f>
        <v/>
      </c>
      <c r="Z223" s="103"/>
      <c r="AA223" s="103"/>
      <c r="AB223" s="104" t="str">
        <f t="shared" si="28"/>
        <v/>
      </c>
      <c r="AC223" s="104" t="str">
        <f>IF(AND(ISTEXT($D223),ISNUMBER($AB223)),IF(HLOOKUP(INT($I223),'1. Eingabemaske'!$I$12:$V$21,5,FALSE)&lt;&gt;0,HLOOKUP(INT($I223),'1. Eingabemaske'!$I$12:$V$21,5,FALSE),""),"")</f>
        <v/>
      </c>
      <c r="AD223" s="91" t="str">
        <f>IF(ISTEXT($D223),IF($AC223="","",IF('1. Eingabemaske'!$F$16="","",(IF('1. Eingabemaske'!$F$16=0,($AB223/'1. Eingabemaske'!$G$16),($AB223-1)/('1. Eingabemaske'!$G$16-1))*$AC223))),"")</f>
        <v/>
      </c>
      <c r="AE223" s="92" t="str">
        <f>IF(ISTEXT($D223),IF(F223="M",IF(L223="","",IF($K223="Frühentwickler",VLOOKUP(INT($I223),'1. Eingabemaske'!$Z$12:$AF$28,5,FALSE),IF($K223="Normalentwickler",VLOOKUP(INT($I223),'1. Eingabemaske'!$Z$12:$AF$23,6,FALSE),IF($K223="Spätentwickler",VLOOKUP(INT($I223),'1. Eingabemaske'!$Z$12:$AF$23,7,FALSE),0)))+((VLOOKUP(INT($I223),'1. Eingabemaske'!$Z$12:$AF$23,2,FALSE))*(($G223-DATE(YEAR($G223),1,1)+1)/365))),IF(F223="W",(IF($K223="Frühentwickler",VLOOKUP(INT($I223),'1. Eingabemaske'!$AH$12:$AN$28,5,FALSE),IF($K223="Normalentwickler",VLOOKUP(INT($I223),'1. Eingabemaske'!$AH$12:$AN$23,6,FALSE),IF($K223="Spätentwickler",VLOOKUP(INT($I223),'1. Eingabemaske'!$AH$12:$AN$23,7,FALSE),0)))+((VLOOKUP(INT($I223),'1. Eingabemaske'!$AH$12:$AN$23,2,FALSE))*(($G223-DATE(YEAR($G223),1,1)+1)/365))),"Geschlecht fehlt!")),"")</f>
        <v/>
      </c>
      <c r="AF223" s="93" t="str">
        <f t="shared" si="29"/>
        <v/>
      </c>
      <c r="AG223" s="103"/>
      <c r="AH223" s="94" t="str">
        <f>IF(AND(ISTEXT($D223),ISNUMBER($AG223)),IF(HLOOKUP(INT($I223),'1. Eingabemaske'!$I$12:$V$21,6,FALSE)&lt;&gt;0,HLOOKUP(INT($I223),'1. Eingabemaske'!$I$12:$V$21,6,FALSE),""),"")</f>
        <v/>
      </c>
      <c r="AI223" s="91" t="str">
        <f>IF(ISTEXT($D223),IF($AH223="","",IF('1. Eingabemaske'!$F$17="","",(IF('1. Eingabemaske'!$F$17=0,($AG223/'1. Eingabemaske'!$G$17),($AG223-1)/('1. Eingabemaske'!$G$17-1))*$AH223))),"")</f>
        <v/>
      </c>
      <c r="AJ223" s="103"/>
      <c r="AK223" s="94" t="str">
        <f>IF(AND(ISTEXT($D223),ISNUMBER($AJ223)),IF(HLOOKUP(INT($I223),'1. Eingabemaske'!$I$12:$V$21,7,FALSE)&lt;&gt;0,HLOOKUP(INT($I223),'1. Eingabemaske'!$I$12:$V$21,7,FALSE),""),"")</f>
        <v/>
      </c>
      <c r="AL223" s="91" t="str">
        <f>IF(ISTEXT($D223),IF(AJ223=0,0,IF($AK223="","",IF('1. Eingabemaske'!$F$18="","",(IF('1. Eingabemaske'!$F$18=0,($AJ223/'1. Eingabemaske'!$G$18),($AJ223-1)/('1. Eingabemaske'!$G$18-1))*$AK223)))),"")</f>
        <v/>
      </c>
      <c r="AM223" s="103"/>
      <c r="AN223" s="94" t="str">
        <f>IF(AND(ISTEXT($D223),ISNUMBER($AM223)),IF(HLOOKUP(INT($I223),'1. Eingabemaske'!$I$12:$V$21,8,FALSE)&lt;&gt;0,HLOOKUP(INT($I223),'1. Eingabemaske'!$I$12:$V$21,8,FALSE),""),"")</f>
        <v/>
      </c>
      <c r="AO223" s="89" t="str">
        <f>IF(ISTEXT($D223),IF($AN223="","",IF('1. Eingabemaske'!#REF!="","",(IF('1. Eingabemaske'!#REF!=0,($AM223/'1. Eingabemaske'!#REF!),($AM223-1)/('1. Eingabemaske'!#REF!-1))*$AN223))),"")</f>
        <v/>
      </c>
      <c r="AP223" s="110"/>
      <c r="AQ223" s="94" t="str">
        <f>IF(AND(ISTEXT($D223),ISNUMBER($AP223)),IF(HLOOKUP(INT($I223),'1. Eingabemaske'!$I$12:$V$21,9,FALSE)&lt;&gt;0,HLOOKUP(INT($I223),'1. Eingabemaske'!$I$12:$V$21,9,FALSE),""),"")</f>
        <v/>
      </c>
      <c r="AR223" s="103"/>
      <c r="AS223" s="94" t="str">
        <f>IF(AND(ISTEXT($D223),ISNUMBER($AR223)),IF(HLOOKUP(INT($I223),'1. Eingabemaske'!$I$12:$V$21,10,FALSE)&lt;&gt;0,HLOOKUP(INT($I223),'1. Eingabemaske'!$I$12:$V$21,10,FALSE),""),"")</f>
        <v/>
      </c>
      <c r="AT223" s="95" t="str">
        <f>IF(ISTEXT($D223),(IF($AQ223="",0,IF('1. Eingabemaske'!$F$19="","",(IF('1. Eingabemaske'!$F$19=0,($AP223/'1. Eingabemaske'!$G$19),($AP223-1)/('1. Eingabemaske'!$G$19-1))*$AQ223)))+IF($AS223="",0,IF('1. Eingabemaske'!$F$20="","",(IF('1. Eingabemaske'!$F$20=0,($AR223/'1. Eingabemaske'!$G$20),($AR223-1)/('1. Eingabemaske'!$G$20-1))*$AS223)))),"")</f>
        <v/>
      </c>
      <c r="AU223" s="103"/>
      <c r="AV223" s="94" t="str">
        <f>IF(AND(ISTEXT($D223),ISNUMBER($AU223)),IF(HLOOKUP(INT($I223),'1. Eingabemaske'!$I$12:$V$21,11,FALSE)&lt;&gt;0,HLOOKUP(INT($I223),'1. Eingabemaske'!$I$12:$V$21,11,FALSE),""),"")</f>
        <v/>
      </c>
      <c r="AW223" s="103"/>
      <c r="AX223" s="94" t="str">
        <f>IF(AND(ISTEXT($D223),ISNUMBER($AW223)),IF(HLOOKUP(INT($I223),'1. Eingabemaske'!$I$12:$V$21,12,FALSE)&lt;&gt;0,HLOOKUP(INT($I223),'1. Eingabemaske'!$I$12:$V$21,12,FALSE),""),"")</f>
        <v/>
      </c>
      <c r="AY223" s="95" t="str">
        <f>IF(ISTEXT($D223),SUM(IF($AV223="",0,IF('1. Eingabemaske'!$F$21="","",(IF('1. Eingabemaske'!$F$21=0,($AU223/'1. Eingabemaske'!$G$21),($AU223-1)/('1. Eingabemaske'!$G$21-1)))*$AV223)),IF($AX223="",0,IF('1. Eingabemaske'!#REF!="","",(IF('1. Eingabemaske'!#REF!=0,($AW223/'1. Eingabemaske'!#REF!),($AW223-1)/('1. Eingabemaske'!#REF!-1)))*$AX223))),"")</f>
        <v/>
      </c>
      <c r="AZ223" s="84" t="str">
        <f t="shared" si="30"/>
        <v>Bitte BES einfügen</v>
      </c>
      <c r="BA223" s="96" t="str">
        <f t="shared" si="31"/>
        <v/>
      </c>
      <c r="BB223" s="100"/>
      <c r="BC223" s="100"/>
      <c r="BD223" s="100"/>
    </row>
    <row r="224" spans="2:56" ht="13.5" thickBot="1" x14ac:dyDescent="0.45">
      <c r="B224" s="99" t="str">
        <f t="shared" si="24"/>
        <v xml:space="preserve"> </v>
      </c>
      <c r="C224" s="100"/>
      <c r="D224" s="100"/>
      <c r="E224" s="100"/>
      <c r="F224" s="100"/>
      <c r="G224" s="101"/>
      <c r="H224" s="101"/>
      <c r="I224" s="84" t="str">
        <f>IF(ISBLANK(Tableau1[[#This Row],[Name]]),"",((Tableau1[[#This Row],[Testdatum]]-Tableau1[[#This Row],[Geburtsdatum]])/365))</f>
        <v/>
      </c>
      <c r="J224" s="102" t="str">
        <f t="shared" si="25"/>
        <v xml:space="preserve"> </v>
      </c>
      <c r="K224" s="103"/>
      <c r="L224" s="103"/>
      <c r="M224" s="104" t="str">
        <f>IF(ISTEXT(D224),IF(L224="","",IF(HLOOKUP(INT($I224),'1. Eingabemaske'!$I$12:$V$21,2,FALSE)&lt;&gt;0,HLOOKUP(INT($I224),'1. Eingabemaske'!$I$12:$V$21,2,FALSE),"")),"")</f>
        <v/>
      </c>
      <c r="N224" s="105" t="str">
        <f>IF(ISTEXT($D224),IF(F224="M",IF(L224="","",IF($K224="Frühentwickler",VLOOKUP(INT($I224),'1. Eingabemaske'!$Z$12:$AF$28,5,FALSE),IF($K224="Normalentwickler",VLOOKUP(INT($I224),'1. Eingabemaske'!$Z$12:$AF$23,6,FALSE),IF($K224="Spätentwickler",VLOOKUP(INT($I224),'1. Eingabemaske'!$Z$12:$AF$23,7,FALSE),0)))+((VLOOKUP(INT($I224),'1. Eingabemaske'!$Z$12:$AF$23,2,FALSE))*(($G224-DATE(YEAR($G224),1,1)+1)/365))),IF(F224="W",(IF($K224="Frühentwickler",VLOOKUP(INT($I224),'1. Eingabemaske'!$AH$12:$AN$28,5,FALSE),IF($K224="Normalentwickler",VLOOKUP(INT($I224),'1. Eingabemaske'!$AH$12:$AN$23,6,FALSE),IF($K224="Spätentwickler",VLOOKUP(INT($I224),'1. Eingabemaske'!$AH$12:$AN$23,7,FALSE),0)))+((VLOOKUP(INT($I224),'1. Eingabemaske'!$AH$12:$AN$23,2,FALSE))*(($G224-DATE(YEAR($G224),1,1)+1)/365))),"Geschlecht fehlt!")),"")</f>
        <v/>
      </c>
      <c r="O224" s="106" t="str">
        <f>IF(ISTEXT(D224),IF(M224="","",IF('1. Eingabemaske'!$F$13="",0,(IF('1. Eingabemaske'!$F$13=0,(L224/'1. Eingabemaske'!$G$13),(L224-1)/('1. Eingabemaske'!$G$13-1))*M224*N224))),"")</f>
        <v/>
      </c>
      <c r="P224" s="103"/>
      <c r="Q224" s="103"/>
      <c r="R224" s="104" t="str">
        <f t="shared" si="26"/>
        <v/>
      </c>
      <c r="S224" s="104" t="str">
        <f>IF(AND(ISTEXT($D224),ISNUMBER(R224)),IF(HLOOKUP(INT($I224),'1. Eingabemaske'!$I$12:$V$21,3,FALSE)&lt;&gt;0,HLOOKUP(INT($I224),'1. Eingabemaske'!$I$12:$V$21,3,FALSE),""),"")</f>
        <v/>
      </c>
      <c r="T224" s="106" t="str">
        <f>IF(ISTEXT($D224),IF($S224="","",IF($R224="","",IF('1. Eingabemaske'!$F$14="",0,(IF('1. Eingabemaske'!$F$14=0,(R224/'1. Eingabemaske'!$G$14),(R224-1)/('1. Eingabemaske'!$G$14-1))*$S224)))),"")</f>
        <v/>
      </c>
      <c r="U224" s="103"/>
      <c r="V224" s="103"/>
      <c r="W224" s="104" t="str">
        <f t="shared" si="27"/>
        <v/>
      </c>
      <c r="X224" s="104" t="str">
        <f>IF(AND(ISTEXT($D224),ISNUMBER(W224)),IF(HLOOKUP(INT($I224),'1. Eingabemaske'!$I$12:$V$21,4,FALSE)&lt;&gt;0,HLOOKUP(INT($I224),'1. Eingabemaske'!$I$12:$V$21,4,FALSE),""),"")</f>
        <v/>
      </c>
      <c r="Y224" s="108" t="str">
        <f>IF(ISTEXT($D224),IF($W224="","",IF($X224="","",IF('1. Eingabemaske'!$F$15="","",(IF('1. Eingabemaske'!$F$15=0,($W224/'1. Eingabemaske'!$G$15),($W224-1)/('1. Eingabemaske'!$G$15-1))*$X224)))),"")</f>
        <v/>
      </c>
      <c r="Z224" s="103"/>
      <c r="AA224" s="103"/>
      <c r="AB224" s="104" t="str">
        <f t="shared" si="28"/>
        <v/>
      </c>
      <c r="AC224" s="104" t="str">
        <f>IF(AND(ISTEXT($D224),ISNUMBER($AB224)),IF(HLOOKUP(INT($I224),'1. Eingabemaske'!$I$12:$V$21,5,FALSE)&lt;&gt;0,HLOOKUP(INT($I224),'1. Eingabemaske'!$I$12:$V$21,5,FALSE),""),"")</f>
        <v/>
      </c>
      <c r="AD224" s="91" t="str">
        <f>IF(ISTEXT($D224),IF($AC224="","",IF('1. Eingabemaske'!$F$16="","",(IF('1. Eingabemaske'!$F$16=0,($AB224/'1. Eingabemaske'!$G$16),($AB224-1)/('1. Eingabemaske'!$G$16-1))*$AC224))),"")</f>
        <v/>
      </c>
      <c r="AE224" s="92" t="str">
        <f>IF(ISTEXT($D224),IF(F224="M",IF(L224="","",IF($K224="Frühentwickler",VLOOKUP(INT($I224),'1. Eingabemaske'!$Z$12:$AF$28,5,FALSE),IF($K224="Normalentwickler",VLOOKUP(INT($I224),'1. Eingabemaske'!$Z$12:$AF$23,6,FALSE),IF($K224="Spätentwickler",VLOOKUP(INT($I224),'1. Eingabemaske'!$Z$12:$AF$23,7,FALSE),0)))+((VLOOKUP(INT($I224),'1. Eingabemaske'!$Z$12:$AF$23,2,FALSE))*(($G224-DATE(YEAR($G224),1,1)+1)/365))),IF(F224="W",(IF($K224="Frühentwickler",VLOOKUP(INT($I224),'1. Eingabemaske'!$AH$12:$AN$28,5,FALSE),IF($K224="Normalentwickler",VLOOKUP(INT($I224),'1. Eingabemaske'!$AH$12:$AN$23,6,FALSE),IF($K224="Spätentwickler",VLOOKUP(INT($I224),'1. Eingabemaske'!$AH$12:$AN$23,7,FALSE),0)))+((VLOOKUP(INT($I224),'1. Eingabemaske'!$AH$12:$AN$23,2,FALSE))*(($G224-DATE(YEAR($G224),1,1)+1)/365))),"Geschlecht fehlt!")),"")</f>
        <v/>
      </c>
      <c r="AF224" s="93" t="str">
        <f t="shared" si="29"/>
        <v/>
      </c>
      <c r="AG224" s="103"/>
      <c r="AH224" s="94" t="str">
        <f>IF(AND(ISTEXT($D224),ISNUMBER($AG224)),IF(HLOOKUP(INT($I224),'1. Eingabemaske'!$I$12:$V$21,6,FALSE)&lt;&gt;0,HLOOKUP(INT($I224),'1. Eingabemaske'!$I$12:$V$21,6,FALSE),""),"")</f>
        <v/>
      </c>
      <c r="AI224" s="91" t="str">
        <f>IF(ISTEXT($D224),IF($AH224="","",IF('1. Eingabemaske'!$F$17="","",(IF('1. Eingabemaske'!$F$17=0,($AG224/'1. Eingabemaske'!$G$17),($AG224-1)/('1. Eingabemaske'!$G$17-1))*$AH224))),"")</f>
        <v/>
      </c>
      <c r="AJ224" s="103"/>
      <c r="AK224" s="94" t="str">
        <f>IF(AND(ISTEXT($D224),ISNUMBER($AJ224)),IF(HLOOKUP(INT($I224),'1. Eingabemaske'!$I$12:$V$21,7,FALSE)&lt;&gt;0,HLOOKUP(INT($I224),'1. Eingabemaske'!$I$12:$V$21,7,FALSE),""),"")</f>
        <v/>
      </c>
      <c r="AL224" s="91" t="str">
        <f>IF(ISTEXT($D224),IF(AJ224=0,0,IF($AK224="","",IF('1. Eingabemaske'!$F$18="","",(IF('1. Eingabemaske'!$F$18=0,($AJ224/'1. Eingabemaske'!$G$18),($AJ224-1)/('1. Eingabemaske'!$G$18-1))*$AK224)))),"")</f>
        <v/>
      </c>
      <c r="AM224" s="103"/>
      <c r="AN224" s="94" t="str">
        <f>IF(AND(ISTEXT($D224),ISNUMBER($AM224)),IF(HLOOKUP(INT($I224),'1. Eingabemaske'!$I$12:$V$21,8,FALSE)&lt;&gt;0,HLOOKUP(INT($I224),'1. Eingabemaske'!$I$12:$V$21,8,FALSE),""),"")</f>
        <v/>
      </c>
      <c r="AO224" s="89" t="str">
        <f>IF(ISTEXT($D224),IF($AN224="","",IF('1. Eingabemaske'!#REF!="","",(IF('1. Eingabemaske'!#REF!=0,($AM224/'1. Eingabemaske'!#REF!),($AM224-1)/('1. Eingabemaske'!#REF!-1))*$AN224))),"")</f>
        <v/>
      </c>
      <c r="AP224" s="110"/>
      <c r="AQ224" s="94" t="str">
        <f>IF(AND(ISTEXT($D224),ISNUMBER($AP224)),IF(HLOOKUP(INT($I224),'1. Eingabemaske'!$I$12:$V$21,9,FALSE)&lt;&gt;0,HLOOKUP(INT($I224),'1. Eingabemaske'!$I$12:$V$21,9,FALSE),""),"")</f>
        <v/>
      </c>
      <c r="AR224" s="103"/>
      <c r="AS224" s="94" t="str">
        <f>IF(AND(ISTEXT($D224),ISNUMBER($AR224)),IF(HLOOKUP(INT($I224),'1. Eingabemaske'!$I$12:$V$21,10,FALSE)&lt;&gt;0,HLOOKUP(INT($I224),'1. Eingabemaske'!$I$12:$V$21,10,FALSE),""),"")</f>
        <v/>
      </c>
      <c r="AT224" s="95" t="str">
        <f>IF(ISTEXT($D224),(IF($AQ224="",0,IF('1. Eingabemaske'!$F$19="","",(IF('1. Eingabemaske'!$F$19=0,($AP224/'1. Eingabemaske'!$G$19),($AP224-1)/('1. Eingabemaske'!$G$19-1))*$AQ224)))+IF($AS224="",0,IF('1. Eingabemaske'!$F$20="","",(IF('1. Eingabemaske'!$F$20=0,($AR224/'1. Eingabemaske'!$G$20),($AR224-1)/('1. Eingabemaske'!$G$20-1))*$AS224)))),"")</f>
        <v/>
      </c>
      <c r="AU224" s="103"/>
      <c r="AV224" s="94" t="str">
        <f>IF(AND(ISTEXT($D224),ISNUMBER($AU224)),IF(HLOOKUP(INT($I224),'1. Eingabemaske'!$I$12:$V$21,11,FALSE)&lt;&gt;0,HLOOKUP(INT($I224),'1. Eingabemaske'!$I$12:$V$21,11,FALSE),""),"")</f>
        <v/>
      </c>
      <c r="AW224" s="103"/>
      <c r="AX224" s="94" t="str">
        <f>IF(AND(ISTEXT($D224),ISNUMBER($AW224)),IF(HLOOKUP(INT($I224),'1. Eingabemaske'!$I$12:$V$21,12,FALSE)&lt;&gt;0,HLOOKUP(INT($I224),'1. Eingabemaske'!$I$12:$V$21,12,FALSE),""),"")</f>
        <v/>
      </c>
      <c r="AY224" s="95" t="str">
        <f>IF(ISTEXT($D224),SUM(IF($AV224="",0,IF('1. Eingabemaske'!$F$21="","",(IF('1. Eingabemaske'!$F$21=0,($AU224/'1. Eingabemaske'!$G$21),($AU224-1)/('1. Eingabemaske'!$G$21-1)))*$AV224)),IF($AX224="",0,IF('1. Eingabemaske'!#REF!="","",(IF('1. Eingabemaske'!#REF!=0,($AW224/'1. Eingabemaske'!#REF!),($AW224-1)/('1. Eingabemaske'!#REF!-1)))*$AX224))),"")</f>
        <v/>
      </c>
      <c r="AZ224" s="84" t="str">
        <f t="shared" si="30"/>
        <v>Bitte BES einfügen</v>
      </c>
      <c r="BA224" s="96" t="str">
        <f t="shared" si="31"/>
        <v/>
      </c>
      <c r="BB224" s="100"/>
      <c r="BC224" s="100"/>
      <c r="BD224" s="100"/>
    </row>
    <row r="225" spans="2:56" ht="13.5" thickBot="1" x14ac:dyDescent="0.45">
      <c r="B225" s="99" t="str">
        <f t="shared" si="24"/>
        <v xml:space="preserve"> </v>
      </c>
      <c r="C225" s="100"/>
      <c r="D225" s="100"/>
      <c r="E225" s="100"/>
      <c r="F225" s="100"/>
      <c r="G225" s="101"/>
      <c r="H225" s="101"/>
      <c r="I225" s="84" t="str">
        <f>IF(ISBLANK(Tableau1[[#This Row],[Name]]),"",((Tableau1[[#This Row],[Testdatum]]-Tableau1[[#This Row],[Geburtsdatum]])/365))</f>
        <v/>
      </c>
      <c r="J225" s="102" t="str">
        <f t="shared" si="25"/>
        <v xml:space="preserve"> </v>
      </c>
      <c r="K225" s="103"/>
      <c r="L225" s="103"/>
      <c r="M225" s="104" t="str">
        <f>IF(ISTEXT(D225),IF(L225="","",IF(HLOOKUP(INT($I225),'1. Eingabemaske'!$I$12:$V$21,2,FALSE)&lt;&gt;0,HLOOKUP(INT($I225),'1. Eingabemaske'!$I$12:$V$21,2,FALSE),"")),"")</f>
        <v/>
      </c>
      <c r="N225" s="105" t="str">
        <f>IF(ISTEXT($D225),IF(F225="M",IF(L225="","",IF($K225="Frühentwickler",VLOOKUP(INT($I225),'1. Eingabemaske'!$Z$12:$AF$28,5,FALSE),IF($K225="Normalentwickler",VLOOKUP(INT($I225),'1. Eingabemaske'!$Z$12:$AF$23,6,FALSE),IF($K225="Spätentwickler",VLOOKUP(INT($I225),'1. Eingabemaske'!$Z$12:$AF$23,7,FALSE),0)))+((VLOOKUP(INT($I225),'1. Eingabemaske'!$Z$12:$AF$23,2,FALSE))*(($G225-DATE(YEAR($G225),1,1)+1)/365))),IF(F225="W",(IF($K225="Frühentwickler",VLOOKUP(INT($I225),'1. Eingabemaske'!$AH$12:$AN$28,5,FALSE),IF($K225="Normalentwickler",VLOOKUP(INT($I225),'1. Eingabemaske'!$AH$12:$AN$23,6,FALSE),IF($K225="Spätentwickler",VLOOKUP(INT($I225),'1. Eingabemaske'!$AH$12:$AN$23,7,FALSE),0)))+((VLOOKUP(INT($I225),'1. Eingabemaske'!$AH$12:$AN$23,2,FALSE))*(($G225-DATE(YEAR($G225),1,1)+1)/365))),"Geschlecht fehlt!")),"")</f>
        <v/>
      </c>
      <c r="O225" s="106" t="str">
        <f>IF(ISTEXT(D225),IF(M225="","",IF('1. Eingabemaske'!$F$13="",0,(IF('1. Eingabemaske'!$F$13=0,(L225/'1. Eingabemaske'!$G$13),(L225-1)/('1. Eingabemaske'!$G$13-1))*M225*N225))),"")</f>
        <v/>
      </c>
      <c r="P225" s="103"/>
      <c r="Q225" s="103"/>
      <c r="R225" s="104" t="str">
        <f t="shared" si="26"/>
        <v/>
      </c>
      <c r="S225" s="104" t="str">
        <f>IF(AND(ISTEXT($D225),ISNUMBER(R225)),IF(HLOOKUP(INT($I225),'1. Eingabemaske'!$I$12:$V$21,3,FALSE)&lt;&gt;0,HLOOKUP(INT($I225),'1. Eingabemaske'!$I$12:$V$21,3,FALSE),""),"")</f>
        <v/>
      </c>
      <c r="T225" s="106" t="str">
        <f>IF(ISTEXT($D225),IF($S225="","",IF($R225="","",IF('1. Eingabemaske'!$F$14="",0,(IF('1. Eingabemaske'!$F$14=0,(R225/'1. Eingabemaske'!$G$14),(R225-1)/('1. Eingabemaske'!$G$14-1))*$S225)))),"")</f>
        <v/>
      </c>
      <c r="U225" s="103"/>
      <c r="V225" s="103"/>
      <c r="W225" s="104" t="str">
        <f t="shared" si="27"/>
        <v/>
      </c>
      <c r="X225" s="104" t="str">
        <f>IF(AND(ISTEXT($D225),ISNUMBER(W225)),IF(HLOOKUP(INT($I225),'1. Eingabemaske'!$I$12:$V$21,4,FALSE)&lt;&gt;0,HLOOKUP(INT($I225),'1. Eingabemaske'!$I$12:$V$21,4,FALSE),""),"")</f>
        <v/>
      </c>
      <c r="Y225" s="108" t="str">
        <f>IF(ISTEXT($D225),IF($W225="","",IF($X225="","",IF('1. Eingabemaske'!$F$15="","",(IF('1. Eingabemaske'!$F$15=0,($W225/'1. Eingabemaske'!$G$15),($W225-1)/('1. Eingabemaske'!$G$15-1))*$X225)))),"")</f>
        <v/>
      </c>
      <c r="Z225" s="103"/>
      <c r="AA225" s="103"/>
      <c r="AB225" s="104" t="str">
        <f t="shared" si="28"/>
        <v/>
      </c>
      <c r="AC225" s="104" t="str">
        <f>IF(AND(ISTEXT($D225),ISNUMBER($AB225)),IF(HLOOKUP(INT($I225),'1. Eingabemaske'!$I$12:$V$21,5,FALSE)&lt;&gt;0,HLOOKUP(INT($I225),'1. Eingabemaske'!$I$12:$V$21,5,FALSE),""),"")</f>
        <v/>
      </c>
      <c r="AD225" s="91" t="str">
        <f>IF(ISTEXT($D225),IF($AC225="","",IF('1. Eingabemaske'!$F$16="","",(IF('1. Eingabemaske'!$F$16=0,($AB225/'1. Eingabemaske'!$G$16),($AB225-1)/('1. Eingabemaske'!$G$16-1))*$AC225))),"")</f>
        <v/>
      </c>
      <c r="AE225" s="92" t="str">
        <f>IF(ISTEXT($D225),IF(F225="M",IF(L225="","",IF($K225="Frühentwickler",VLOOKUP(INT($I225),'1. Eingabemaske'!$Z$12:$AF$28,5,FALSE),IF($K225="Normalentwickler",VLOOKUP(INT($I225),'1. Eingabemaske'!$Z$12:$AF$23,6,FALSE),IF($K225="Spätentwickler",VLOOKUP(INT($I225),'1. Eingabemaske'!$Z$12:$AF$23,7,FALSE),0)))+((VLOOKUP(INT($I225),'1. Eingabemaske'!$Z$12:$AF$23,2,FALSE))*(($G225-DATE(YEAR($G225),1,1)+1)/365))),IF(F225="W",(IF($K225="Frühentwickler",VLOOKUP(INT($I225),'1. Eingabemaske'!$AH$12:$AN$28,5,FALSE),IF($K225="Normalentwickler",VLOOKUP(INT($I225),'1. Eingabemaske'!$AH$12:$AN$23,6,FALSE),IF($K225="Spätentwickler",VLOOKUP(INT($I225),'1. Eingabemaske'!$AH$12:$AN$23,7,FALSE),0)))+((VLOOKUP(INT($I225),'1. Eingabemaske'!$AH$12:$AN$23,2,FALSE))*(($G225-DATE(YEAR($G225),1,1)+1)/365))),"Geschlecht fehlt!")),"")</f>
        <v/>
      </c>
      <c r="AF225" s="93" t="str">
        <f t="shared" si="29"/>
        <v/>
      </c>
      <c r="AG225" s="103"/>
      <c r="AH225" s="94" t="str">
        <f>IF(AND(ISTEXT($D225),ISNUMBER($AG225)),IF(HLOOKUP(INT($I225),'1. Eingabemaske'!$I$12:$V$21,6,FALSE)&lt;&gt;0,HLOOKUP(INT($I225),'1. Eingabemaske'!$I$12:$V$21,6,FALSE),""),"")</f>
        <v/>
      </c>
      <c r="AI225" s="91" t="str">
        <f>IF(ISTEXT($D225),IF($AH225="","",IF('1. Eingabemaske'!$F$17="","",(IF('1. Eingabemaske'!$F$17=0,($AG225/'1. Eingabemaske'!$G$17),($AG225-1)/('1. Eingabemaske'!$G$17-1))*$AH225))),"")</f>
        <v/>
      </c>
      <c r="AJ225" s="103"/>
      <c r="AK225" s="94" t="str">
        <f>IF(AND(ISTEXT($D225),ISNUMBER($AJ225)),IF(HLOOKUP(INT($I225),'1. Eingabemaske'!$I$12:$V$21,7,FALSE)&lt;&gt;0,HLOOKUP(INT($I225),'1. Eingabemaske'!$I$12:$V$21,7,FALSE),""),"")</f>
        <v/>
      </c>
      <c r="AL225" s="91" t="str">
        <f>IF(ISTEXT($D225),IF(AJ225=0,0,IF($AK225="","",IF('1. Eingabemaske'!$F$18="","",(IF('1. Eingabemaske'!$F$18=0,($AJ225/'1. Eingabemaske'!$G$18),($AJ225-1)/('1. Eingabemaske'!$G$18-1))*$AK225)))),"")</f>
        <v/>
      </c>
      <c r="AM225" s="103"/>
      <c r="AN225" s="94" t="str">
        <f>IF(AND(ISTEXT($D225),ISNUMBER($AM225)),IF(HLOOKUP(INT($I225),'1. Eingabemaske'!$I$12:$V$21,8,FALSE)&lt;&gt;0,HLOOKUP(INT($I225),'1. Eingabemaske'!$I$12:$V$21,8,FALSE),""),"")</f>
        <v/>
      </c>
      <c r="AO225" s="89" t="str">
        <f>IF(ISTEXT($D225),IF($AN225="","",IF('1. Eingabemaske'!#REF!="","",(IF('1. Eingabemaske'!#REF!=0,($AM225/'1. Eingabemaske'!#REF!),($AM225-1)/('1. Eingabemaske'!#REF!-1))*$AN225))),"")</f>
        <v/>
      </c>
      <c r="AP225" s="110"/>
      <c r="AQ225" s="94" t="str">
        <f>IF(AND(ISTEXT($D225),ISNUMBER($AP225)),IF(HLOOKUP(INT($I225),'1. Eingabemaske'!$I$12:$V$21,9,FALSE)&lt;&gt;0,HLOOKUP(INT($I225),'1. Eingabemaske'!$I$12:$V$21,9,FALSE),""),"")</f>
        <v/>
      </c>
      <c r="AR225" s="103"/>
      <c r="AS225" s="94" t="str">
        <f>IF(AND(ISTEXT($D225),ISNUMBER($AR225)),IF(HLOOKUP(INT($I225),'1. Eingabemaske'!$I$12:$V$21,10,FALSE)&lt;&gt;0,HLOOKUP(INT($I225),'1. Eingabemaske'!$I$12:$V$21,10,FALSE),""),"")</f>
        <v/>
      </c>
      <c r="AT225" s="95" t="str">
        <f>IF(ISTEXT($D225),(IF($AQ225="",0,IF('1. Eingabemaske'!$F$19="","",(IF('1. Eingabemaske'!$F$19=0,($AP225/'1. Eingabemaske'!$G$19),($AP225-1)/('1. Eingabemaske'!$G$19-1))*$AQ225)))+IF($AS225="",0,IF('1. Eingabemaske'!$F$20="","",(IF('1. Eingabemaske'!$F$20=0,($AR225/'1. Eingabemaske'!$G$20),($AR225-1)/('1. Eingabemaske'!$G$20-1))*$AS225)))),"")</f>
        <v/>
      </c>
      <c r="AU225" s="103"/>
      <c r="AV225" s="94" t="str">
        <f>IF(AND(ISTEXT($D225),ISNUMBER($AU225)),IF(HLOOKUP(INT($I225),'1. Eingabemaske'!$I$12:$V$21,11,FALSE)&lt;&gt;0,HLOOKUP(INT($I225),'1. Eingabemaske'!$I$12:$V$21,11,FALSE),""),"")</f>
        <v/>
      </c>
      <c r="AW225" s="103"/>
      <c r="AX225" s="94" t="str">
        <f>IF(AND(ISTEXT($D225),ISNUMBER($AW225)),IF(HLOOKUP(INT($I225),'1. Eingabemaske'!$I$12:$V$21,12,FALSE)&lt;&gt;0,HLOOKUP(INT($I225),'1. Eingabemaske'!$I$12:$V$21,12,FALSE),""),"")</f>
        <v/>
      </c>
      <c r="AY225" s="95" t="str">
        <f>IF(ISTEXT($D225),SUM(IF($AV225="",0,IF('1. Eingabemaske'!$F$21="","",(IF('1. Eingabemaske'!$F$21=0,($AU225/'1. Eingabemaske'!$G$21),($AU225-1)/('1. Eingabemaske'!$G$21-1)))*$AV225)),IF($AX225="",0,IF('1. Eingabemaske'!#REF!="","",(IF('1. Eingabemaske'!#REF!=0,($AW225/'1. Eingabemaske'!#REF!),($AW225-1)/('1. Eingabemaske'!#REF!-1)))*$AX225))),"")</f>
        <v/>
      </c>
      <c r="AZ225" s="84" t="str">
        <f t="shared" si="30"/>
        <v>Bitte BES einfügen</v>
      </c>
      <c r="BA225" s="96" t="str">
        <f t="shared" si="31"/>
        <v/>
      </c>
      <c r="BB225" s="100"/>
      <c r="BC225" s="100"/>
      <c r="BD225" s="100"/>
    </row>
    <row r="226" spans="2:56" ht="13.5" thickBot="1" x14ac:dyDescent="0.45">
      <c r="B226" s="99" t="str">
        <f t="shared" si="24"/>
        <v xml:space="preserve"> </v>
      </c>
      <c r="C226" s="100"/>
      <c r="D226" s="100"/>
      <c r="E226" s="100"/>
      <c r="F226" s="100"/>
      <c r="G226" s="101"/>
      <c r="H226" s="101"/>
      <c r="I226" s="84" t="str">
        <f>IF(ISBLANK(Tableau1[[#This Row],[Name]]),"",((Tableau1[[#This Row],[Testdatum]]-Tableau1[[#This Row],[Geburtsdatum]])/365))</f>
        <v/>
      </c>
      <c r="J226" s="102" t="str">
        <f t="shared" si="25"/>
        <v xml:space="preserve"> </v>
      </c>
      <c r="K226" s="103"/>
      <c r="L226" s="103"/>
      <c r="M226" s="104" t="str">
        <f>IF(ISTEXT(D226),IF(L226="","",IF(HLOOKUP(INT($I226),'1. Eingabemaske'!$I$12:$V$21,2,FALSE)&lt;&gt;0,HLOOKUP(INT($I226),'1. Eingabemaske'!$I$12:$V$21,2,FALSE),"")),"")</f>
        <v/>
      </c>
      <c r="N226" s="105" t="str">
        <f>IF(ISTEXT($D226),IF(F226="M",IF(L226="","",IF($K226="Frühentwickler",VLOOKUP(INT($I226),'1. Eingabemaske'!$Z$12:$AF$28,5,FALSE),IF($K226="Normalentwickler",VLOOKUP(INT($I226),'1. Eingabemaske'!$Z$12:$AF$23,6,FALSE),IF($K226="Spätentwickler",VLOOKUP(INT($I226),'1. Eingabemaske'!$Z$12:$AF$23,7,FALSE),0)))+((VLOOKUP(INT($I226),'1. Eingabemaske'!$Z$12:$AF$23,2,FALSE))*(($G226-DATE(YEAR($G226),1,1)+1)/365))),IF(F226="W",(IF($K226="Frühentwickler",VLOOKUP(INT($I226),'1. Eingabemaske'!$AH$12:$AN$28,5,FALSE),IF($K226="Normalentwickler",VLOOKUP(INT($I226),'1. Eingabemaske'!$AH$12:$AN$23,6,FALSE),IF($K226="Spätentwickler",VLOOKUP(INT($I226),'1. Eingabemaske'!$AH$12:$AN$23,7,FALSE),0)))+((VLOOKUP(INT($I226),'1. Eingabemaske'!$AH$12:$AN$23,2,FALSE))*(($G226-DATE(YEAR($G226),1,1)+1)/365))),"Geschlecht fehlt!")),"")</f>
        <v/>
      </c>
      <c r="O226" s="106" t="str">
        <f>IF(ISTEXT(D226),IF(M226="","",IF('1. Eingabemaske'!$F$13="",0,(IF('1. Eingabemaske'!$F$13=0,(L226/'1. Eingabemaske'!$G$13),(L226-1)/('1. Eingabemaske'!$G$13-1))*M226*N226))),"")</f>
        <v/>
      </c>
      <c r="P226" s="103"/>
      <c r="Q226" s="103"/>
      <c r="R226" s="104" t="str">
        <f t="shared" si="26"/>
        <v/>
      </c>
      <c r="S226" s="104" t="str">
        <f>IF(AND(ISTEXT($D226),ISNUMBER(R226)),IF(HLOOKUP(INT($I226),'1. Eingabemaske'!$I$12:$V$21,3,FALSE)&lt;&gt;0,HLOOKUP(INT($I226),'1. Eingabemaske'!$I$12:$V$21,3,FALSE),""),"")</f>
        <v/>
      </c>
      <c r="T226" s="106" t="str">
        <f>IF(ISTEXT($D226),IF($S226="","",IF($R226="","",IF('1. Eingabemaske'!$F$14="",0,(IF('1. Eingabemaske'!$F$14=0,(R226/'1. Eingabemaske'!$G$14),(R226-1)/('1. Eingabemaske'!$G$14-1))*$S226)))),"")</f>
        <v/>
      </c>
      <c r="U226" s="103"/>
      <c r="V226" s="103"/>
      <c r="W226" s="104" t="str">
        <f t="shared" si="27"/>
        <v/>
      </c>
      <c r="X226" s="104" t="str">
        <f>IF(AND(ISTEXT($D226),ISNUMBER(W226)),IF(HLOOKUP(INT($I226),'1. Eingabemaske'!$I$12:$V$21,4,FALSE)&lt;&gt;0,HLOOKUP(INT($I226),'1. Eingabemaske'!$I$12:$V$21,4,FALSE),""),"")</f>
        <v/>
      </c>
      <c r="Y226" s="108" t="str">
        <f>IF(ISTEXT($D226),IF($W226="","",IF($X226="","",IF('1. Eingabemaske'!$F$15="","",(IF('1. Eingabemaske'!$F$15=0,($W226/'1. Eingabemaske'!$G$15),($W226-1)/('1. Eingabemaske'!$G$15-1))*$X226)))),"")</f>
        <v/>
      </c>
      <c r="Z226" s="103"/>
      <c r="AA226" s="103"/>
      <c r="AB226" s="104" t="str">
        <f t="shared" si="28"/>
        <v/>
      </c>
      <c r="AC226" s="104" t="str">
        <f>IF(AND(ISTEXT($D226),ISNUMBER($AB226)),IF(HLOOKUP(INT($I226),'1. Eingabemaske'!$I$12:$V$21,5,FALSE)&lt;&gt;0,HLOOKUP(INT($I226),'1. Eingabemaske'!$I$12:$V$21,5,FALSE),""),"")</f>
        <v/>
      </c>
      <c r="AD226" s="91" t="str">
        <f>IF(ISTEXT($D226),IF($AC226="","",IF('1. Eingabemaske'!$F$16="","",(IF('1. Eingabemaske'!$F$16=0,($AB226/'1. Eingabemaske'!$G$16),($AB226-1)/('1. Eingabemaske'!$G$16-1))*$AC226))),"")</f>
        <v/>
      </c>
      <c r="AE226" s="92" t="str">
        <f>IF(ISTEXT($D226),IF(F226="M",IF(L226="","",IF($K226="Frühentwickler",VLOOKUP(INT($I226),'1. Eingabemaske'!$Z$12:$AF$28,5,FALSE),IF($K226="Normalentwickler",VLOOKUP(INT($I226),'1. Eingabemaske'!$Z$12:$AF$23,6,FALSE),IF($K226="Spätentwickler",VLOOKUP(INT($I226),'1. Eingabemaske'!$Z$12:$AF$23,7,FALSE),0)))+((VLOOKUP(INT($I226),'1. Eingabemaske'!$Z$12:$AF$23,2,FALSE))*(($G226-DATE(YEAR($G226),1,1)+1)/365))),IF(F226="W",(IF($K226="Frühentwickler",VLOOKUP(INT($I226),'1. Eingabemaske'!$AH$12:$AN$28,5,FALSE),IF($K226="Normalentwickler",VLOOKUP(INT($I226),'1. Eingabemaske'!$AH$12:$AN$23,6,FALSE),IF($K226="Spätentwickler",VLOOKUP(INT($I226),'1. Eingabemaske'!$AH$12:$AN$23,7,FALSE),0)))+((VLOOKUP(INT($I226),'1. Eingabemaske'!$AH$12:$AN$23,2,FALSE))*(($G226-DATE(YEAR($G226),1,1)+1)/365))),"Geschlecht fehlt!")),"")</f>
        <v/>
      </c>
      <c r="AF226" s="93" t="str">
        <f t="shared" si="29"/>
        <v/>
      </c>
      <c r="AG226" s="103"/>
      <c r="AH226" s="94" t="str">
        <f>IF(AND(ISTEXT($D226),ISNUMBER($AG226)),IF(HLOOKUP(INT($I226),'1. Eingabemaske'!$I$12:$V$21,6,FALSE)&lt;&gt;0,HLOOKUP(INT($I226),'1. Eingabemaske'!$I$12:$V$21,6,FALSE),""),"")</f>
        <v/>
      </c>
      <c r="AI226" s="91" t="str">
        <f>IF(ISTEXT($D226),IF($AH226="","",IF('1. Eingabemaske'!$F$17="","",(IF('1. Eingabemaske'!$F$17=0,($AG226/'1. Eingabemaske'!$G$17),($AG226-1)/('1. Eingabemaske'!$G$17-1))*$AH226))),"")</f>
        <v/>
      </c>
      <c r="AJ226" s="103"/>
      <c r="AK226" s="94" t="str">
        <f>IF(AND(ISTEXT($D226),ISNUMBER($AJ226)),IF(HLOOKUP(INT($I226),'1. Eingabemaske'!$I$12:$V$21,7,FALSE)&lt;&gt;0,HLOOKUP(INT($I226),'1. Eingabemaske'!$I$12:$V$21,7,FALSE),""),"")</f>
        <v/>
      </c>
      <c r="AL226" s="91" t="str">
        <f>IF(ISTEXT($D226),IF(AJ226=0,0,IF($AK226="","",IF('1. Eingabemaske'!$F$18="","",(IF('1. Eingabemaske'!$F$18=0,($AJ226/'1. Eingabemaske'!$G$18),($AJ226-1)/('1. Eingabemaske'!$G$18-1))*$AK226)))),"")</f>
        <v/>
      </c>
      <c r="AM226" s="103"/>
      <c r="AN226" s="94" t="str">
        <f>IF(AND(ISTEXT($D226),ISNUMBER($AM226)),IF(HLOOKUP(INT($I226),'1. Eingabemaske'!$I$12:$V$21,8,FALSE)&lt;&gt;0,HLOOKUP(INT($I226),'1. Eingabemaske'!$I$12:$V$21,8,FALSE),""),"")</f>
        <v/>
      </c>
      <c r="AO226" s="89" t="str">
        <f>IF(ISTEXT($D226),IF($AN226="","",IF('1. Eingabemaske'!#REF!="","",(IF('1. Eingabemaske'!#REF!=0,($AM226/'1. Eingabemaske'!#REF!),($AM226-1)/('1. Eingabemaske'!#REF!-1))*$AN226))),"")</f>
        <v/>
      </c>
      <c r="AP226" s="110"/>
      <c r="AQ226" s="94" t="str">
        <f>IF(AND(ISTEXT($D226),ISNUMBER($AP226)),IF(HLOOKUP(INT($I226),'1. Eingabemaske'!$I$12:$V$21,9,FALSE)&lt;&gt;0,HLOOKUP(INT($I226),'1. Eingabemaske'!$I$12:$V$21,9,FALSE),""),"")</f>
        <v/>
      </c>
      <c r="AR226" s="103"/>
      <c r="AS226" s="94" t="str">
        <f>IF(AND(ISTEXT($D226),ISNUMBER($AR226)),IF(HLOOKUP(INT($I226),'1. Eingabemaske'!$I$12:$V$21,10,FALSE)&lt;&gt;0,HLOOKUP(INT($I226),'1. Eingabemaske'!$I$12:$V$21,10,FALSE),""),"")</f>
        <v/>
      </c>
      <c r="AT226" s="95" t="str">
        <f>IF(ISTEXT($D226),(IF($AQ226="",0,IF('1. Eingabemaske'!$F$19="","",(IF('1. Eingabemaske'!$F$19=0,($AP226/'1. Eingabemaske'!$G$19),($AP226-1)/('1. Eingabemaske'!$G$19-1))*$AQ226)))+IF($AS226="",0,IF('1. Eingabemaske'!$F$20="","",(IF('1. Eingabemaske'!$F$20=0,($AR226/'1. Eingabemaske'!$G$20),($AR226-1)/('1. Eingabemaske'!$G$20-1))*$AS226)))),"")</f>
        <v/>
      </c>
      <c r="AU226" s="103"/>
      <c r="AV226" s="94" t="str">
        <f>IF(AND(ISTEXT($D226),ISNUMBER($AU226)),IF(HLOOKUP(INT($I226),'1. Eingabemaske'!$I$12:$V$21,11,FALSE)&lt;&gt;0,HLOOKUP(INT($I226),'1. Eingabemaske'!$I$12:$V$21,11,FALSE),""),"")</f>
        <v/>
      </c>
      <c r="AW226" s="103"/>
      <c r="AX226" s="94" t="str">
        <f>IF(AND(ISTEXT($D226),ISNUMBER($AW226)),IF(HLOOKUP(INT($I226),'1. Eingabemaske'!$I$12:$V$21,12,FALSE)&lt;&gt;0,HLOOKUP(INT($I226),'1. Eingabemaske'!$I$12:$V$21,12,FALSE),""),"")</f>
        <v/>
      </c>
      <c r="AY226" s="95" t="str">
        <f>IF(ISTEXT($D226),SUM(IF($AV226="",0,IF('1. Eingabemaske'!$F$21="","",(IF('1. Eingabemaske'!$F$21=0,($AU226/'1. Eingabemaske'!$G$21),($AU226-1)/('1. Eingabemaske'!$G$21-1)))*$AV226)),IF($AX226="",0,IF('1. Eingabemaske'!#REF!="","",(IF('1. Eingabemaske'!#REF!=0,($AW226/'1. Eingabemaske'!#REF!),($AW226-1)/('1. Eingabemaske'!#REF!-1)))*$AX226))),"")</f>
        <v/>
      </c>
      <c r="AZ226" s="84" t="str">
        <f t="shared" si="30"/>
        <v>Bitte BES einfügen</v>
      </c>
      <c r="BA226" s="96" t="str">
        <f t="shared" si="31"/>
        <v/>
      </c>
      <c r="BB226" s="100"/>
      <c r="BC226" s="100"/>
      <c r="BD226" s="100"/>
    </row>
    <row r="227" spans="2:56" ht="13.5" thickBot="1" x14ac:dyDescent="0.45">
      <c r="B227" s="99" t="str">
        <f t="shared" si="24"/>
        <v xml:space="preserve"> </v>
      </c>
      <c r="C227" s="100"/>
      <c r="D227" s="100"/>
      <c r="E227" s="100"/>
      <c r="F227" s="100"/>
      <c r="G227" s="101"/>
      <c r="H227" s="101"/>
      <c r="I227" s="84" t="str">
        <f>IF(ISBLANK(Tableau1[[#This Row],[Name]]),"",((Tableau1[[#This Row],[Testdatum]]-Tableau1[[#This Row],[Geburtsdatum]])/365))</f>
        <v/>
      </c>
      <c r="J227" s="102" t="str">
        <f t="shared" si="25"/>
        <v xml:space="preserve"> </v>
      </c>
      <c r="K227" s="103"/>
      <c r="L227" s="103"/>
      <c r="M227" s="104" t="str">
        <f>IF(ISTEXT(D227),IF(L227="","",IF(HLOOKUP(INT($I227),'1. Eingabemaske'!$I$12:$V$21,2,FALSE)&lt;&gt;0,HLOOKUP(INT($I227),'1. Eingabemaske'!$I$12:$V$21,2,FALSE),"")),"")</f>
        <v/>
      </c>
      <c r="N227" s="105" t="str">
        <f>IF(ISTEXT($D227),IF(F227="M",IF(L227="","",IF($K227="Frühentwickler",VLOOKUP(INT($I227),'1. Eingabemaske'!$Z$12:$AF$28,5,FALSE),IF($K227="Normalentwickler",VLOOKUP(INT($I227),'1. Eingabemaske'!$Z$12:$AF$23,6,FALSE),IF($K227="Spätentwickler",VLOOKUP(INT($I227),'1. Eingabemaske'!$Z$12:$AF$23,7,FALSE),0)))+((VLOOKUP(INT($I227),'1. Eingabemaske'!$Z$12:$AF$23,2,FALSE))*(($G227-DATE(YEAR($G227),1,1)+1)/365))),IF(F227="W",(IF($K227="Frühentwickler",VLOOKUP(INT($I227),'1. Eingabemaske'!$AH$12:$AN$28,5,FALSE),IF($K227="Normalentwickler",VLOOKUP(INT($I227),'1. Eingabemaske'!$AH$12:$AN$23,6,FALSE),IF($K227="Spätentwickler",VLOOKUP(INT($I227),'1. Eingabemaske'!$AH$12:$AN$23,7,FALSE),0)))+((VLOOKUP(INT($I227),'1. Eingabemaske'!$AH$12:$AN$23,2,FALSE))*(($G227-DATE(YEAR($G227),1,1)+1)/365))),"Geschlecht fehlt!")),"")</f>
        <v/>
      </c>
      <c r="O227" s="106" t="str">
        <f>IF(ISTEXT(D227),IF(M227="","",IF('1. Eingabemaske'!$F$13="",0,(IF('1. Eingabemaske'!$F$13=0,(L227/'1. Eingabemaske'!$G$13),(L227-1)/('1. Eingabemaske'!$G$13-1))*M227*N227))),"")</f>
        <v/>
      </c>
      <c r="P227" s="103"/>
      <c r="Q227" s="103"/>
      <c r="R227" s="104" t="str">
        <f t="shared" si="26"/>
        <v/>
      </c>
      <c r="S227" s="104" t="str">
        <f>IF(AND(ISTEXT($D227),ISNUMBER(R227)),IF(HLOOKUP(INT($I227),'1. Eingabemaske'!$I$12:$V$21,3,FALSE)&lt;&gt;0,HLOOKUP(INT($I227),'1. Eingabemaske'!$I$12:$V$21,3,FALSE),""),"")</f>
        <v/>
      </c>
      <c r="T227" s="106" t="str">
        <f>IF(ISTEXT($D227),IF($S227="","",IF($R227="","",IF('1. Eingabemaske'!$F$14="",0,(IF('1. Eingabemaske'!$F$14=0,(R227/'1. Eingabemaske'!$G$14),(R227-1)/('1. Eingabemaske'!$G$14-1))*$S227)))),"")</f>
        <v/>
      </c>
      <c r="U227" s="103"/>
      <c r="V227" s="103"/>
      <c r="W227" s="104" t="str">
        <f t="shared" si="27"/>
        <v/>
      </c>
      <c r="X227" s="104" t="str">
        <f>IF(AND(ISTEXT($D227),ISNUMBER(W227)),IF(HLOOKUP(INT($I227),'1. Eingabemaske'!$I$12:$V$21,4,FALSE)&lt;&gt;0,HLOOKUP(INT($I227),'1. Eingabemaske'!$I$12:$V$21,4,FALSE),""),"")</f>
        <v/>
      </c>
      <c r="Y227" s="108" t="str">
        <f>IF(ISTEXT($D227),IF($W227="","",IF($X227="","",IF('1. Eingabemaske'!$F$15="","",(IF('1. Eingabemaske'!$F$15=0,($W227/'1. Eingabemaske'!$G$15),($W227-1)/('1. Eingabemaske'!$G$15-1))*$X227)))),"")</f>
        <v/>
      </c>
      <c r="Z227" s="103"/>
      <c r="AA227" s="103"/>
      <c r="AB227" s="104" t="str">
        <f t="shared" si="28"/>
        <v/>
      </c>
      <c r="AC227" s="104" t="str">
        <f>IF(AND(ISTEXT($D227),ISNUMBER($AB227)),IF(HLOOKUP(INT($I227),'1. Eingabemaske'!$I$12:$V$21,5,FALSE)&lt;&gt;0,HLOOKUP(INT($I227),'1. Eingabemaske'!$I$12:$V$21,5,FALSE),""),"")</f>
        <v/>
      </c>
      <c r="AD227" s="91" t="str">
        <f>IF(ISTEXT($D227),IF($AC227="","",IF('1. Eingabemaske'!$F$16="","",(IF('1. Eingabemaske'!$F$16=0,($AB227/'1. Eingabemaske'!$G$16),($AB227-1)/('1. Eingabemaske'!$G$16-1))*$AC227))),"")</f>
        <v/>
      </c>
      <c r="AE227" s="92" t="str">
        <f>IF(ISTEXT($D227),IF(F227="M",IF(L227="","",IF($K227="Frühentwickler",VLOOKUP(INT($I227),'1. Eingabemaske'!$Z$12:$AF$28,5,FALSE),IF($K227="Normalentwickler",VLOOKUP(INT($I227),'1. Eingabemaske'!$Z$12:$AF$23,6,FALSE),IF($K227="Spätentwickler",VLOOKUP(INT($I227),'1. Eingabemaske'!$Z$12:$AF$23,7,FALSE),0)))+((VLOOKUP(INT($I227),'1. Eingabemaske'!$Z$12:$AF$23,2,FALSE))*(($G227-DATE(YEAR($G227),1,1)+1)/365))),IF(F227="W",(IF($K227="Frühentwickler",VLOOKUP(INT($I227),'1. Eingabemaske'!$AH$12:$AN$28,5,FALSE),IF($K227="Normalentwickler",VLOOKUP(INT($I227),'1. Eingabemaske'!$AH$12:$AN$23,6,FALSE),IF($K227="Spätentwickler",VLOOKUP(INT($I227),'1. Eingabemaske'!$AH$12:$AN$23,7,FALSE),0)))+((VLOOKUP(INT($I227),'1. Eingabemaske'!$AH$12:$AN$23,2,FALSE))*(($G227-DATE(YEAR($G227),1,1)+1)/365))),"Geschlecht fehlt!")),"")</f>
        <v/>
      </c>
      <c r="AF227" s="93" t="str">
        <f t="shared" si="29"/>
        <v/>
      </c>
      <c r="AG227" s="103"/>
      <c r="AH227" s="94" t="str">
        <f>IF(AND(ISTEXT($D227),ISNUMBER($AG227)),IF(HLOOKUP(INT($I227),'1. Eingabemaske'!$I$12:$V$21,6,FALSE)&lt;&gt;0,HLOOKUP(INT($I227),'1. Eingabemaske'!$I$12:$V$21,6,FALSE),""),"")</f>
        <v/>
      </c>
      <c r="AI227" s="91" t="str">
        <f>IF(ISTEXT($D227),IF($AH227="","",IF('1. Eingabemaske'!$F$17="","",(IF('1. Eingabemaske'!$F$17=0,($AG227/'1. Eingabemaske'!$G$17),($AG227-1)/('1. Eingabemaske'!$G$17-1))*$AH227))),"")</f>
        <v/>
      </c>
      <c r="AJ227" s="103"/>
      <c r="AK227" s="94" t="str">
        <f>IF(AND(ISTEXT($D227),ISNUMBER($AJ227)),IF(HLOOKUP(INT($I227),'1. Eingabemaske'!$I$12:$V$21,7,FALSE)&lt;&gt;0,HLOOKUP(INT($I227),'1. Eingabemaske'!$I$12:$V$21,7,FALSE),""),"")</f>
        <v/>
      </c>
      <c r="AL227" s="91" t="str">
        <f>IF(ISTEXT($D227),IF(AJ227=0,0,IF($AK227="","",IF('1. Eingabemaske'!$F$18="","",(IF('1. Eingabemaske'!$F$18=0,($AJ227/'1. Eingabemaske'!$G$18),($AJ227-1)/('1. Eingabemaske'!$G$18-1))*$AK227)))),"")</f>
        <v/>
      </c>
      <c r="AM227" s="103"/>
      <c r="AN227" s="94" t="str">
        <f>IF(AND(ISTEXT($D227),ISNUMBER($AM227)),IF(HLOOKUP(INT($I227),'1. Eingabemaske'!$I$12:$V$21,8,FALSE)&lt;&gt;0,HLOOKUP(INT($I227),'1. Eingabemaske'!$I$12:$V$21,8,FALSE),""),"")</f>
        <v/>
      </c>
      <c r="AO227" s="89" t="str">
        <f>IF(ISTEXT($D227),IF($AN227="","",IF('1. Eingabemaske'!#REF!="","",(IF('1. Eingabemaske'!#REF!=0,($AM227/'1. Eingabemaske'!#REF!),($AM227-1)/('1. Eingabemaske'!#REF!-1))*$AN227))),"")</f>
        <v/>
      </c>
      <c r="AP227" s="110"/>
      <c r="AQ227" s="94" t="str">
        <f>IF(AND(ISTEXT($D227),ISNUMBER($AP227)),IF(HLOOKUP(INT($I227),'1. Eingabemaske'!$I$12:$V$21,9,FALSE)&lt;&gt;0,HLOOKUP(INT($I227),'1. Eingabemaske'!$I$12:$V$21,9,FALSE),""),"")</f>
        <v/>
      </c>
      <c r="AR227" s="103"/>
      <c r="AS227" s="94" t="str">
        <f>IF(AND(ISTEXT($D227),ISNUMBER($AR227)),IF(HLOOKUP(INT($I227),'1. Eingabemaske'!$I$12:$V$21,10,FALSE)&lt;&gt;0,HLOOKUP(INT($I227),'1. Eingabemaske'!$I$12:$V$21,10,FALSE),""),"")</f>
        <v/>
      </c>
      <c r="AT227" s="95" t="str">
        <f>IF(ISTEXT($D227),(IF($AQ227="",0,IF('1. Eingabemaske'!$F$19="","",(IF('1. Eingabemaske'!$F$19=0,($AP227/'1. Eingabemaske'!$G$19),($AP227-1)/('1. Eingabemaske'!$G$19-1))*$AQ227)))+IF($AS227="",0,IF('1. Eingabemaske'!$F$20="","",(IF('1. Eingabemaske'!$F$20=0,($AR227/'1. Eingabemaske'!$G$20),($AR227-1)/('1. Eingabemaske'!$G$20-1))*$AS227)))),"")</f>
        <v/>
      </c>
      <c r="AU227" s="103"/>
      <c r="AV227" s="94" t="str">
        <f>IF(AND(ISTEXT($D227),ISNUMBER($AU227)),IF(HLOOKUP(INT($I227),'1. Eingabemaske'!$I$12:$V$21,11,FALSE)&lt;&gt;0,HLOOKUP(INT($I227),'1. Eingabemaske'!$I$12:$V$21,11,FALSE),""),"")</f>
        <v/>
      </c>
      <c r="AW227" s="103"/>
      <c r="AX227" s="94" t="str">
        <f>IF(AND(ISTEXT($D227),ISNUMBER($AW227)),IF(HLOOKUP(INT($I227),'1. Eingabemaske'!$I$12:$V$21,12,FALSE)&lt;&gt;0,HLOOKUP(INT($I227),'1. Eingabemaske'!$I$12:$V$21,12,FALSE),""),"")</f>
        <v/>
      </c>
      <c r="AY227" s="95" t="str">
        <f>IF(ISTEXT($D227),SUM(IF($AV227="",0,IF('1. Eingabemaske'!$F$21="","",(IF('1. Eingabemaske'!$F$21=0,($AU227/'1. Eingabemaske'!$G$21),($AU227-1)/('1. Eingabemaske'!$G$21-1)))*$AV227)),IF($AX227="",0,IF('1. Eingabemaske'!#REF!="","",(IF('1. Eingabemaske'!#REF!=0,($AW227/'1. Eingabemaske'!#REF!),($AW227-1)/('1. Eingabemaske'!#REF!-1)))*$AX227))),"")</f>
        <v/>
      </c>
      <c r="AZ227" s="84" t="str">
        <f t="shared" si="30"/>
        <v>Bitte BES einfügen</v>
      </c>
      <c r="BA227" s="96" t="str">
        <f t="shared" si="31"/>
        <v/>
      </c>
      <c r="BB227" s="100"/>
      <c r="BC227" s="100"/>
      <c r="BD227" s="100"/>
    </row>
    <row r="228" spans="2:56" ht="13.5" thickBot="1" x14ac:dyDescent="0.45">
      <c r="B228" s="99" t="str">
        <f t="shared" si="24"/>
        <v xml:space="preserve"> </v>
      </c>
      <c r="C228" s="100"/>
      <c r="D228" s="100"/>
      <c r="E228" s="100"/>
      <c r="F228" s="100"/>
      <c r="G228" s="101"/>
      <c r="H228" s="101"/>
      <c r="I228" s="84" t="str">
        <f>IF(ISBLANK(Tableau1[[#This Row],[Name]]),"",((Tableau1[[#This Row],[Testdatum]]-Tableau1[[#This Row],[Geburtsdatum]])/365))</f>
        <v/>
      </c>
      <c r="J228" s="102" t="str">
        <f t="shared" si="25"/>
        <v xml:space="preserve"> </v>
      </c>
      <c r="K228" s="103"/>
      <c r="L228" s="103"/>
      <c r="M228" s="104" t="str">
        <f>IF(ISTEXT(D228),IF(L228="","",IF(HLOOKUP(INT($I228),'1. Eingabemaske'!$I$12:$V$21,2,FALSE)&lt;&gt;0,HLOOKUP(INT($I228),'1. Eingabemaske'!$I$12:$V$21,2,FALSE),"")),"")</f>
        <v/>
      </c>
      <c r="N228" s="105" t="str">
        <f>IF(ISTEXT($D228),IF(F228="M",IF(L228="","",IF($K228="Frühentwickler",VLOOKUP(INT($I228),'1. Eingabemaske'!$Z$12:$AF$28,5,FALSE),IF($K228="Normalentwickler",VLOOKUP(INT($I228),'1. Eingabemaske'!$Z$12:$AF$23,6,FALSE),IF($K228="Spätentwickler",VLOOKUP(INT($I228),'1. Eingabemaske'!$Z$12:$AF$23,7,FALSE),0)))+((VLOOKUP(INT($I228),'1. Eingabemaske'!$Z$12:$AF$23,2,FALSE))*(($G228-DATE(YEAR($G228),1,1)+1)/365))),IF(F228="W",(IF($K228="Frühentwickler",VLOOKUP(INT($I228),'1. Eingabemaske'!$AH$12:$AN$28,5,FALSE),IF($K228="Normalentwickler",VLOOKUP(INT($I228),'1. Eingabemaske'!$AH$12:$AN$23,6,FALSE),IF($K228="Spätentwickler",VLOOKUP(INT($I228),'1. Eingabemaske'!$AH$12:$AN$23,7,FALSE),0)))+((VLOOKUP(INT($I228),'1. Eingabemaske'!$AH$12:$AN$23,2,FALSE))*(($G228-DATE(YEAR($G228),1,1)+1)/365))),"Geschlecht fehlt!")),"")</f>
        <v/>
      </c>
      <c r="O228" s="106" t="str">
        <f>IF(ISTEXT(D228),IF(M228="","",IF('1. Eingabemaske'!$F$13="",0,(IF('1. Eingabemaske'!$F$13=0,(L228/'1. Eingabemaske'!$G$13),(L228-1)/('1. Eingabemaske'!$G$13-1))*M228*N228))),"")</f>
        <v/>
      </c>
      <c r="P228" s="103"/>
      <c r="Q228" s="103"/>
      <c r="R228" s="104" t="str">
        <f t="shared" si="26"/>
        <v/>
      </c>
      <c r="S228" s="104" t="str">
        <f>IF(AND(ISTEXT($D228),ISNUMBER(R228)),IF(HLOOKUP(INT($I228),'1. Eingabemaske'!$I$12:$V$21,3,FALSE)&lt;&gt;0,HLOOKUP(INT($I228),'1. Eingabemaske'!$I$12:$V$21,3,FALSE),""),"")</f>
        <v/>
      </c>
      <c r="T228" s="106" t="str">
        <f>IF(ISTEXT($D228),IF($S228="","",IF($R228="","",IF('1. Eingabemaske'!$F$14="",0,(IF('1. Eingabemaske'!$F$14=0,(R228/'1. Eingabemaske'!$G$14),(R228-1)/('1. Eingabemaske'!$G$14-1))*$S228)))),"")</f>
        <v/>
      </c>
      <c r="U228" s="103"/>
      <c r="V228" s="103"/>
      <c r="W228" s="104" t="str">
        <f t="shared" si="27"/>
        <v/>
      </c>
      <c r="X228" s="104" t="str">
        <f>IF(AND(ISTEXT($D228),ISNUMBER(W228)),IF(HLOOKUP(INT($I228),'1. Eingabemaske'!$I$12:$V$21,4,FALSE)&lt;&gt;0,HLOOKUP(INT($I228),'1. Eingabemaske'!$I$12:$V$21,4,FALSE),""),"")</f>
        <v/>
      </c>
      <c r="Y228" s="108" t="str">
        <f>IF(ISTEXT($D228),IF($W228="","",IF($X228="","",IF('1. Eingabemaske'!$F$15="","",(IF('1. Eingabemaske'!$F$15=0,($W228/'1. Eingabemaske'!$G$15),($W228-1)/('1. Eingabemaske'!$G$15-1))*$X228)))),"")</f>
        <v/>
      </c>
      <c r="Z228" s="103"/>
      <c r="AA228" s="103"/>
      <c r="AB228" s="104" t="str">
        <f t="shared" si="28"/>
        <v/>
      </c>
      <c r="AC228" s="104" t="str">
        <f>IF(AND(ISTEXT($D228),ISNUMBER($AB228)),IF(HLOOKUP(INT($I228),'1. Eingabemaske'!$I$12:$V$21,5,FALSE)&lt;&gt;0,HLOOKUP(INT($I228),'1. Eingabemaske'!$I$12:$V$21,5,FALSE),""),"")</f>
        <v/>
      </c>
      <c r="AD228" s="91" t="str">
        <f>IF(ISTEXT($D228),IF($AC228="","",IF('1. Eingabemaske'!$F$16="","",(IF('1. Eingabemaske'!$F$16=0,($AB228/'1. Eingabemaske'!$G$16),($AB228-1)/('1. Eingabemaske'!$G$16-1))*$AC228))),"")</f>
        <v/>
      </c>
      <c r="AE228" s="92" t="str">
        <f>IF(ISTEXT($D228),IF(F228="M",IF(L228="","",IF($K228="Frühentwickler",VLOOKUP(INT($I228),'1. Eingabemaske'!$Z$12:$AF$28,5,FALSE),IF($K228="Normalentwickler",VLOOKUP(INT($I228),'1. Eingabemaske'!$Z$12:$AF$23,6,FALSE),IF($K228="Spätentwickler",VLOOKUP(INT($I228),'1. Eingabemaske'!$Z$12:$AF$23,7,FALSE),0)))+((VLOOKUP(INT($I228),'1. Eingabemaske'!$Z$12:$AF$23,2,FALSE))*(($G228-DATE(YEAR($G228),1,1)+1)/365))),IF(F228="W",(IF($K228="Frühentwickler",VLOOKUP(INT($I228),'1. Eingabemaske'!$AH$12:$AN$28,5,FALSE),IF($K228="Normalentwickler",VLOOKUP(INT($I228),'1. Eingabemaske'!$AH$12:$AN$23,6,FALSE),IF($K228="Spätentwickler",VLOOKUP(INT($I228),'1. Eingabemaske'!$AH$12:$AN$23,7,FALSE),0)))+((VLOOKUP(INT($I228),'1. Eingabemaske'!$AH$12:$AN$23,2,FALSE))*(($G228-DATE(YEAR($G228),1,1)+1)/365))),"Geschlecht fehlt!")),"")</f>
        <v/>
      </c>
      <c r="AF228" s="93" t="str">
        <f t="shared" si="29"/>
        <v/>
      </c>
      <c r="AG228" s="103"/>
      <c r="AH228" s="94" t="str">
        <f>IF(AND(ISTEXT($D228),ISNUMBER($AG228)),IF(HLOOKUP(INT($I228),'1. Eingabemaske'!$I$12:$V$21,6,FALSE)&lt;&gt;0,HLOOKUP(INT($I228),'1. Eingabemaske'!$I$12:$V$21,6,FALSE),""),"")</f>
        <v/>
      </c>
      <c r="AI228" s="91" t="str">
        <f>IF(ISTEXT($D228),IF($AH228="","",IF('1. Eingabemaske'!$F$17="","",(IF('1. Eingabemaske'!$F$17=0,($AG228/'1. Eingabemaske'!$G$17),($AG228-1)/('1. Eingabemaske'!$G$17-1))*$AH228))),"")</f>
        <v/>
      </c>
      <c r="AJ228" s="103"/>
      <c r="AK228" s="94" t="str">
        <f>IF(AND(ISTEXT($D228),ISNUMBER($AJ228)),IF(HLOOKUP(INT($I228),'1. Eingabemaske'!$I$12:$V$21,7,FALSE)&lt;&gt;0,HLOOKUP(INT($I228),'1. Eingabemaske'!$I$12:$V$21,7,FALSE),""),"")</f>
        <v/>
      </c>
      <c r="AL228" s="91" t="str">
        <f>IF(ISTEXT($D228),IF(AJ228=0,0,IF($AK228="","",IF('1. Eingabemaske'!$F$18="","",(IF('1. Eingabemaske'!$F$18=0,($AJ228/'1. Eingabemaske'!$G$18),($AJ228-1)/('1. Eingabemaske'!$G$18-1))*$AK228)))),"")</f>
        <v/>
      </c>
      <c r="AM228" s="103"/>
      <c r="AN228" s="94" t="str">
        <f>IF(AND(ISTEXT($D228),ISNUMBER($AM228)),IF(HLOOKUP(INT($I228),'1. Eingabemaske'!$I$12:$V$21,8,FALSE)&lt;&gt;0,HLOOKUP(INT($I228),'1. Eingabemaske'!$I$12:$V$21,8,FALSE),""),"")</f>
        <v/>
      </c>
      <c r="AO228" s="89" t="str">
        <f>IF(ISTEXT($D228),IF($AN228="","",IF('1. Eingabemaske'!#REF!="","",(IF('1. Eingabemaske'!#REF!=0,($AM228/'1. Eingabemaske'!#REF!),($AM228-1)/('1. Eingabemaske'!#REF!-1))*$AN228))),"")</f>
        <v/>
      </c>
      <c r="AP228" s="110"/>
      <c r="AQ228" s="94" t="str">
        <f>IF(AND(ISTEXT($D228),ISNUMBER($AP228)),IF(HLOOKUP(INT($I228),'1. Eingabemaske'!$I$12:$V$21,9,FALSE)&lt;&gt;0,HLOOKUP(INT($I228),'1. Eingabemaske'!$I$12:$V$21,9,FALSE),""),"")</f>
        <v/>
      </c>
      <c r="AR228" s="103"/>
      <c r="AS228" s="94" t="str">
        <f>IF(AND(ISTEXT($D228),ISNUMBER($AR228)),IF(HLOOKUP(INT($I228),'1. Eingabemaske'!$I$12:$V$21,10,FALSE)&lt;&gt;0,HLOOKUP(INT($I228),'1. Eingabemaske'!$I$12:$V$21,10,FALSE),""),"")</f>
        <v/>
      </c>
      <c r="AT228" s="95" t="str">
        <f>IF(ISTEXT($D228),(IF($AQ228="",0,IF('1. Eingabemaske'!$F$19="","",(IF('1. Eingabemaske'!$F$19=0,($AP228/'1. Eingabemaske'!$G$19),($AP228-1)/('1. Eingabemaske'!$G$19-1))*$AQ228)))+IF($AS228="",0,IF('1. Eingabemaske'!$F$20="","",(IF('1. Eingabemaske'!$F$20=0,($AR228/'1. Eingabemaske'!$G$20),($AR228-1)/('1. Eingabemaske'!$G$20-1))*$AS228)))),"")</f>
        <v/>
      </c>
      <c r="AU228" s="103"/>
      <c r="AV228" s="94" t="str">
        <f>IF(AND(ISTEXT($D228),ISNUMBER($AU228)),IF(HLOOKUP(INT($I228),'1. Eingabemaske'!$I$12:$V$21,11,FALSE)&lt;&gt;0,HLOOKUP(INT($I228),'1. Eingabemaske'!$I$12:$V$21,11,FALSE),""),"")</f>
        <v/>
      </c>
      <c r="AW228" s="103"/>
      <c r="AX228" s="94" t="str">
        <f>IF(AND(ISTEXT($D228),ISNUMBER($AW228)),IF(HLOOKUP(INT($I228),'1. Eingabemaske'!$I$12:$V$21,12,FALSE)&lt;&gt;0,HLOOKUP(INT($I228),'1. Eingabemaske'!$I$12:$V$21,12,FALSE),""),"")</f>
        <v/>
      </c>
      <c r="AY228" s="95" t="str">
        <f>IF(ISTEXT($D228),SUM(IF($AV228="",0,IF('1. Eingabemaske'!$F$21="","",(IF('1. Eingabemaske'!$F$21=0,($AU228/'1. Eingabemaske'!$G$21),($AU228-1)/('1. Eingabemaske'!$G$21-1)))*$AV228)),IF($AX228="",0,IF('1. Eingabemaske'!#REF!="","",(IF('1. Eingabemaske'!#REF!=0,($AW228/'1. Eingabemaske'!#REF!),($AW228-1)/('1. Eingabemaske'!#REF!-1)))*$AX228))),"")</f>
        <v/>
      </c>
      <c r="AZ228" s="84" t="str">
        <f t="shared" si="30"/>
        <v>Bitte BES einfügen</v>
      </c>
      <c r="BA228" s="96" t="str">
        <f t="shared" si="31"/>
        <v/>
      </c>
      <c r="BB228" s="100"/>
      <c r="BC228" s="100"/>
      <c r="BD228" s="100"/>
    </row>
    <row r="229" spans="2:56" ht="13.5" thickBot="1" x14ac:dyDescent="0.45">
      <c r="B229" s="99" t="str">
        <f t="shared" si="24"/>
        <v xml:space="preserve"> </v>
      </c>
      <c r="C229" s="100"/>
      <c r="D229" s="100"/>
      <c r="E229" s="100"/>
      <c r="F229" s="100"/>
      <c r="G229" s="101"/>
      <c r="H229" s="101"/>
      <c r="I229" s="84" t="str">
        <f>IF(ISBLANK(Tableau1[[#This Row],[Name]]),"",((Tableau1[[#This Row],[Testdatum]]-Tableau1[[#This Row],[Geburtsdatum]])/365))</f>
        <v/>
      </c>
      <c r="J229" s="102" t="str">
        <f t="shared" si="25"/>
        <v xml:space="preserve"> </v>
      </c>
      <c r="K229" s="103"/>
      <c r="L229" s="103"/>
      <c r="M229" s="104" t="str">
        <f>IF(ISTEXT(D229),IF(L229="","",IF(HLOOKUP(INT($I229),'1. Eingabemaske'!$I$12:$V$21,2,FALSE)&lt;&gt;0,HLOOKUP(INT($I229),'1. Eingabemaske'!$I$12:$V$21,2,FALSE),"")),"")</f>
        <v/>
      </c>
      <c r="N229" s="105" t="str">
        <f>IF(ISTEXT($D229),IF(F229="M",IF(L229="","",IF($K229="Frühentwickler",VLOOKUP(INT($I229),'1. Eingabemaske'!$Z$12:$AF$28,5,FALSE),IF($K229="Normalentwickler",VLOOKUP(INT($I229),'1. Eingabemaske'!$Z$12:$AF$23,6,FALSE),IF($K229="Spätentwickler",VLOOKUP(INT($I229),'1. Eingabemaske'!$Z$12:$AF$23,7,FALSE),0)))+((VLOOKUP(INT($I229),'1. Eingabemaske'!$Z$12:$AF$23,2,FALSE))*(($G229-DATE(YEAR($G229),1,1)+1)/365))),IF(F229="W",(IF($K229="Frühentwickler",VLOOKUP(INT($I229),'1. Eingabemaske'!$AH$12:$AN$28,5,FALSE),IF($K229="Normalentwickler",VLOOKUP(INT($I229),'1. Eingabemaske'!$AH$12:$AN$23,6,FALSE),IF($K229="Spätentwickler",VLOOKUP(INT($I229),'1. Eingabemaske'!$AH$12:$AN$23,7,FALSE),0)))+((VLOOKUP(INT($I229),'1. Eingabemaske'!$AH$12:$AN$23,2,FALSE))*(($G229-DATE(YEAR($G229),1,1)+1)/365))),"Geschlecht fehlt!")),"")</f>
        <v/>
      </c>
      <c r="O229" s="106" t="str">
        <f>IF(ISTEXT(D229),IF(M229="","",IF('1. Eingabemaske'!$F$13="",0,(IF('1. Eingabemaske'!$F$13=0,(L229/'1. Eingabemaske'!$G$13),(L229-1)/('1. Eingabemaske'!$G$13-1))*M229*N229))),"")</f>
        <v/>
      </c>
      <c r="P229" s="103"/>
      <c r="Q229" s="103"/>
      <c r="R229" s="104" t="str">
        <f t="shared" si="26"/>
        <v/>
      </c>
      <c r="S229" s="104" t="str">
        <f>IF(AND(ISTEXT($D229),ISNUMBER(R229)),IF(HLOOKUP(INT($I229),'1. Eingabemaske'!$I$12:$V$21,3,FALSE)&lt;&gt;0,HLOOKUP(INT($I229),'1. Eingabemaske'!$I$12:$V$21,3,FALSE),""),"")</f>
        <v/>
      </c>
      <c r="T229" s="106" t="str">
        <f>IF(ISTEXT($D229),IF($S229="","",IF($R229="","",IF('1. Eingabemaske'!$F$14="",0,(IF('1. Eingabemaske'!$F$14=0,(R229/'1. Eingabemaske'!$G$14),(R229-1)/('1. Eingabemaske'!$G$14-1))*$S229)))),"")</f>
        <v/>
      </c>
      <c r="U229" s="103"/>
      <c r="V229" s="103"/>
      <c r="W229" s="104" t="str">
        <f t="shared" si="27"/>
        <v/>
      </c>
      <c r="X229" s="104" t="str">
        <f>IF(AND(ISTEXT($D229),ISNUMBER(W229)),IF(HLOOKUP(INT($I229),'1. Eingabemaske'!$I$12:$V$21,4,FALSE)&lt;&gt;0,HLOOKUP(INT($I229),'1. Eingabemaske'!$I$12:$V$21,4,FALSE),""),"")</f>
        <v/>
      </c>
      <c r="Y229" s="108" t="str">
        <f>IF(ISTEXT($D229),IF($W229="","",IF($X229="","",IF('1. Eingabemaske'!$F$15="","",(IF('1. Eingabemaske'!$F$15=0,($W229/'1. Eingabemaske'!$G$15),($W229-1)/('1. Eingabemaske'!$G$15-1))*$X229)))),"")</f>
        <v/>
      </c>
      <c r="Z229" s="103"/>
      <c r="AA229" s="103"/>
      <c r="AB229" s="104" t="str">
        <f t="shared" si="28"/>
        <v/>
      </c>
      <c r="AC229" s="104" t="str">
        <f>IF(AND(ISTEXT($D229),ISNUMBER($AB229)),IF(HLOOKUP(INT($I229),'1. Eingabemaske'!$I$12:$V$21,5,FALSE)&lt;&gt;0,HLOOKUP(INT($I229),'1. Eingabemaske'!$I$12:$V$21,5,FALSE),""),"")</f>
        <v/>
      </c>
      <c r="AD229" s="91" t="str">
        <f>IF(ISTEXT($D229),IF($AC229="","",IF('1. Eingabemaske'!$F$16="","",(IF('1. Eingabemaske'!$F$16=0,($AB229/'1. Eingabemaske'!$G$16),($AB229-1)/('1. Eingabemaske'!$G$16-1))*$AC229))),"")</f>
        <v/>
      </c>
      <c r="AE229" s="92" t="str">
        <f>IF(ISTEXT($D229),IF(F229="M",IF(L229="","",IF($K229="Frühentwickler",VLOOKUP(INT($I229),'1. Eingabemaske'!$Z$12:$AF$28,5,FALSE),IF($K229="Normalentwickler",VLOOKUP(INT($I229),'1. Eingabemaske'!$Z$12:$AF$23,6,FALSE),IF($K229="Spätentwickler",VLOOKUP(INT($I229),'1. Eingabemaske'!$Z$12:$AF$23,7,FALSE),0)))+((VLOOKUP(INT($I229),'1. Eingabemaske'!$Z$12:$AF$23,2,FALSE))*(($G229-DATE(YEAR($G229),1,1)+1)/365))),IF(F229="W",(IF($K229="Frühentwickler",VLOOKUP(INT($I229),'1. Eingabemaske'!$AH$12:$AN$28,5,FALSE),IF($K229="Normalentwickler",VLOOKUP(INT($I229),'1. Eingabemaske'!$AH$12:$AN$23,6,FALSE),IF($K229="Spätentwickler",VLOOKUP(INT($I229),'1. Eingabemaske'!$AH$12:$AN$23,7,FALSE),0)))+((VLOOKUP(INT($I229),'1. Eingabemaske'!$AH$12:$AN$23,2,FALSE))*(($G229-DATE(YEAR($G229),1,1)+1)/365))),"Geschlecht fehlt!")),"")</f>
        <v/>
      </c>
      <c r="AF229" s="93" t="str">
        <f t="shared" si="29"/>
        <v/>
      </c>
      <c r="AG229" s="103"/>
      <c r="AH229" s="94" t="str">
        <f>IF(AND(ISTEXT($D229),ISNUMBER($AG229)),IF(HLOOKUP(INT($I229),'1. Eingabemaske'!$I$12:$V$21,6,FALSE)&lt;&gt;0,HLOOKUP(INT($I229),'1. Eingabemaske'!$I$12:$V$21,6,FALSE),""),"")</f>
        <v/>
      </c>
      <c r="AI229" s="91" t="str">
        <f>IF(ISTEXT($D229),IF($AH229="","",IF('1. Eingabemaske'!$F$17="","",(IF('1. Eingabemaske'!$F$17=0,($AG229/'1. Eingabemaske'!$G$17),($AG229-1)/('1. Eingabemaske'!$G$17-1))*$AH229))),"")</f>
        <v/>
      </c>
      <c r="AJ229" s="103"/>
      <c r="AK229" s="94" t="str">
        <f>IF(AND(ISTEXT($D229),ISNUMBER($AJ229)),IF(HLOOKUP(INT($I229),'1. Eingabemaske'!$I$12:$V$21,7,FALSE)&lt;&gt;0,HLOOKUP(INT($I229),'1. Eingabemaske'!$I$12:$V$21,7,FALSE),""),"")</f>
        <v/>
      </c>
      <c r="AL229" s="91" t="str">
        <f>IF(ISTEXT($D229),IF(AJ229=0,0,IF($AK229="","",IF('1. Eingabemaske'!$F$18="","",(IF('1. Eingabemaske'!$F$18=0,($AJ229/'1. Eingabemaske'!$G$18),($AJ229-1)/('1. Eingabemaske'!$G$18-1))*$AK229)))),"")</f>
        <v/>
      </c>
      <c r="AM229" s="103"/>
      <c r="AN229" s="94" t="str">
        <f>IF(AND(ISTEXT($D229),ISNUMBER($AM229)),IF(HLOOKUP(INT($I229),'1. Eingabemaske'!$I$12:$V$21,8,FALSE)&lt;&gt;0,HLOOKUP(INT($I229),'1. Eingabemaske'!$I$12:$V$21,8,FALSE),""),"")</f>
        <v/>
      </c>
      <c r="AO229" s="89" t="str">
        <f>IF(ISTEXT($D229),IF($AN229="","",IF('1. Eingabemaske'!#REF!="","",(IF('1. Eingabemaske'!#REF!=0,($AM229/'1. Eingabemaske'!#REF!),($AM229-1)/('1. Eingabemaske'!#REF!-1))*$AN229))),"")</f>
        <v/>
      </c>
      <c r="AP229" s="110"/>
      <c r="AQ229" s="94" t="str">
        <f>IF(AND(ISTEXT($D229),ISNUMBER($AP229)),IF(HLOOKUP(INT($I229),'1. Eingabemaske'!$I$12:$V$21,9,FALSE)&lt;&gt;0,HLOOKUP(INT($I229),'1. Eingabemaske'!$I$12:$V$21,9,FALSE),""),"")</f>
        <v/>
      </c>
      <c r="AR229" s="103"/>
      <c r="AS229" s="94" t="str">
        <f>IF(AND(ISTEXT($D229),ISNUMBER($AR229)),IF(HLOOKUP(INT($I229),'1. Eingabemaske'!$I$12:$V$21,10,FALSE)&lt;&gt;0,HLOOKUP(INT($I229),'1. Eingabemaske'!$I$12:$V$21,10,FALSE),""),"")</f>
        <v/>
      </c>
      <c r="AT229" s="95" t="str">
        <f>IF(ISTEXT($D229),(IF($AQ229="",0,IF('1. Eingabemaske'!$F$19="","",(IF('1. Eingabemaske'!$F$19=0,($AP229/'1. Eingabemaske'!$G$19),($AP229-1)/('1. Eingabemaske'!$G$19-1))*$AQ229)))+IF($AS229="",0,IF('1. Eingabemaske'!$F$20="","",(IF('1. Eingabemaske'!$F$20=0,($AR229/'1. Eingabemaske'!$G$20),($AR229-1)/('1. Eingabemaske'!$G$20-1))*$AS229)))),"")</f>
        <v/>
      </c>
      <c r="AU229" s="103"/>
      <c r="AV229" s="94" t="str">
        <f>IF(AND(ISTEXT($D229),ISNUMBER($AU229)),IF(HLOOKUP(INT($I229),'1. Eingabemaske'!$I$12:$V$21,11,FALSE)&lt;&gt;0,HLOOKUP(INT($I229),'1. Eingabemaske'!$I$12:$V$21,11,FALSE),""),"")</f>
        <v/>
      </c>
      <c r="AW229" s="103"/>
      <c r="AX229" s="94" t="str">
        <f>IF(AND(ISTEXT($D229),ISNUMBER($AW229)),IF(HLOOKUP(INT($I229),'1. Eingabemaske'!$I$12:$V$21,12,FALSE)&lt;&gt;0,HLOOKUP(INT($I229),'1. Eingabemaske'!$I$12:$V$21,12,FALSE),""),"")</f>
        <v/>
      </c>
      <c r="AY229" s="95" t="str">
        <f>IF(ISTEXT($D229),SUM(IF($AV229="",0,IF('1. Eingabemaske'!$F$21="","",(IF('1. Eingabemaske'!$F$21=0,($AU229/'1. Eingabemaske'!$G$21),($AU229-1)/('1. Eingabemaske'!$G$21-1)))*$AV229)),IF($AX229="",0,IF('1. Eingabemaske'!#REF!="","",(IF('1. Eingabemaske'!#REF!=0,($AW229/'1. Eingabemaske'!#REF!),($AW229-1)/('1. Eingabemaske'!#REF!-1)))*$AX229))),"")</f>
        <v/>
      </c>
      <c r="AZ229" s="84" t="str">
        <f t="shared" si="30"/>
        <v>Bitte BES einfügen</v>
      </c>
      <c r="BA229" s="96" t="str">
        <f t="shared" si="31"/>
        <v/>
      </c>
      <c r="BB229" s="100"/>
      <c r="BC229" s="100"/>
      <c r="BD229" s="100"/>
    </row>
    <row r="230" spans="2:56" ht="13.5" thickBot="1" x14ac:dyDescent="0.45">
      <c r="B230" s="99" t="str">
        <f t="shared" si="24"/>
        <v xml:space="preserve"> </v>
      </c>
      <c r="C230" s="100"/>
      <c r="D230" s="100"/>
      <c r="E230" s="100"/>
      <c r="F230" s="100"/>
      <c r="G230" s="101"/>
      <c r="H230" s="101"/>
      <c r="I230" s="84" t="str">
        <f>IF(ISBLANK(Tableau1[[#This Row],[Name]]),"",((Tableau1[[#This Row],[Testdatum]]-Tableau1[[#This Row],[Geburtsdatum]])/365))</f>
        <v/>
      </c>
      <c r="J230" s="102" t="str">
        <f t="shared" si="25"/>
        <v xml:space="preserve"> </v>
      </c>
      <c r="K230" s="103"/>
      <c r="L230" s="103"/>
      <c r="M230" s="104" t="str">
        <f>IF(ISTEXT(D230),IF(L230="","",IF(HLOOKUP(INT($I230),'1. Eingabemaske'!$I$12:$V$21,2,FALSE)&lt;&gt;0,HLOOKUP(INT($I230),'1. Eingabemaske'!$I$12:$V$21,2,FALSE),"")),"")</f>
        <v/>
      </c>
      <c r="N230" s="105" t="str">
        <f>IF(ISTEXT($D230),IF(F230="M",IF(L230="","",IF($K230="Frühentwickler",VLOOKUP(INT($I230),'1. Eingabemaske'!$Z$12:$AF$28,5,FALSE),IF($K230="Normalentwickler",VLOOKUP(INT($I230),'1. Eingabemaske'!$Z$12:$AF$23,6,FALSE),IF($K230="Spätentwickler",VLOOKUP(INT($I230),'1. Eingabemaske'!$Z$12:$AF$23,7,FALSE),0)))+((VLOOKUP(INT($I230),'1. Eingabemaske'!$Z$12:$AF$23,2,FALSE))*(($G230-DATE(YEAR($G230),1,1)+1)/365))),IF(F230="W",(IF($K230="Frühentwickler",VLOOKUP(INT($I230),'1. Eingabemaske'!$AH$12:$AN$28,5,FALSE),IF($K230="Normalentwickler",VLOOKUP(INT($I230),'1. Eingabemaske'!$AH$12:$AN$23,6,FALSE),IF($K230="Spätentwickler",VLOOKUP(INT($I230),'1. Eingabemaske'!$AH$12:$AN$23,7,FALSE),0)))+((VLOOKUP(INT($I230),'1. Eingabemaske'!$AH$12:$AN$23,2,FALSE))*(($G230-DATE(YEAR($G230),1,1)+1)/365))),"Geschlecht fehlt!")),"")</f>
        <v/>
      </c>
      <c r="O230" s="106" t="str">
        <f>IF(ISTEXT(D230),IF(M230="","",IF('1. Eingabemaske'!$F$13="",0,(IF('1. Eingabemaske'!$F$13=0,(L230/'1. Eingabemaske'!$G$13),(L230-1)/('1. Eingabemaske'!$G$13-1))*M230*N230))),"")</f>
        <v/>
      </c>
      <c r="P230" s="103"/>
      <c r="Q230" s="103"/>
      <c r="R230" s="104" t="str">
        <f t="shared" si="26"/>
        <v/>
      </c>
      <c r="S230" s="104" t="str">
        <f>IF(AND(ISTEXT($D230),ISNUMBER(R230)),IF(HLOOKUP(INT($I230),'1. Eingabemaske'!$I$12:$V$21,3,FALSE)&lt;&gt;0,HLOOKUP(INT($I230),'1. Eingabemaske'!$I$12:$V$21,3,FALSE),""),"")</f>
        <v/>
      </c>
      <c r="T230" s="106" t="str">
        <f>IF(ISTEXT($D230),IF($S230="","",IF($R230="","",IF('1. Eingabemaske'!$F$14="",0,(IF('1. Eingabemaske'!$F$14=0,(R230/'1. Eingabemaske'!$G$14),(R230-1)/('1. Eingabemaske'!$G$14-1))*$S230)))),"")</f>
        <v/>
      </c>
      <c r="U230" s="103"/>
      <c r="V230" s="103"/>
      <c r="W230" s="104" t="str">
        <f t="shared" si="27"/>
        <v/>
      </c>
      <c r="X230" s="104" t="str">
        <f>IF(AND(ISTEXT($D230),ISNUMBER(W230)),IF(HLOOKUP(INT($I230),'1. Eingabemaske'!$I$12:$V$21,4,FALSE)&lt;&gt;0,HLOOKUP(INT($I230),'1. Eingabemaske'!$I$12:$V$21,4,FALSE),""),"")</f>
        <v/>
      </c>
      <c r="Y230" s="108" t="str">
        <f>IF(ISTEXT($D230),IF($W230="","",IF($X230="","",IF('1. Eingabemaske'!$F$15="","",(IF('1. Eingabemaske'!$F$15=0,($W230/'1. Eingabemaske'!$G$15),($W230-1)/('1. Eingabemaske'!$G$15-1))*$X230)))),"")</f>
        <v/>
      </c>
      <c r="Z230" s="103"/>
      <c r="AA230" s="103"/>
      <c r="AB230" s="104" t="str">
        <f t="shared" si="28"/>
        <v/>
      </c>
      <c r="AC230" s="104" t="str">
        <f>IF(AND(ISTEXT($D230),ISNUMBER($AB230)),IF(HLOOKUP(INT($I230),'1. Eingabemaske'!$I$12:$V$21,5,FALSE)&lt;&gt;0,HLOOKUP(INT($I230),'1. Eingabemaske'!$I$12:$V$21,5,FALSE),""),"")</f>
        <v/>
      </c>
      <c r="AD230" s="91" t="str">
        <f>IF(ISTEXT($D230),IF($AC230="","",IF('1. Eingabemaske'!$F$16="","",(IF('1. Eingabemaske'!$F$16=0,($AB230/'1. Eingabemaske'!$G$16),($AB230-1)/('1. Eingabemaske'!$G$16-1))*$AC230))),"")</f>
        <v/>
      </c>
      <c r="AE230" s="92" t="str">
        <f>IF(ISTEXT($D230),IF(F230="M",IF(L230="","",IF($K230="Frühentwickler",VLOOKUP(INT($I230),'1. Eingabemaske'!$Z$12:$AF$28,5,FALSE),IF($K230="Normalentwickler",VLOOKUP(INT($I230),'1. Eingabemaske'!$Z$12:$AF$23,6,FALSE),IF($K230="Spätentwickler",VLOOKUP(INT($I230),'1. Eingabemaske'!$Z$12:$AF$23,7,FALSE),0)))+((VLOOKUP(INT($I230),'1. Eingabemaske'!$Z$12:$AF$23,2,FALSE))*(($G230-DATE(YEAR($G230),1,1)+1)/365))),IF(F230="W",(IF($K230="Frühentwickler",VLOOKUP(INT($I230),'1. Eingabemaske'!$AH$12:$AN$28,5,FALSE),IF($K230="Normalentwickler",VLOOKUP(INT($I230),'1. Eingabemaske'!$AH$12:$AN$23,6,FALSE),IF($K230="Spätentwickler",VLOOKUP(INT($I230),'1. Eingabemaske'!$AH$12:$AN$23,7,FALSE),0)))+((VLOOKUP(INT($I230),'1. Eingabemaske'!$AH$12:$AN$23,2,FALSE))*(($G230-DATE(YEAR($G230),1,1)+1)/365))),"Geschlecht fehlt!")),"")</f>
        <v/>
      </c>
      <c r="AF230" s="93" t="str">
        <f t="shared" si="29"/>
        <v/>
      </c>
      <c r="AG230" s="103"/>
      <c r="AH230" s="94" t="str">
        <f>IF(AND(ISTEXT($D230),ISNUMBER($AG230)),IF(HLOOKUP(INT($I230),'1. Eingabemaske'!$I$12:$V$21,6,FALSE)&lt;&gt;0,HLOOKUP(INT($I230),'1. Eingabemaske'!$I$12:$V$21,6,FALSE),""),"")</f>
        <v/>
      </c>
      <c r="AI230" s="91" t="str">
        <f>IF(ISTEXT($D230),IF($AH230="","",IF('1. Eingabemaske'!$F$17="","",(IF('1. Eingabemaske'!$F$17=0,($AG230/'1. Eingabemaske'!$G$17),($AG230-1)/('1. Eingabemaske'!$G$17-1))*$AH230))),"")</f>
        <v/>
      </c>
      <c r="AJ230" s="103"/>
      <c r="AK230" s="94" t="str">
        <f>IF(AND(ISTEXT($D230),ISNUMBER($AJ230)),IF(HLOOKUP(INT($I230),'1. Eingabemaske'!$I$12:$V$21,7,FALSE)&lt;&gt;0,HLOOKUP(INT($I230),'1. Eingabemaske'!$I$12:$V$21,7,FALSE),""),"")</f>
        <v/>
      </c>
      <c r="AL230" s="91" t="str">
        <f>IF(ISTEXT($D230),IF(AJ230=0,0,IF($AK230="","",IF('1. Eingabemaske'!$F$18="","",(IF('1. Eingabemaske'!$F$18=0,($AJ230/'1. Eingabemaske'!$G$18),($AJ230-1)/('1. Eingabemaske'!$G$18-1))*$AK230)))),"")</f>
        <v/>
      </c>
      <c r="AM230" s="103"/>
      <c r="AN230" s="94" t="str">
        <f>IF(AND(ISTEXT($D230),ISNUMBER($AM230)),IF(HLOOKUP(INT($I230),'1. Eingabemaske'!$I$12:$V$21,8,FALSE)&lt;&gt;0,HLOOKUP(INT($I230),'1. Eingabemaske'!$I$12:$V$21,8,FALSE),""),"")</f>
        <v/>
      </c>
      <c r="AO230" s="89" t="str">
        <f>IF(ISTEXT($D230),IF($AN230="","",IF('1. Eingabemaske'!#REF!="","",(IF('1. Eingabemaske'!#REF!=0,($AM230/'1. Eingabemaske'!#REF!),($AM230-1)/('1. Eingabemaske'!#REF!-1))*$AN230))),"")</f>
        <v/>
      </c>
      <c r="AP230" s="110"/>
      <c r="AQ230" s="94" t="str">
        <f>IF(AND(ISTEXT($D230),ISNUMBER($AP230)),IF(HLOOKUP(INT($I230),'1. Eingabemaske'!$I$12:$V$21,9,FALSE)&lt;&gt;0,HLOOKUP(INT($I230),'1. Eingabemaske'!$I$12:$V$21,9,FALSE),""),"")</f>
        <v/>
      </c>
      <c r="AR230" s="103"/>
      <c r="AS230" s="94" t="str">
        <f>IF(AND(ISTEXT($D230),ISNUMBER($AR230)),IF(HLOOKUP(INT($I230),'1. Eingabemaske'!$I$12:$V$21,10,FALSE)&lt;&gt;0,HLOOKUP(INT($I230),'1. Eingabemaske'!$I$12:$V$21,10,FALSE),""),"")</f>
        <v/>
      </c>
      <c r="AT230" s="95" t="str">
        <f>IF(ISTEXT($D230),(IF($AQ230="",0,IF('1. Eingabemaske'!$F$19="","",(IF('1. Eingabemaske'!$F$19=0,($AP230/'1. Eingabemaske'!$G$19),($AP230-1)/('1. Eingabemaske'!$G$19-1))*$AQ230)))+IF($AS230="",0,IF('1. Eingabemaske'!$F$20="","",(IF('1. Eingabemaske'!$F$20=0,($AR230/'1. Eingabemaske'!$G$20),($AR230-1)/('1. Eingabemaske'!$G$20-1))*$AS230)))),"")</f>
        <v/>
      </c>
      <c r="AU230" s="103"/>
      <c r="AV230" s="94" t="str">
        <f>IF(AND(ISTEXT($D230),ISNUMBER($AU230)),IF(HLOOKUP(INT($I230),'1. Eingabemaske'!$I$12:$V$21,11,FALSE)&lt;&gt;0,HLOOKUP(INT($I230),'1. Eingabemaske'!$I$12:$V$21,11,FALSE),""),"")</f>
        <v/>
      </c>
      <c r="AW230" s="103"/>
      <c r="AX230" s="94" t="str">
        <f>IF(AND(ISTEXT($D230),ISNUMBER($AW230)),IF(HLOOKUP(INT($I230),'1. Eingabemaske'!$I$12:$V$21,12,FALSE)&lt;&gt;0,HLOOKUP(INT($I230),'1. Eingabemaske'!$I$12:$V$21,12,FALSE),""),"")</f>
        <v/>
      </c>
      <c r="AY230" s="95" t="str">
        <f>IF(ISTEXT($D230),SUM(IF($AV230="",0,IF('1. Eingabemaske'!$F$21="","",(IF('1. Eingabemaske'!$F$21=0,($AU230/'1. Eingabemaske'!$G$21),($AU230-1)/('1. Eingabemaske'!$G$21-1)))*$AV230)),IF($AX230="",0,IF('1. Eingabemaske'!#REF!="","",(IF('1. Eingabemaske'!#REF!=0,($AW230/'1. Eingabemaske'!#REF!),($AW230-1)/('1. Eingabemaske'!#REF!-1)))*$AX230))),"")</f>
        <v/>
      </c>
      <c r="AZ230" s="84" t="str">
        <f t="shared" si="30"/>
        <v>Bitte BES einfügen</v>
      </c>
      <c r="BA230" s="96" t="str">
        <f t="shared" si="31"/>
        <v/>
      </c>
      <c r="BB230" s="100"/>
      <c r="BC230" s="100"/>
      <c r="BD230" s="100"/>
    </row>
    <row r="231" spans="2:56" ht="13.5" thickBot="1" x14ac:dyDescent="0.45">
      <c r="B231" s="99" t="str">
        <f t="shared" si="24"/>
        <v xml:space="preserve"> </v>
      </c>
      <c r="C231" s="100"/>
      <c r="D231" s="100"/>
      <c r="E231" s="100"/>
      <c r="F231" s="100"/>
      <c r="G231" s="101"/>
      <c r="H231" s="101"/>
      <c r="I231" s="84" t="str">
        <f>IF(ISBLANK(Tableau1[[#This Row],[Name]]),"",((Tableau1[[#This Row],[Testdatum]]-Tableau1[[#This Row],[Geburtsdatum]])/365))</f>
        <v/>
      </c>
      <c r="J231" s="102" t="str">
        <f t="shared" si="25"/>
        <v xml:space="preserve"> </v>
      </c>
      <c r="K231" s="103"/>
      <c r="L231" s="103"/>
      <c r="M231" s="104" t="str">
        <f>IF(ISTEXT(D231),IF(L231="","",IF(HLOOKUP(INT($I231),'1. Eingabemaske'!$I$12:$V$21,2,FALSE)&lt;&gt;0,HLOOKUP(INT($I231),'1. Eingabemaske'!$I$12:$V$21,2,FALSE),"")),"")</f>
        <v/>
      </c>
      <c r="N231" s="105" t="str">
        <f>IF(ISTEXT($D231),IF(F231="M",IF(L231="","",IF($K231="Frühentwickler",VLOOKUP(INT($I231),'1. Eingabemaske'!$Z$12:$AF$28,5,FALSE),IF($K231="Normalentwickler",VLOOKUP(INT($I231),'1. Eingabemaske'!$Z$12:$AF$23,6,FALSE),IF($K231="Spätentwickler",VLOOKUP(INT($I231),'1. Eingabemaske'!$Z$12:$AF$23,7,FALSE),0)))+((VLOOKUP(INT($I231),'1. Eingabemaske'!$Z$12:$AF$23,2,FALSE))*(($G231-DATE(YEAR($G231),1,1)+1)/365))),IF(F231="W",(IF($K231="Frühentwickler",VLOOKUP(INT($I231),'1. Eingabemaske'!$AH$12:$AN$28,5,FALSE),IF($K231="Normalentwickler",VLOOKUP(INT($I231),'1. Eingabemaske'!$AH$12:$AN$23,6,FALSE),IF($K231="Spätentwickler",VLOOKUP(INT($I231),'1. Eingabemaske'!$AH$12:$AN$23,7,FALSE),0)))+((VLOOKUP(INT($I231),'1. Eingabemaske'!$AH$12:$AN$23,2,FALSE))*(($G231-DATE(YEAR($G231),1,1)+1)/365))),"Geschlecht fehlt!")),"")</f>
        <v/>
      </c>
      <c r="O231" s="106" t="str">
        <f>IF(ISTEXT(D231),IF(M231="","",IF('1. Eingabemaske'!$F$13="",0,(IF('1. Eingabemaske'!$F$13=0,(L231/'1. Eingabemaske'!$G$13),(L231-1)/('1. Eingabemaske'!$G$13-1))*M231*N231))),"")</f>
        <v/>
      </c>
      <c r="P231" s="103"/>
      <c r="Q231" s="103"/>
      <c r="R231" s="104" t="str">
        <f t="shared" si="26"/>
        <v/>
      </c>
      <c r="S231" s="104" t="str">
        <f>IF(AND(ISTEXT($D231),ISNUMBER(R231)),IF(HLOOKUP(INT($I231),'1. Eingabemaske'!$I$12:$V$21,3,FALSE)&lt;&gt;0,HLOOKUP(INT($I231),'1. Eingabemaske'!$I$12:$V$21,3,FALSE),""),"")</f>
        <v/>
      </c>
      <c r="T231" s="106" t="str">
        <f>IF(ISTEXT($D231),IF($S231="","",IF($R231="","",IF('1. Eingabemaske'!$F$14="",0,(IF('1. Eingabemaske'!$F$14=0,(R231/'1. Eingabemaske'!$G$14),(R231-1)/('1. Eingabemaske'!$G$14-1))*$S231)))),"")</f>
        <v/>
      </c>
      <c r="U231" s="103"/>
      <c r="V231" s="103"/>
      <c r="W231" s="104" t="str">
        <f t="shared" si="27"/>
        <v/>
      </c>
      <c r="X231" s="104" t="str">
        <f>IF(AND(ISTEXT($D231),ISNUMBER(W231)),IF(HLOOKUP(INT($I231),'1. Eingabemaske'!$I$12:$V$21,4,FALSE)&lt;&gt;0,HLOOKUP(INT($I231),'1. Eingabemaske'!$I$12:$V$21,4,FALSE),""),"")</f>
        <v/>
      </c>
      <c r="Y231" s="108" t="str">
        <f>IF(ISTEXT($D231),IF($W231="","",IF($X231="","",IF('1. Eingabemaske'!$F$15="","",(IF('1. Eingabemaske'!$F$15=0,($W231/'1. Eingabemaske'!$G$15),($W231-1)/('1. Eingabemaske'!$G$15-1))*$X231)))),"")</f>
        <v/>
      </c>
      <c r="Z231" s="103"/>
      <c r="AA231" s="103"/>
      <c r="AB231" s="104" t="str">
        <f t="shared" si="28"/>
        <v/>
      </c>
      <c r="AC231" s="104" t="str">
        <f>IF(AND(ISTEXT($D231),ISNUMBER($AB231)),IF(HLOOKUP(INT($I231),'1. Eingabemaske'!$I$12:$V$21,5,FALSE)&lt;&gt;0,HLOOKUP(INT($I231),'1. Eingabemaske'!$I$12:$V$21,5,FALSE),""),"")</f>
        <v/>
      </c>
      <c r="AD231" s="91" t="str">
        <f>IF(ISTEXT($D231),IF($AC231="","",IF('1. Eingabemaske'!$F$16="","",(IF('1. Eingabemaske'!$F$16=0,($AB231/'1. Eingabemaske'!$G$16),($AB231-1)/('1. Eingabemaske'!$G$16-1))*$AC231))),"")</f>
        <v/>
      </c>
      <c r="AE231" s="92" t="str">
        <f>IF(ISTEXT($D231),IF(F231="M",IF(L231="","",IF($K231="Frühentwickler",VLOOKUP(INT($I231),'1. Eingabemaske'!$Z$12:$AF$28,5,FALSE),IF($K231="Normalentwickler",VLOOKUP(INT($I231),'1. Eingabemaske'!$Z$12:$AF$23,6,FALSE),IF($K231="Spätentwickler",VLOOKUP(INT($I231),'1. Eingabemaske'!$Z$12:$AF$23,7,FALSE),0)))+((VLOOKUP(INT($I231),'1. Eingabemaske'!$Z$12:$AF$23,2,FALSE))*(($G231-DATE(YEAR($G231),1,1)+1)/365))),IF(F231="W",(IF($K231="Frühentwickler",VLOOKUP(INT($I231),'1. Eingabemaske'!$AH$12:$AN$28,5,FALSE),IF($K231="Normalentwickler",VLOOKUP(INT($I231),'1. Eingabemaske'!$AH$12:$AN$23,6,FALSE),IF($K231="Spätentwickler",VLOOKUP(INT($I231),'1. Eingabemaske'!$AH$12:$AN$23,7,FALSE),0)))+((VLOOKUP(INT($I231),'1. Eingabemaske'!$AH$12:$AN$23,2,FALSE))*(($G231-DATE(YEAR($G231),1,1)+1)/365))),"Geschlecht fehlt!")),"")</f>
        <v/>
      </c>
      <c r="AF231" s="93" t="str">
        <f t="shared" si="29"/>
        <v/>
      </c>
      <c r="AG231" s="103"/>
      <c r="AH231" s="94" t="str">
        <f>IF(AND(ISTEXT($D231),ISNUMBER($AG231)),IF(HLOOKUP(INT($I231),'1. Eingabemaske'!$I$12:$V$21,6,FALSE)&lt;&gt;0,HLOOKUP(INT($I231),'1. Eingabemaske'!$I$12:$V$21,6,FALSE),""),"")</f>
        <v/>
      </c>
      <c r="AI231" s="91" t="str">
        <f>IF(ISTEXT($D231),IF($AH231="","",IF('1. Eingabemaske'!$F$17="","",(IF('1. Eingabemaske'!$F$17=0,($AG231/'1. Eingabemaske'!$G$17),($AG231-1)/('1. Eingabemaske'!$G$17-1))*$AH231))),"")</f>
        <v/>
      </c>
      <c r="AJ231" s="103"/>
      <c r="AK231" s="94" t="str">
        <f>IF(AND(ISTEXT($D231),ISNUMBER($AJ231)),IF(HLOOKUP(INT($I231),'1. Eingabemaske'!$I$12:$V$21,7,FALSE)&lt;&gt;0,HLOOKUP(INT($I231),'1. Eingabemaske'!$I$12:$V$21,7,FALSE),""),"")</f>
        <v/>
      </c>
      <c r="AL231" s="91" t="str">
        <f>IF(ISTEXT($D231),IF(AJ231=0,0,IF($AK231="","",IF('1. Eingabemaske'!$F$18="","",(IF('1. Eingabemaske'!$F$18=0,($AJ231/'1. Eingabemaske'!$G$18),($AJ231-1)/('1. Eingabemaske'!$G$18-1))*$AK231)))),"")</f>
        <v/>
      </c>
      <c r="AM231" s="103"/>
      <c r="AN231" s="94" t="str">
        <f>IF(AND(ISTEXT($D231),ISNUMBER($AM231)),IF(HLOOKUP(INT($I231),'1. Eingabemaske'!$I$12:$V$21,8,FALSE)&lt;&gt;0,HLOOKUP(INT($I231),'1. Eingabemaske'!$I$12:$V$21,8,FALSE),""),"")</f>
        <v/>
      </c>
      <c r="AO231" s="89" t="str">
        <f>IF(ISTEXT($D231),IF($AN231="","",IF('1. Eingabemaske'!#REF!="","",(IF('1. Eingabemaske'!#REF!=0,($AM231/'1. Eingabemaske'!#REF!),($AM231-1)/('1. Eingabemaske'!#REF!-1))*$AN231))),"")</f>
        <v/>
      </c>
      <c r="AP231" s="110"/>
      <c r="AQ231" s="94" t="str">
        <f>IF(AND(ISTEXT($D231),ISNUMBER($AP231)),IF(HLOOKUP(INT($I231),'1. Eingabemaske'!$I$12:$V$21,9,FALSE)&lt;&gt;0,HLOOKUP(INT($I231),'1. Eingabemaske'!$I$12:$V$21,9,FALSE),""),"")</f>
        <v/>
      </c>
      <c r="AR231" s="103"/>
      <c r="AS231" s="94" t="str">
        <f>IF(AND(ISTEXT($D231),ISNUMBER($AR231)),IF(HLOOKUP(INT($I231),'1. Eingabemaske'!$I$12:$V$21,10,FALSE)&lt;&gt;0,HLOOKUP(INT($I231),'1. Eingabemaske'!$I$12:$V$21,10,FALSE),""),"")</f>
        <v/>
      </c>
      <c r="AT231" s="95" t="str">
        <f>IF(ISTEXT($D231),(IF($AQ231="",0,IF('1. Eingabemaske'!$F$19="","",(IF('1. Eingabemaske'!$F$19=0,($AP231/'1. Eingabemaske'!$G$19),($AP231-1)/('1. Eingabemaske'!$G$19-1))*$AQ231)))+IF($AS231="",0,IF('1. Eingabemaske'!$F$20="","",(IF('1. Eingabemaske'!$F$20=0,($AR231/'1. Eingabemaske'!$G$20),($AR231-1)/('1. Eingabemaske'!$G$20-1))*$AS231)))),"")</f>
        <v/>
      </c>
      <c r="AU231" s="103"/>
      <c r="AV231" s="94" t="str">
        <f>IF(AND(ISTEXT($D231),ISNUMBER($AU231)),IF(HLOOKUP(INT($I231),'1. Eingabemaske'!$I$12:$V$21,11,FALSE)&lt;&gt;0,HLOOKUP(INT($I231),'1. Eingabemaske'!$I$12:$V$21,11,FALSE),""),"")</f>
        <v/>
      </c>
      <c r="AW231" s="103"/>
      <c r="AX231" s="94" t="str">
        <f>IF(AND(ISTEXT($D231),ISNUMBER($AW231)),IF(HLOOKUP(INT($I231),'1. Eingabemaske'!$I$12:$V$21,12,FALSE)&lt;&gt;0,HLOOKUP(INT($I231),'1. Eingabemaske'!$I$12:$V$21,12,FALSE),""),"")</f>
        <v/>
      </c>
      <c r="AY231" s="95" t="str">
        <f>IF(ISTEXT($D231),SUM(IF($AV231="",0,IF('1. Eingabemaske'!$F$21="","",(IF('1. Eingabemaske'!$F$21=0,($AU231/'1. Eingabemaske'!$G$21),($AU231-1)/('1. Eingabemaske'!$G$21-1)))*$AV231)),IF($AX231="",0,IF('1. Eingabemaske'!#REF!="","",(IF('1. Eingabemaske'!#REF!=0,($AW231/'1. Eingabemaske'!#REF!),($AW231-1)/('1. Eingabemaske'!#REF!-1)))*$AX231))),"")</f>
        <v/>
      </c>
      <c r="AZ231" s="84" t="str">
        <f t="shared" si="30"/>
        <v>Bitte BES einfügen</v>
      </c>
      <c r="BA231" s="96" t="str">
        <f t="shared" si="31"/>
        <v/>
      </c>
      <c r="BB231" s="100"/>
      <c r="BC231" s="100"/>
      <c r="BD231" s="100"/>
    </row>
    <row r="232" spans="2:56" ht="13.5" thickBot="1" x14ac:dyDescent="0.45">
      <c r="B232" s="99" t="str">
        <f t="shared" si="24"/>
        <v xml:space="preserve"> </v>
      </c>
      <c r="C232" s="100"/>
      <c r="D232" s="100"/>
      <c r="E232" s="100"/>
      <c r="F232" s="100"/>
      <c r="G232" s="101"/>
      <c r="H232" s="101"/>
      <c r="I232" s="84" t="str">
        <f>IF(ISBLANK(Tableau1[[#This Row],[Name]]),"",((Tableau1[[#This Row],[Testdatum]]-Tableau1[[#This Row],[Geburtsdatum]])/365))</f>
        <v/>
      </c>
      <c r="J232" s="102" t="str">
        <f t="shared" si="25"/>
        <v xml:space="preserve"> </v>
      </c>
      <c r="K232" s="103"/>
      <c r="L232" s="103"/>
      <c r="M232" s="104" t="str">
        <f>IF(ISTEXT(D232),IF(L232="","",IF(HLOOKUP(INT($I232),'1. Eingabemaske'!$I$12:$V$21,2,FALSE)&lt;&gt;0,HLOOKUP(INT($I232),'1. Eingabemaske'!$I$12:$V$21,2,FALSE),"")),"")</f>
        <v/>
      </c>
      <c r="N232" s="105" t="str">
        <f>IF(ISTEXT($D232),IF(F232="M",IF(L232="","",IF($K232="Frühentwickler",VLOOKUP(INT($I232),'1. Eingabemaske'!$Z$12:$AF$28,5,FALSE),IF($K232="Normalentwickler",VLOOKUP(INT($I232),'1. Eingabemaske'!$Z$12:$AF$23,6,FALSE),IF($K232="Spätentwickler",VLOOKUP(INT($I232),'1. Eingabemaske'!$Z$12:$AF$23,7,FALSE),0)))+((VLOOKUP(INT($I232),'1. Eingabemaske'!$Z$12:$AF$23,2,FALSE))*(($G232-DATE(YEAR($G232),1,1)+1)/365))),IF(F232="W",(IF($K232="Frühentwickler",VLOOKUP(INT($I232),'1. Eingabemaske'!$AH$12:$AN$28,5,FALSE),IF($K232="Normalentwickler",VLOOKUP(INT($I232),'1. Eingabemaske'!$AH$12:$AN$23,6,FALSE),IF($K232="Spätentwickler",VLOOKUP(INT($I232),'1. Eingabemaske'!$AH$12:$AN$23,7,FALSE),0)))+((VLOOKUP(INT($I232),'1. Eingabemaske'!$AH$12:$AN$23,2,FALSE))*(($G232-DATE(YEAR($G232),1,1)+1)/365))),"Geschlecht fehlt!")),"")</f>
        <v/>
      </c>
      <c r="O232" s="106" t="str">
        <f>IF(ISTEXT(D232),IF(M232="","",IF('1. Eingabemaske'!$F$13="",0,(IF('1. Eingabemaske'!$F$13=0,(L232/'1. Eingabemaske'!$G$13),(L232-1)/('1. Eingabemaske'!$G$13-1))*M232*N232))),"")</f>
        <v/>
      </c>
      <c r="P232" s="103"/>
      <c r="Q232" s="103"/>
      <c r="R232" s="104" t="str">
        <f t="shared" si="26"/>
        <v/>
      </c>
      <c r="S232" s="104" t="str">
        <f>IF(AND(ISTEXT($D232),ISNUMBER(R232)),IF(HLOOKUP(INT($I232),'1. Eingabemaske'!$I$12:$V$21,3,FALSE)&lt;&gt;0,HLOOKUP(INT($I232),'1. Eingabemaske'!$I$12:$V$21,3,FALSE),""),"")</f>
        <v/>
      </c>
      <c r="T232" s="106" t="str">
        <f>IF(ISTEXT($D232),IF($S232="","",IF($R232="","",IF('1. Eingabemaske'!$F$14="",0,(IF('1. Eingabemaske'!$F$14=0,(R232/'1. Eingabemaske'!$G$14),(R232-1)/('1. Eingabemaske'!$G$14-1))*$S232)))),"")</f>
        <v/>
      </c>
      <c r="U232" s="103"/>
      <c r="V232" s="103"/>
      <c r="W232" s="104" t="str">
        <f t="shared" si="27"/>
        <v/>
      </c>
      <c r="X232" s="104" t="str">
        <f>IF(AND(ISTEXT($D232),ISNUMBER(W232)),IF(HLOOKUP(INT($I232),'1. Eingabemaske'!$I$12:$V$21,4,FALSE)&lt;&gt;0,HLOOKUP(INT($I232),'1. Eingabemaske'!$I$12:$V$21,4,FALSE),""),"")</f>
        <v/>
      </c>
      <c r="Y232" s="108" t="str">
        <f>IF(ISTEXT($D232),IF($W232="","",IF($X232="","",IF('1. Eingabemaske'!$F$15="","",(IF('1. Eingabemaske'!$F$15=0,($W232/'1. Eingabemaske'!$G$15),($W232-1)/('1. Eingabemaske'!$G$15-1))*$X232)))),"")</f>
        <v/>
      </c>
      <c r="Z232" s="103"/>
      <c r="AA232" s="103"/>
      <c r="AB232" s="104" t="str">
        <f t="shared" si="28"/>
        <v/>
      </c>
      <c r="AC232" s="104" t="str">
        <f>IF(AND(ISTEXT($D232),ISNUMBER($AB232)),IF(HLOOKUP(INT($I232),'1. Eingabemaske'!$I$12:$V$21,5,FALSE)&lt;&gt;0,HLOOKUP(INT($I232),'1. Eingabemaske'!$I$12:$V$21,5,FALSE),""),"")</f>
        <v/>
      </c>
      <c r="AD232" s="91" t="str">
        <f>IF(ISTEXT($D232),IF($AC232="","",IF('1. Eingabemaske'!$F$16="","",(IF('1. Eingabemaske'!$F$16=0,($AB232/'1. Eingabemaske'!$G$16),($AB232-1)/('1. Eingabemaske'!$G$16-1))*$AC232))),"")</f>
        <v/>
      </c>
      <c r="AE232" s="92" t="str">
        <f>IF(ISTEXT($D232),IF(F232="M",IF(L232="","",IF($K232="Frühentwickler",VLOOKUP(INT($I232),'1. Eingabemaske'!$Z$12:$AF$28,5,FALSE),IF($K232="Normalentwickler",VLOOKUP(INT($I232),'1. Eingabemaske'!$Z$12:$AF$23,6,FALSE),IF($K232="Spätentwickler",VLOOKUP(INT($I232),'1. Eingabemaske'!$Z$12:$AF$23,7,FALSE),0)))+((VLOOKUP(INT($I232),'1. Eingabemaske'!$Z$12:$AF$23,2,FALSE))*(($G232-DATE(YEAR($G232),1,1)+1)/365))),IF(F232="W",(IF($K232="Frühentwickler",VLOOKUP(INT($I232),'1. Eingabemaske'!$AH$12:$AN$28,5,FALSE),IF($K232="Normalentwickler",VLOOKUP(INT($I232),'1. Eingabemaske'!$AH$12:$AN$23,6,FALSE),IF($K232="Spätentwickler",VLOOKUP(INT($I232),'1. Eingabemaske'!$AH$12:$AN$23,7,FALSE),0)))+((VLOOKUP(INT($I232),'1. Eingabemaske'!$AH$12:$AN$23,2,FALSE))*(($G232-DATE(YEAR($G232),1,1)+1)/365))),"Geschlecht fehlt!")),"")</f>
        <v/>
      </c>
      <c r="AF232" s="93" t="str">
        <f t="shared" si="29"/>
        <v/>
      </c>
      <c r="AG232" s="103"/>
      <c r="AH232" s="94" t="str">
        <f>IF(AND(ISTEXT($D232),ISNUMBER($AG232)),IF(HLOOKUP(INT($I232),'1. Eingabemaske'!$I$12:$V$21,6,FALSE)&lt;&gt;0,HLOOKUP(INT($I232),'1. Eingabemaske'!$I$12:$V$21,6,FALSE),""),"")</f>
        <v/>
      </c>
      <c r="AI232" s="91" t="str">
        <f>IF(ISTEXT($D232),IF($AH232="","",IF('1. Eingabemaske'!$F$17="","",(IF('1. Eingabemaske'!$F$17=0,($AG232/'1. Eingabemaske'!$G$17),($AG232-1)/('1. Eingabemaske'!$G$17-1))*$AH232))),"")</f>
        <v/>
      </c>
      <c r="AJ232" s="103"/>
      <c r="AK232" s="94" t="str">
        <f>IF(AND(ISTEXT($D232),ISNUMBER($AJ232)),IF(HLOOKUP(INT($I232),'1. Eingabemaske'!$I$12:$V$21,7,FALSE)&lt;&gt;0,HLOOKUP(INT($I232),'1. Eingabemaske'!$I$12:$V$21,7,FALSE),""),"")</f>
        <v/>
      </c>
      <c r="AL232" s="91" t="str">
        <f>IF(ISTEXT($D232),IF(AJ232=0,0,IF($AK232="","",IF('1. Eingabemaske'!$F$18="","",(IF('1. Eingabemaske'!$F$18=0,($AJ232/'1. Eingabemaske'!$G$18),($AJ232-1)/('1. Eingabemaske'!$G$18-1))*$AK232)))),"")</f>
        <v/>
      </c>
      <c r="AM232" s="103"/>
      <c r="AN232" s="94" t="str">
        <f>IF(AND(ISTEXT($D232),ISNUMBER($AM232)),IF(HLOOKUP(INT($I232),'1. Eingabemaske'!$I$12:$V$21,8,FALSE)&lt;&gt;0,HLOOKUP(INT($I232),'1. Eingabemaske'!$I$12:$V$21,8,FALSE),""),"")</f>
        <v/>
      </c>
      <c r="AO232" s="89" t="str">
        <f>IF(ISTEXT($D232),IF($AN232="","",IF('1. Eingabemaske'!#REF!="","",(IF('1. Eingabemaske'!#REF!=0,($AM232/'1. Eingabemaske'!#REF!),($AM232-1)/('1. Eingabemaske'!#REF!-1))*$AN232))),"")</f>
        <v/>
      </c>
      <c r="AP232" s="110"/>
      <c r="AQ232" s="94" t="str">
        <f>IF(AND(ISTEXT($D232),ISNUMBER($AP232)),IF(HLOOKUP(INT($I232),'1. Eingabemaske'!$I$12:$V$21,9,FALSE)&lt;&gt;0,HLOOKUP(INT($I232),'1. Eingabemaske'!$I$12:$V$21,9,FALSE),""),"")</f>
        <v/>
      </c>
      <c r="AR232" s="103"/>
      <c r="AS232" s="94" t="str">
        <f>IF(AND(ISTEXT($D232),ISNUMBER($AR232)),IF(HLOOKUP(INT($I232),'1. Eingabemaske'!$I$12:$V$21,10,FALSE)&lt;&gt;0,HLOOKUP(INT($I232),'1. Eingabemaske'!$I$12:$V$21,10,FALSE),""),"")</f>
        <v/>
      </c>
      <c r="AT232" s="95" t="str">
        <f>IF(ISTEXT($D232),(IF($AQ232="",0,IF('1. Eingabemaske'!$F$19="","",(IF('1. Eingabemaske'!$F$19=0,($AP232/'1. Eingabemaske'!$G$19),($AP232-1)/('1. Eingabemaske'!$G$19-1))*$AQ232)))+IF($AS232="",0,IF('1. Eingabemaske'!$F$20="","",(IF('1. Eingabemaske'!$F$20=0,($AR232/'1. Eingabemaske'!$G$20),($AR232-1)/('1. Eingabemaske'!$G$20-1))*$AS232)))),"")</f>
        <v/>
      </c>
      <c r="AU232" s="103"/>
      <c r="AV232" s="94" t="str">
        <f>IF(AND(ISTEXT($D232),ISNUMBER($AU232)),IF(HLOOKUP(INT($I232),'1. Eingabemaske'!$I$12:$V$21,11,FALSE)&lt;&gt;0,HLOOKUP(INT($I232),'1. Eingabemaske'!$I$12:$V$21,11,FALSE),""),"")</f>
        <v/>
      </c>
      <c r="AW232" s="103"/>
      <c r="AX232" s="94" t="str">
        <f>IF(AND(ISTEXT($D232),ISNUMBER($AW232)),IF(HLOOKUP(INT($I232),'1. Eingabemaske'!$I$12:$V$21,12,FALSE)&lt;&gt;0,HLOOKUP(INT($I232),'1. Eingabemaske'!$I$12:$V$21,12,FALSE),""),"")</f>
        <v/>
      </c>
      <c r="AY232" s="95" t="str">
        <f>IF(ISTEXT($D232),SUM(IF($AV232="",0,IF('1. Eingabemaske'!$F$21="","",(IF('1. Eingabemaske'!$F$21=0,($AU232/'1. Eingabemaske'!$G$21),($AU232-1)/('1. Eingabemaske'!$G$21-1)))*$AV232)),IF($AX232="",0,IF('1. Eingabemaske'!#REF!="","",(IF('1. Eingabemaske'!#REF!=0,($AW232/'1. Eingabemaske'!#REF!),($AW232-1)/('1. Eingabemaske'!#REF!-1)))*$AX232))),"")</f>
        <v/>
      </c>
      <c r="AZ232" s="84" t="str">
        <f t="shared" si="30"/>
        <v>Bitte BES einfügen</v>
      </c>
      <c r="BA232" s="96" t="str">
        <f t="shared" si="31"/>
        <v/>
      </c>
      <c r="BB232" s="100"/>
      <c r="BC232" s="100"/>
      <c r="BD232" s="100"/>
    </row>
    <row r="233" spans="2:56" ht="13.5" thickBot="1" x14ac:dyDescent="0.45">
      <c r="B233" s="99" t="str">
        <f t="shared" si="24"/>
        <v xml:space="preserve"> </v>
      </c>
      <c r="C233" s="100"/>
      <c r="D233" s="100"/>
      <c r="E233" s="100"/>
      <c r="F233" s="100"/>
      <c r="G233" s="101"/>
      <c r="H233" s="101"/>
      <c r="I233" s="84" t="str">
        <f>IF(ISBLANK(Tableau1[[#This Row],[Name]]),"",((Tableau1[[#This Row],[Testdatum]]-Tableau1[[#This Row],[Geburtsdatum]])/365))</f>
        <v/>
      </c>
      <c r="J233" s="102" t="str">
        <f t="shared" si="25"/>
        <v xml:space="preserve"> </v>
      </c>
      <c r="K233" s="103"/>
      <c r="L233" s="103"/>
      <c r="M233" s="104" t="str">
        <f>IF(ISTEXT(D233),IF(L233="","",IF(HLOOKUP(INT($I233),'1. Eingabemaske'!$I$12:$V$21,2,FALSE)&lt;&gt;0,HLOOKUP(INT($I233),'1. Eingabemaske'!$I$12:$V$21,2,FALSE),"")),"")</f>
        <v/>
      </c>
      <c r="N233" s="105" t="str">
        <f>IF(ISTEXT($D233),IF(F233="M",IF(L233="","",IF($K233="Frühentwickler",VLOOKUP(INT($I233),'1. Eingabemaske'!$Z$12:$AF$28,5,FALSE),IF($K233="Normalentwickler",VLOOKUP(INT($I233),'1. Eingabemaske'!$Z$12:$AF$23,6,FALSE),IF($K233="Spätentwickler",VLOOKUP(INT($I233),'1. Eingabemaske'!$Z$12:$AF$23,7,FALSE),0)))+((VLOOKUP(INT($I233),'1. Eingabemaske'!$Z$12:$AF$23,2,FALSE))*(($G233-DATE(YEAR($G233),1,1)+1)/365))),IF(F233="W",(IF($K233="Frühentwickler",VLOOKUP(INT($I233),'1. Eingabemaske'!$AH$12:$AN$28,5,FALSE),IF($K233="Normalentwickler",VLOOKUP(INT($I233),'1. Eingabemaske'!$AH$12:$AN$23,6,FALSE),IF($K233="Spätentwickler",VLOOKUP(INT($I233),'1. Eingabemaske'!$AH$12:$AN$23,7,FALSE),0)))+((VLOOKUP(INT($I233),'1. Eingabemaske'!$AH$12:$AN$23,2,FALSE))*(($G233-DATE(YEAR($G233),1,1)+1)/365))),"Geschlecht fehlt!")),"")</f>
        <v/>
      </c>
      <c r="O233" s="106" t="str">
        <f>IF(ISTEXT(D233),IF(M233="","",IF('1. Eingabemaske'!$F$13="",0,(IF('1. Eingabemaske'!$F$13=0,(L233/'1. Eingabemaske'!$G$13),(L233-1)/('1. Eingabemaske'!$G$13-1))*M233*N233))),"")</f>
        <v/>
      </c>
      <c r="P233" s="103"/>
      <c r="Q233" s="103"/>
      <c r="R233" s="104" t="str">
        <f t="shared" si="26"/>
        <v/>
      </c>
      <c r="S233" s="104" t="str">
        <f>IF(AND(ISTEXT($D233),ISNUMBER(R233)),IF(HLOOKUP(INT($I233),'1. Eingabemaske'!$I$12:$V$21,3,FALSE)&lt;&gt;0,HLOOKUP(INT($I233),'1. Eingabemaske'!$I$12:$V$21,3,FALSE),""),"")</f>
        <v/>
      </c>
      <c r="T233" s="106" t="str">
        <f>IF(ISTEXT($D233),IF($S233="","",IF($R233="","",IF('1. Eingabemaske'!$F$14="",0,(IF('1. Eingabemaske'!$F$14=0,(R233/'1. Eingabemaske'!$G$14),(R233-1)/('1. Eingabemaske'!$G$14-1))*$S233)))),"")</f>
        <v/>
      </c>
      <c r="U233" s="103"/>
      <c r="V233" s="103"/>
      <c r="W233" s="104" t="str">
        <f t="shared" si="27"/>
        <v/>
      </c>
      <c r="X233" s="104" t="str">
        <f>IF(AND(ISTEXT($D233),ISNUMBER(W233)),IF(HLOOKUP(INT($I233),'1. Eingabemaske'!$I$12:$V$21,4,FALSE)&lt;&gt;0,HLOOKUP(INT($I233),'1. Eingabemaske'!$I$12:$V$21,4,FALSE),""),"")</f>
        <v/>
      </c>
      <c r="Y233" s="108" t="str">
        <f>IF(ISTEXT($D233),IF($W233="","",IF($X233="","",IF('1. Eingabemaske'!$F$15="","",(IF('1. Eingabemaske'!$F$15=0,($W233/'1. Eingabemaske'!$G$15),($W233-1)/('1. Eingabemaske'!$G$15-1))*$X233)))),"")</f>
        <v/>
      </c>
      <c r="Z233" s="103"/>
      <c r="AA233" s="103"/>
      <c r="AB233" s="104" t="str">
        <f t="shared" si="28"/>
        <v/>
      </c>
      <c r="AC233" s="104" t="str">
        <f>IF(AND(ISTEXT($D233),ISNUMBER($AB233)),IF(HLOOKUP(INT($I233),'1. Eingabemaske'!$I$12:$V$21,5,FALSE)&lt;&gt;0,HLOOKUP(INT($I233),'1. Eingabemaske'!$I$12:$V$21,5,FALSE),""),"")</f>
        <v/>
      </c>
      <c r="AD233" s="91" t="str">
        <f>IF(ISTEXT($D233),IF($AC233="","",IF('1. Eingabemaske'!$F$16="","",(IF('1. Eingabemaske'!$F$16=0,($AB233/'1. Eingabemaske'!$G$16),($AB233-1)/('1. Eingabemaske'!$G$16-1))*$AC233))),"")</f>
        <v/>
      </c>
      <c r="AE233" s="92" t="str">
        <f>IF(ISTEXT($D233),IF(F233="M",IF(L233="","",IF($K233="Frühentwickler",VLOOKUP(INT($I233),'1. Eingabemaske'!$Z$12:$AF$28,5,FALSE),IF($K233="Normalentwickler",VLOOKUP(INT($I233),'1. Eingabemaske'!$Z$12:$AF$23,6,FALSE),IF($K233="Spätentwickler",VLOOKUP(INT($I233),'1. Eingabemaske'!$Z$12:$AF$23,7,FALSE),0)))+((VLOOKUP(INT($I233),'1. Eingabemaske'!$Z$12:$AF$23,2,FALSE))*(($G233-DATE(YEAR($G233),1,1)+1)/365))),IF(F233="W",(IF($K233="Frühentwickler",VLOOKUP(INT($I233),'1. Eingabemaske'!$AH$12:$AN$28,5,FALSE),IF($K233="Normalentwickler",VLOOKUP(INT($I233),'1. Eingabemaske'!$AH$12:$AN$23,6,FALSE),IF($K233="Spätentwickler",VLOOKUP(INT($I233),'1. Eingabemaske'!$AH$12:$AN$23,7,FALSE),0)))+((VLOOKUP(INT($I233),'1. Eingabemaske'!$AH$12:$AN$23,2,FALSE))*(($G233-DATE(YEAR($G233),1,1)+1)/365))),"Geschlecht fehlt!")),"")</f>
        <v/>
      </c>
      <c r="AF233" s="93" t="str">
        <f t="shared" si="29"/>
        <v/>
      </c>
      <c r="AG233" s="103"/>
      <c r="AH233" s="94" t="str">
        <f>IF(AND(ISTEXT($D233),ISNUMBER($AG233)),IF(HLOOKUP(INT($I233),'1. Eingabemaske'!$I$12:$V$21,6,FALSE)&lt;&gt;0,HLOOKUP(INT($I233),'1. Eingabemaske'!$I$12:$V$21,6,FALSE),""),"")</f>
        <v/>
      </c>
      <c r="AI233" s="91" t="str">
        <f>IF(ISTEXT($D233),IF($AH233="","",IF('1. Eingabemaske'!$F$17="","",(IF('1. Eingabemaske'!$F$17=0,($AG233/'1. Eingabemaske'!$G$17),($AG233-1)/('1. Eingabemaske'!$G$17-1))*$AH233))),"")</f>
        <v/>
      </c>
      <c r="AJ233" s="103"/>
      <c r="AK233" s="94" t="str">
        <f>IF(AND(ISTEXT($D233),ISNUMBER($AJ233)),IF(HLOOKUP(INT($I233),'1. Eingabemaske'!$I$12:$V$21,7,FALSE)&lt;&gt;0,HLOOKUP(INT($I233),'1. Eingabemaske'!$I$12:$V$21,7,FALSE),""),"")</f>
        <v/>
      </c>
      <c r="AL233" s="91" t="str">
        <f>IF(ISTEXT($D233),IF(AJ233=0,0,IF($AK233="","",IF('1. Eingabemaske'!$F$18="","",(IF('1. Eingabemaske'!$F$18=0,($AJ233/'1. Eingabemaske'!$G$18),($AJ233-1)/('1. Eingabemaske'!$G$18-1))*$AK233)))),"")</f>
        <v/>
      </c>
      <c r="AM233" s="103"/>
      <c r="AN233" s="94" t="str">
        <f>IF(AND(ISTEXT($D233),ISNUMBER($AM233)),IF(HLOOKUP(INT($I233),'1. Eingabemaske'!$I$12:$V$21,8,FALSE)&lt;&gt;0,HLOOKUP(INT($I233),'1. Eingabemaske'!$I$12:$V$21,8,FALSE),""),"")</f>
        <v/>
      </c>
      <c r="AO233" s="89" t="str">
        <f>IF(ISTEXT($D233),IF($AN233="","",IF('1. Eingabemaske'!#REF!="","",(IF('1. Eingabemaske'!#REF!=0,($AM233/'1. Eingabemaske'!#REF!),($AM233-1)/('1. Eingabemaske'!#REF!-1))*$AN233))),"")</f>
        <v/>
      </c>
      <c r="AP233" s="110"/>
      <c r="AQ233" s="94" t="str">
        <f>IF(AND(ISTEXT($D233),ISNUMBER($AP233)),IF(HLOOKUP(INT($I233),'1. Eingabemaske'!$I$12:$V$21,9,FALSE)&lt;&gt;0,HLOOKUP(INT($I233),'1. Eingabemaske'!$I$12:$V$21,9,FALSE),""),"")</f>
        <v/>
      </c>
      <c r="AR233" s="103"/>
      <c r="AS233" s="94" t="str">
        <f>IF(AND(ISTEXT($D233),ISNUMBER($AR233)),IF(HLOOKUP(INT($I233),'1. Eingabemaske'!$I$12:$V$21,10,FALSE)&lt;&gt;0,HLOOKUP(INT($I233),'1. Eingabemaske'!$I$12:$V$21,10,FALSE),""),"")</f>
        <v/>
      </c>
      <c r="AT233" s="95" t="str">
        <f>IF(ISTEXT($D233),(IF($AQ233="",0,IF('1. Eingabemaske'!$F$19="","",(IF('1. Eingabemaske'!$F$19=0,($AP233/'1. Eingabemaske'!$G$19),($AP233-1)/('1. Eingabemaske'!$G$19-1))*$AQ233)))+IF($AS233="",0,IF('1. Eingabemaske'!$F$20="","",(IF('1. Eingabemaske'!$F$20=0,($AR233/'1. Eingabemaske'!$G$20),($AR233-1)/('1. Eingabemaske'!$G$20-1))*$AS233)))),"")</f>
        <v/>
      </c>
      <c r="AU233" s="103"/>
      <c r="AV233" s="94" t="str">
        <f>IF(AND(ISTEXT($D233),ISNUMBER($AU233)),IF(HLOOKUP(INT($I233),'1. Eingabemaske'!$I$12:$V$21,11,FALSE)&lt;&gt;0,HLOOKUP(INT($I233),'1. Eingabemaske'!$I$12:$V$21,11,FALSE),""),"")</f>
        <v/>
      </c>
      <c r="AW233" s="103"/>
      <c r="AX233" s="94" t="str">
        <f>IF(AND(ISTEXT($D233),ISNUMBER($AW233)),IF(HLOOKUP(INT($I233),'1. Eingabemaske'!$I$12:$V$21,12,FALSE)&lt;&gt;0,HLOOKUP(INT($I233),'1. Eingabemaske'!$I$12:$V$21,12,FALSE),""),"")</f>
        <v/>
      </c>
      <c r="AY233" s="95" t="str">
        <f>IF(ISTEXT($D233),SUM(IF($AV233="",0,IF('1. Eingabemaske'!$F$21="","",(IF('1. Eingabemaske'!$F$21=0,($AU233/'1. Eingabemaske'!$G$21),($AU233-1)/('1. Eingabemaske'!$G$21-1)))*$AV233)),IF($AX233="",0,IF('1. Eingabemaske'!#REF!="","",(IF('1. Eingabemaske'!#REF!=0,($AW233/'1. Eingabemaske'!#REF!),($AW233-1)/('1. Eingabemaske'!#REF!-1)))*$AX233))),"")</f>
        <v/>
      </c>
      <c r="AZ233" s="84" t="str">
        <f t="shared" si="30"/>
        <v>Bitte BES einfügen</v>
      </c>
      <c r="BA233" s="96" t="str">
        <f t="shared" si="31"/>
        <v/>
      </c>
      <c r="BB233" s="100"/>
      <c r="BC233" s="100"/>
      <c r="BD233" s="100"/>
    </row>
    <row r="234" spans="2:56" ht="13.5" thickBot="1" x14ac:dyDescent="0.45">
      <c r="B234" s="99" t="str">
        <f t="shared" si="24"/>
        <v xml:space="preserve"> </v>
      </c>
      <c r="C234" s="100"/>
      <c r="D234" s="100"/>
      <c r="E234" s="100"/>
      <c r="F234" s="100"/>
      <c r="G234" s="101"/>
      <c r="H234" s="101"/>
      <c r="I234" s="84" t="str">
        <f>IF(ISBLANK(Tableau1[[#This Row],[Name]]),"",((Tableau1[[#This Row],[Testdatum]]-Tableau1[[#This Row],[Geburtsdatum]])/365))</f>
        <v/>
      </c>
      <c r="J234" s="102" t="str">
        <f t="shared" si="25"/>
        <v xml:space="preserve"> </v>
      </c>
      <c r="K234" s="103"/>
      <c r="L234" s="103"/>
      <c r="M234" s="104" t="str">
        <f>IF(ISTEXT(D234),IF(L234="","",IF(HLOOKUP(INT($I234),'1. Eingabemaske'!$I$12:$V$21,2,FALSE)&lt;&gt;0,HLOOKUP(INT($I234),'1. Eingabemaske'!$I$12:$V$21,2,FALSE),"")),"")</f>
        <v/>
      </c>
      <c r="N234" s="105" t="str">
        <f>IF(ISTEXT($D234),IF(F234="M",IF(L234="","",IF($K234="Frühentwickler",VLOOKUP(INT($I234),'1. Eingabemaske'!$Z$12:$AF$28,5,FALSE),IF($K234="Normalentwickler",VLOOKUP(INT($I234),'1. Eingabemaske'!$Z$12:$AF$23,6,FALSE),IF($K234="Spätentwickler",VLOOKUP(INT($I234),'1. Eingabemaske'!$Z$12:$AF$23,7,FALSE),0)))+((VLOOKUP(INT($I234),'1. Eingabemaske'!$Z$12:$AF$23,2,FALSE))*(($G234-DATE(YEAR($G234),1,1)+1)/365))),IF(F234="W",(IF($K234="Frühentwickler",VLOOKUP(INT($I234),'1. Eingabemaske'!$AH$12:$AN$28,5,FALSE),IF($K234="Normalentwickler",VLOOKUP(INT($I234),'1. Eingabemaske'!$AH$12:$AN$23,6,FALSE),IF($K234="Spätentwickler",VLOOKUP(INT($I234),'1. Eingabemaske'!$AH$12:$AN$23,7,FALSE),0)))+((VLOOKUP(INT($I234),'1. Eingabemaske'!$AH$12:$AN$23,2,FALSE))*(($G234-DATE(YEAR($G234),1,1)+1)/365))),"Geschlecht fehlt!")),"")</f>
        <v/>
      </c>
      <c r="O234" s="106" t="str">
        <f>IF(ISTEXT(D234),IF(M234="","",IF('1. Eingabemaske'!$F$13="",0,(IF('1. Eingabemaske'!$F$13=0,(L234/'1. Eingabemaske'!$G$13),(L234-1)/('1. Eingabemaske'!$G$13-1))*M234*N234))),"")</f>
        <v/>
      </c>
      <c r="P234" s="103"/>
      <c r="Q234" s="103"/>
      <c r="R234" s="104" t="str">
        <f t="shared" si="26"/>
        <v/>
      </c>
      <c r="S234" s="104" t="str">
        <f>IF(AND(ISTEXT($D234),ISNUMBER(R234)),IF(HLOOKUP(INT($I234),'1. Eingabemaske'!$I$12:$V$21,3,FALSE)&lt;&gt;0,HLOOKUP(INT($I234),'1. Eingabemaske'!$I$12:$V$21,3,FALSE),""),"")</f>
        <v/>
      </c>
      <c r="T234" s="106" t="str">
        <f>IF(ISTEXT($D234),IF($S234="","",IF($R234="","",IF('1. Eingabemaske'!$F$14="",0,(IF('1. Eingabemaske'!$F$14=0,(R234/'1. Eingabemaske'!$G$14),(R234-1)/('1. Eingabemaske'!$G$14-1))*$S234)))),"")</f>
        <v/>
      </c>
      <c r="U234" s="103"/>
      <c r="V234" s="103"/>
      <c r="W234" s="104" t="str">
        <f t="shared" si="27"/>
        <v/>
      </c>
      <c r="X234" s="104" t="str">
        <f>IF(AND(ISTEXT($D234),ISNUMBER(W234)),IF(HLOOKUP(INT($I234),'1. Eingabemaske'!$I$12:$V$21,4,FALSE)&lt;&gt;0,HLOOKUP(INT($I234),'1. Eingabemaske'!$I$12:$V$21,4,FALSE),""),"")</f>
        <v/>
      </c>
      <c r="Y234" s="108" t="str">
        <f>IF(ISTEXT($D234),IF($W234="","",IF($X234="","",IF('1. Eingabemaske'!$F$15="","",(IF('1. Eingabemaske'!$F$15=0,($W234/'1. Eingabemaske'!$G$15),($W234-1)/('1. Eingabemaske'!$G$15-1))*$X234)))),"")</f>
        <v/>
      </c>
      <c r="Z234" s="103"/>
      <c r="AA234" s="103"/>
      <c r="AB234" s="104" t="str">
        <f t="shared" si="28"/>
        <v/>
      </c>
      <c r="AC234" s="104" t="str">
        <f>IF(AND(ISTEXT($D234),ISNUMBER($AB234)),IF(HLOOKUP(INT($I234),'1. Eingabemaske'!$I$12:$V$21,5,FALSE)&lt;&gt;0,HLOOKUP(INT($I234),'1. Eingabemaske'!$I$12:$V$21,5,FALSE),""),"")</f>
        <v/>
      </c>
      <c r="AD234" s="91" t="str">
        <f>IF(ISTEXT($D234),IF($AC234="","",IF('1. Eingabemaske'!$F$16="","",(IF('1. Eingabemaske'!$F$16=0,($AB234/'1. Eingabemaske'!$G$16),($AB234-1)/('1. Eingabemaske'!$G$16-1))*$AC234))),"")</f>
        <v/>
      </c>
      <c r="AE234" s="92" t="str">
        <f>IF(ISTEXT($D234),IF(F234="M",IF(L234="","",IF($K234="Frühentwickler",VLOOKUP(INT($I234),'1. Eingabemaske'!$Z$12:$AF$28,5,FALSE),IF($K234="Normalentwickler",VLOOKUP(INT($I234),'1. Eingabemaske'!$Z$12:$AF$23,6,FALSE),IF($K234="Spätentwickler",VLOOKUP(INT($I234),'1. Eingabemaske'!$Z$12:$AF$23,7,FALSE),0)))+((VLOOKUP(INT($I234),'1. Eingabemaske'!$Z$12:$AF$23,2,FALSE))*(($G234-DATE(YEAR($G234),1,1)+1)/365))),IF(F234="W",(IF($K234="Frühentwickler",VLOOKUP(INT($I234),'1. Eingabemaske'!$AH$12:$AN$28,5,FALSE),IF($K234="Normalentwickler",VLOOKUP(INT($I234),'1. Eingabemaske'!$AH$12:$AN$23,6,FALSE),IF($K234="Spätentwickler",VLOOKUP(INT($I234),'1. Eingabemaske'!$AH$12:$AN$23,7,FALSE),0)))+((VLOOKUP(INT($I234),'1. Eingabemaske'!$AH$12:$AN$23,2,FALSE))*(($G234-DATE(YEAR($G234),1,1)+1)/365))),"Geschlecht fehlt!")),"")</f>
        <v/>
      </c>
      <c r="AF234" s="93" t="str">
        <f t="shared" si="29"/>
        <v/>
      </c>
      <c r="AG234" s="103"/>
      <c r="AH234" s="94" t="str">
        <f>IF(AND(ISTEXT($D234),ISNUMBER($AG234)),IF(HLOOKUP(INT($I234),'1. Eingabemaske'!$I$12:$V$21,6,FALSE)&lt;&gt;0,HLOOKUP(INT($I234),'1. Eingabemaske'!$I$12:$V$21,6,FALSE),""),"")</f>
        <v/>
      </c>
      <c r="AI234" s="91" t="str">
        <f>IF(ISTEXT($D234),IF($AH234="","",IF('1. Eingabemaske'!$F$17="","",(IF('1. Eingabemaske'!$F$17=0,($AG234/'1. Eingabemaske'!$G$17),($AG234-1)/('1. Eingabemaske'!$G$17-1))*$AH234))),"")</f>
        <v/>
      </c>
      <c r="AJ234" s="103"/>
      <c r="AK234" s="94" t="str">
        <f>IF(AND(ISTEXT($D234),ISNUMBER($AJ234)),IF(HLOOKUP(INT($I234),'1. Eingabemaske'!$I$12:$V$21,7,FALSE)&lt;&gt;0,HLOOKUP(INT($I234),'1. Eingabemaske'!$I$12:$V$21,7,FALSE),""),"")</f>
        <v/>
      </c>
      <c r="AL234" s="91" t="str">
        <f>IF(ISTEXT($D234),IF(AJ234=0,0,IF($AK234="","",IF('1. Eingabemaske'!$F$18="","",(IF('1. Eingabemaske'!$F$18=0,($AJ234/'1. Eingabemaske'!$G$18),($AJ234-1)/('1. Eingabemaske'!$G$18-1))*$AK234)))),"")</f>
        <v/>
      </c>
      <c r="AM234" s="103"/>
      <c r="AN234" s="94" t="str">
        <f>IF(AND(ISTEXT($D234),ISNUMBER($AM234)),IF(HLOOKUP(INT($I234),'1. Eingabemaske'!$I$12:$V$21,8,FALSE)&lt;&gt;0,HLOOKUP(INT($I234),'1. Eingabemaske'!$I$12:$V$21,8,FALSE),""),"")</f>
        <v/>
      </c>
      <c r="AO234" s="89" t="str">
        <f>IF(ISTEXT($D234),IF($AN234="","",IF('1. Eingabemaske'!#REF!="","",(IF('1. Eingabemaske'!#REF!=0,($AM234/'1. Eingabemaske'!#REF!),($AM234-1)/('1. Eingabemaske'!#REF!-1))*$AN234))),"")</f>
        <v/>
      </c>
      <c r="AP234" s="110"/>
      <c r="AQ234" s="94" t="str">
        <f>IF(AND(ISTEXT($D234),ISNUMBER($AP234)),IF(HLOOKUP(INT($I234),'1. Eingabemaske'!$I$12:$V$21,9,FALSE)&lt;&gt;0,HLOOKUP(INT($I234),'1. Eingabemaske'!$I$12:$V$21,9,FALSE),""),"")</f>
        <v/>
      </c>
      <c r="AR234" s="103"/>
      <c r="AS234" s="94" t="str">
        <f>IF(AND(ISTEXT($D234),ISNUMBER($AR234)),IF(HLOOKUP(INT($I234),'1. Eingabemaske'!$I$12:$V$21,10,FALSE)&lt;&gt;0,HLOOKUP(INT($I234),'1. Eingabemaske'!$I$12:$V$21,10,FALSE),""),"")</f>
        <v/>
      </c>
      <c r="AT234" s="95" t="str">
        <f>IF(ISTEXT($D234),(IF($AQ234="",0,IF('1. Eingabemaske'!$F$19="","",(IF('1. Eingabemaske'!$F$19=0,($AP234/'1. Eingabemaske'!$G$19),($AP234-1)/('1. Eingabemaske'!$G$19-1))*$AQ234)))+IF($AS234="",0,IF('1. Eingabemaske'!$F$20="","",(IF('1. Eingabemaske'!$F$20=0,($AR234/'1. Eingabemaske'!$G$20),($AR234-1)/('1. Eingabemaske'!$G$20-1))*$AS234)))),"")</f>
        <v/>
      </c>
      <c r="AU234" s="103"/>
      <c r="AV234" s="94" t="str">
        <f>IF(AND(ISTEXT($D234),ISNUMBER($AU234)),IF(HLOOKUP(INT($I234),'1. Eingabemaske'!$I$12:$V$21,11,FALSE)&lt;&gt;0,HLOOKUP(INT($I234),'1. Eingabemaske'!$I$12:$V$21,11,FALSE),""),"")</f>
        <v/>
      </c>
      <c r="AW234" s="103"/>
      <c r="AX234" s="94" t="str">
        <f>IF(AND(ISTEXT($D234),ISNUMBER($AW234)),IF(HLOOKUP(INT($I234),'1. Eingabemaske'!$I$12:$V$21,12,FALSE)&lt;&gt;0,HLOOKUP(INT($I234),'1. Eingabemaske'!$I$12:$V$21,12,FALSE),""),"")</f>
        <v/>
      </c>
      <c r="AY234" s="95" t="str">
        <f>IF(ISTEXT($D234),SUM(IF($AV234="",0,IF('1. Eingabemaske'!$F$21="","",(IF('1. Eingabemaske'!$F$21=0,($AU234/'1. Eingabemaske'!$G$21),($AU234-1)/('1. Eingabemaske'!$G$21-1)))*$AV234)),IF($AX234="",0,IF('1. Eingabemaske'!#REF!="","",(IF('1. Eingabemaske'!#REF!=0,($AW234/'1. Eingabemaske'!#REF!),($AW234-1)/('1. Eingabemaske'!#REF!-1)))*$AX234))),"")</f>
        <v/>
      </c>
      <c r="AZ234" s="84" t="str">
        <f t="shared" si="30"/>
        <v>Bitte BES einfügen</v>
      </c>
      <c r="BA234" s="96" t="str">
        <f t="shared" si="31"/>
        <v/>
      </c>
      <c r="BB234" s="100"/>
      <c r="BC234" s="100"/>
      <c r="BD234" s="100"/>
    </row>
    <row r="235" spans="2:56" ht="13.5" thickBot="1" x14ac:dyDescent="0.45">
      <c r="B235" s="99" t="str">
        <f t="shared" si="24"/>
        <v xml:space="preserve"> </v>
      </c>
      <c r="C235" s="100"/>
      <c r="D235" s="100"/>
      <c r="E235" s="100"/>
      <c r="F235" s="100"/>
      <c r="G235" s="101"/>
      <c r="H235" s="101"/>
      <c r="I235" s="84" t="str">
        <f>IF(ISBLANK(Tableau1[[#This Row],[Name]]),"",((Tableau1[[#This Row],[Testdatum]]-Tableau1[[#This Row],[Geburtsdatum]])/365))</f>
        <v/>
      </c>
      <c r="J235" s="102" t="str">
        <f t="shared" si="25"/>
        <v xml:space="preserve"> </v>
      </c>
      <c r="K235" s="103"/>
      <c r="L235" s="103"/>
      <c r="M235" s="104" t="str">
        <f>IF(ISTEXT(D235),IF(L235="","",IF(HLOOKUP(INT($I235),'1. Eingabemaske'!$I$12:$V$21,2,FALSE)&lt;&gt;0,HLOOKUP(INT($I235),'1. Eingabemaske'!$I$12:$V$21,2,FALSE),"")),"")</f>
        <v/>
      </c>
      <c r="N235" s="105" t="str">
        <f>IF(ISTEXT($D235),IF(F235="M",IF(L235="","",IF($K235="Frühentwickler",VLOOKUP(INT($I235),'1. Eingabemaske'!$Z$12:$AF$28,5,FALSE),IF($K235="Normalentwickler",VLOOKUP(INT($I235),'1. Eingabemaske'!$Z$12:$AF$23,6,FALSE),IF($K235="Spätentwickler",VLOOKUP(INT($I235),'1. Eingabemaske'!$Z$12:$AF$23,7,FALSE),0)))+((VLOOKUP(INT($I235),'1. Eingabemaske'!$Z$12:$AF$23,2,FALSE))*(($G235-DATE(YEAR($G235),1,1)+1)/365))),IF(F235="W",(IF($K235="Frühentwickler",VLOOKUP(INT($I235),'1. Eingabemaske'!$AH$12:$AN$28,5,FALSE),IF($K235="Normalentwickler",VLOOKUP(INT($I235),'1. Eingabemaske'!$AH$12:$AN$23,6,FALSE),IF($K235="Spätentwickler",VLOOKUP(INT($I235),'1. Eingabemaske'!$AH$12:$AN$23,7,FALSE),0)))+((VLOOKUP(INT($I235),'1. Eingabemaske'!$AH$12:$AN$23,2,FALSE))*(($G235-DATE(YEAR($G235),1,1)+1)/365))),"Geschlecht fehlt!")),"")</f>
        <v/>
      </c>
      <c r="O235" s="106" t="str">
        <f>IF(ISTEXT(D235),IF(M235="","",IF('1. Eingabemaske'!$F$13="",0,(IF('1. Eingabemaske'!$F$13=0,(L235/'1. Eingabemaske'!$G$13),(L235-1)/('1. Eingabemaske'!$G$13-1))*M235*N235))),"")</f>
        <v/>
      </c>
      <c r="P235" s="103"/>
      <c r="Q235" s="103"/>
      <c r="R235" s="104" t="str">
        <f t="shared" si="26"/>
        <v/>
      </c>
      <c r="S235" s="104" t="str">
        <f>IF(AND(ISTEXT($D235),ISNUMBER(R235)),IF(HLOOKUP(INT($I235),'1. Eingabemaske'!$I$12:$V$21,3,FALSE)&lt;&gt;0,HLOOKUP(INT($I235),'1. Eingabemaske'!$I$12:$V$21,3,FALSE),""),"")</f>
        <v/>
      </c>
      <c r="T235" s="106" t="str">
        <f>IF(ISTEXT($D235),IF($S235="","",IF($R235="","",IF('1. Eingabemaske'!$F$14="",0,(IF('1. Eingabemaske'!$F$14=0,(R235/'1. Eingabemaske'!$G$14),(R235-1)/('1. Eingabemaske'!$G$14-1))*$S235)))),"")</f>
        <v/>
      </c>
      <c r="U235" s="103"/>
      <c r="V235" s="103"/>
      <c r="W235" s="104" t="str">
        <f t="shared" si="27"/>
        <v/>
      </c>
      <c r="X235" s="104" t="str">
        <f>IF(AND(ISTEXT($D235),ISNUMBER(W235)),IF(HLOOKUP(INT($I235),'1. Eingabemaske'!$I$12:$V$21,4,FALSE)&lt;&gt;0,HLOOKUP(INT($I235),'1. Eingabemaske'!$I$12:$V$21,4,FALSE),""),"")</f>
        <v/>
      </c>
      <c r="Y235" s="108" t="str">
        <f>IF(ISTEXT($D235),IF($W235="","",IF($X235="","",IF('1. Eingabemaske'!$F$15="","",(IF('1. Eingabemaske'!$F$15=0,($W235/'1. Eingabemaske'!$G$15),($W235-1)/('1. Eingabemaske'!$G$15-1))*$X235)))),"")</f>
        <v/>
      </c>
      <c r="Z235" s="103"/>
      <c r="AA235" s="103"/>
      <c r="AB235" s="104" t="str">
        <f t="shared" si="28"/>
        <v/>
      </c>
      <c r="AC235" s="104" t="str">
        <f>IF(AND(ISTEXT($D235),ISNUMBER($AB235)),IF(HLOOKUP(INT($I235),'1. Eingabemaske'!$I$12:$V$21,5,FALSE)&lt;&gt;0,HLOOKUP(INT($I235),'1. Eingabemaske'!$I$12:$V$21,5,FALSE),""),"")</f>
        <v/>
      </c>
      <c r="AD235" s="91" t="str">
        <f>IF(ISTEXT($D235),IF($AC235="","",IF('1. Eingabemaske'!$F$16="","",(IF('1. Eingabemaske'!$F$16=0,($AB235/'1. Eingabemaske'!$G$16),($AB235-1)/('1. Eingabemaske'!$G$16-1))*$AC235))),"")</f>
        <v/>
      </c>
      <c r="AE235" s="92" t="str">
        <f>IF(ISTEXT($D235),IF(F235="M",IF(L235="","",IF($K235="Frühentwickler",VLOOKUP(INT($I235),'1. Eingabemaske'!$Z$12:$AF$28,5,FALSE),IF($K235="Normalentwickler",VLOOKUP(INT($I235),'1. Eingabemaske'!$Z$12:$AF$23,6,FALSE),IF($K235="Spätentwickler",VLOOKUP(INT($I235),'1. Eingabemaske'!$Z$12:$AF$23,7,FALSE),0)))+((VLOOKUP(INT($I235),'1. Eingabemaske'!$Z$12:$AF$23,2,FALSE))*(($G235-DATE(YEAR($G235),1,1)+1)/365))),IF(F235="W",(IF($K235="Frühentwickler",VLOOKUP(INT($I235),'1. Eingabemaske'!$AH$12:$AN$28,5,FALSE),IF($K235="Normalentwickler",VLOOKUP(INT($I235),'1. Eingabemaske'!$AH$12:$AN$23,6,FALSE),IF($K235="Spätentwickler",VLOOKUP(INT($I235),'1. Eingabemaske'!$AH$12:$AN$23,7,FALSE),0)))+((VLOOKUP(INT($I235),'1. Eingabemaske'!$AH$12:$AN$23,2,FALSE))*(($G235-DATE(YEAR($G235),1,1)+1)/365))),"Geschlecht fehlt!")),"")</f>
        <v/>
      </c>
      <c r="AF235" s="93" t="str">
        <f t="shared" si="29"/>
        <v/>
      </c>
      <c r="AG235" s="103"/>
      <c r="AH235" s="94" t="str">
        <f>IF(AND(ISTEXT($D235),ISNUMBER($AG235)),IF(HLOOKUP(INT($I235),'1. Eingabemaske'!$I$12:$V$21,6,FALSE)&lt;&gt;0,HLOOKUP(INT($I235),'1. Eingabemaske'!$I$12:$V$21,6,FALSE),""),"")</f>
        <v/>
      </c>
      <c r="AI235" s="91" t="str">
        <f>IF(ISTEXT($D235),IF($AH235="","",IF('1. Eingabemaske'!$F$17="","",(IF('1. Eingabemaske'!$F$17=0,($AG235/'1. Eingabemaske'!$G$17),($AG235-1)/('1. Eingabemaske'!$G$17-1))*$AH235))),"")</f>
        <v/>
      </c>
      <c r="AJ235" s="103"/>
      <c r="AK235" s="94" t="str">
        <f>IF(AND(ISTEXT($D235),ISNUMBER($AJ235)),IF(HLOOKUP(INT($I235),'1. Eingabemaske'!$I$12:$V$21,7,FALSE)&lt;&gt;0,HLOOKUP(INT($I235),'1. Eingabemaske'!$I$12:$V$21,7,FALSE),""),"")</f>
        <v/>
      </c>
      <c r="AL235" s="91" t="str">
        <f>IF(ISTEXT($D235),IF(AJ235=0,0,IF($AK235="","",IF('1. Eingabemaske'!$F$18="","",(IF('1. Eingabemaske'!$F$18=0,($AJ235/'1. Eingabemaske'!$G$18),($AJ235-1)/('1. Eingabemaske'!$G$18-1))*$AK235)))),"")</f>
        <v/>
      </c>
      <c r="AM235" s="103"/>
      <c r="AN235" s="94" t="str">
        <f>IF(AND(ISTEXT($D235),ISNUMBER($AM235)),IF(HLOOKUP(INT($I235),'1. Eingabemaske'!$I$12:$V$21,8,FALSE)&lt;&gt;0,HLOOKUP(INT($I235),'1. Eingabemaske'!$I$12:$V$21,8,FALSE),""),"")</f>
        <v/>
      </c>
      <c r="AO235" s="89" t="str">
        <f>IF(ISTEXT($D235),IF($AN235="","",IF('1. Eingabemaske'!#REF!="","",(IF('1. Eingabemaske'!#REF!=0,($AM235/'1. Eingabemaske'!#REF!),($AM235-1)/('1. Eingabemaske'!#REF!-1))*$AN235))),"")</f>
        <v/>
      </c>
      <c r="AP235" s="110"/>
      <c r="AQ235" s="94" t="str">
        <f>IF(AND(ISTEXT($D235),ISNUMBER($AP235)),IF(HLOOKUP(INT($I235),'1. Eingabemaske'!$I$12:$V$21,9,FALSE)&lt;&gt;0,HLOOKUP(INT($I235),'1. Eingabemaske'!$I$12:$V$21,9,FALSE),""),"")</f>
        <v/>
      </c>
      <c r="AR235" s="103"/>
      <c r="AS235" s="94" t="str">
        <f>IF(AND(ISTEXT($D235),ISNUMBER($AR235)),IF(HLOOKUP(INT($I235),'1. Eingabemaske'!$I$12:$V$21,10,FALSE)&lt;&gt;0,HLOOKUP(INT($I235),'1. Eingabemaske'!$I$12:$V$21,10,FALSE),""),"")</f>
        <v/>
      </c>
      <c r="AT235" s="95" t="str">
        <f>IF(ISTEXT($D235),(IF($AQ235="",0,IF('1. Eingabemaske'!$F$19="","",(IF('1. Eingabemaske'!$F$19=0,($AP235/'1. Eingabemaske'!$G$19),($AP235-1)/('1. Eingabemaske'!$G$19-1))*$AQ235)))+IF($AS235="",0,IF('1. Eingabemaske'!$F$20="","",(IF('1. Eingabemaske'!$F$20=0,($AR235/'1. Eingabemaske'!$G$20),($AR235-1)/('1. Eingabemaske'!$G$20-1))*$AS235)))),"")</f>
        <v/>
      </c>
      <c r="AU235" s="103"/>
      <c r="AV235" s="94" t="str">
        <f>IF(AND(ISTEXT($D235),ISNUMBER($AU235)),IF(HLOOKUP(INT($I235),'1. Eingabemaske'!$I$12:$V$21,11,FALSE)&lt;&gt;0,HLOOKUP(INT($I235),'1. Eingabemaske'!$I$12:$V$21,11,FALSE),""),"")</f>
        <v/>
      </c>
      <c r="AW235" s="103"/>
      <c r="AX235" s="94" t="str">
        <f>IF(AND(ISTEXT($D235),ISNUMBER($AW235)),IF(HLOOKUP(INT($I235),'1. Eingabemaske'!$I$12:$V$21,12,FALSE)&lt;&gt;0,HLOOKUP(INT($I235),'1. Eingabemaske'!$I$12:$V$21,12,FALSE),""),"")</f>
        <v/>
      </c>
      <c r="AY235" s="95" t="str">
        <f>IF(ISTEXT($D235),SUM(IF($AV235="",0,IF('1. Eingabemaske'!$F$21="","",(IF('1. Eingabemaske'!$F$21=0,($AU235/'1. Eingabemaske'!$G$21),($AU235-1)/('1. Eingabemaske'!$G$21-1)))*$AV235)),IF($AX235="",0,IF('1. Eingabemaske'!#REF!="","",(IF('1. Eingabemaske'!#REF!=0,($AW235/'1. Eingabemaske'!#REF!),($AW235-1)/('1. Eingabemaske'!#REF!-1)))*$AX235))),"")</f>
        <v/>
      </c>
      <c r="AZ235" s="84" t="str">
        <f t="shared" si="30"/>
        <v>Bitte BES einfügen</v>
      </c>
      <c r="BA235" s="96" t="str">
        <f t="shared" si="31"/>
        <v/>
      </c>
      <c r="BB235" s="100"/>
      <c r="BC235" s="100"/>
      <c r="BD235" s="100"/>
    </row>
    <row r="236" spans="2:56" ht="13.5" thickBot="1" x14ac:dyDescent="0.45">
      <c r="B236" s="99" t="str">
        <f t="shared" si="24"/>
        <v xml:space="preserve"> </v>
      </c>
      <c r="C236" s="100"/>
      <c r="D236" s="100"/>
      <c r="E236" s="100"/>
      <c r="F236" s="100"/>
      <c r="G236" s="101"/>
      <c r="H236" s="101"/>
      <c r="I236" s="84" t="str">
        <f>IF(ISBLANK(Tableau1[[#This Row],[Name]]),"",((Tableau1[[#This Row],[Testdatum]]-Tableau1[[#This Row],[Geburtsdatum]])/365))</f>
        <v/>
      </c>
      <c r="J236" s="102" t="str">
        <f t="shared" si="25"/>
        <v xml:space="preserve"> </v>
      </c>
      <c r="K236" s="103"/>
      <c r="L236" s="103"/>
      <c r="M236" s="104" t="str">
        <f>IF(ISTEXT(D236),IF(L236="","",IF(HLOOKUP(INT($I236),'1. Eingabemaske'!$I$12:$V$21,2,FALSE)&lt;&gt;0,HLOOKUP(INT($I236),'1. Eingabemaske'!$I$12:$V$21,2,FALSE),"")),"")</f>
        <v/>
      </c>
      <c r="N236" s="105" t="str">
        <f>IF(ISTEXT($D236),IF(F236="M",IF(L236="","",IF($K236="Frühentwickler",VLOOKUP(INT($I236),'1. Eingabemaske'!$Z$12:$AF$28,5,FALSE),IF($K236="Normalentwickler",VLOOKUP(INT($I236),'1. Eingabemaske'!$Z$12:$AF$23,6,FALSE),IF($K236="Spätentwickler",VLOOKUP(INT($I236),'1. Eingabemaske'!$Z$12:$AF$23,7,FALSE),0)))+((VLOOKUP(INT($I236),'1. Eingabemaske'!$Z$12:$AF$23,2,FALSE))*(($G236-DATE(YEAR($G236),1,1)+1)/365))),IF(F236="W",(IF($K236="Frühentwickler",VLOOKUP(INT($I236),'1. Eingabemaske'!$AH$12:$AN$28,5,FALSE),IF($K236="Normalentwickler",VLOOKUP(INT($I236),'1. Eingabemaske'!$AH$12:$AN$23,6,FALSE),IF($K236="Spätentwickler",VLOOKUP(INT($I236),'1. Eingabemaske'!$AH$12:$AN$23,7,FALSE),0)))+((VLOOKUP(INT($I236),'1. Eingabemaske'!$AH$12:$AN$23,2,FALSE))*(($G236-DATE(YEAR($G236),1,1)+1)/365))),"Geschlecht fehlt!")),"")</f>
        <v/>
      </c>
      <c r="O236" s="106" t="str">
        <f>IF(ISTEXT(D236),IF(M236="","",IF('1. Eingabemaske'!$F$13="",0,(IF('1. Eingabemaske'!$F$13=0,(L236/'1. Eingabemaske'!$G$13),(L236-1)/('1. Eingabemaske'!$G$13-1))*M236*N236))),"")</f>
        <v/>
      </c>
      <c r="P236" s="103"/>
      <c r="Q236" s="103"/>
      <c r="R236" s="104" t="str">
        <f t="shared" si="26"/>
        <v/>
      </c>
      <c r="S236" s="104" t="str">
        <f>IF(AND(ISTEXT($D236),ISNUMBER(R236)),IF(HLOOKUP(INT($I236),'1. Eingabemaske'!$I$12:$V$21,3,FALSE)&lt;&gt;0,HLOOKUP(INT($I236),'1. Eingabemaske'!$I$12:$V$21,3,FALSE),""),"")</f>
        <v/>
      </c>
      <c r="T236" s="106" t="str">
        <f>IF(ISTEXT($D236),IF($S236="","",IF($R236="","",IF('1. Eingabemaske'!$F$14="",0,(IF('1. Eingabemaske'!$F$14=0,(R236/'1. Eingabemaske'!$G$14),(R236-1)/('1. Eingabemaske'!$G$14-1))*$S236)))),"")</f>
        <v/>
      </c>
      <c r="U236" s="103"/>
      <c r="V236" s="103"/>
      <c r="W236" s="104" t="str">
        <f t="shared" si="27"/>
        <v/>
      </c>
      <c r="X236" s="104" t="str">
        <f>IF(AND(ISTEXT($D236),ISNUMBER(W236)),IF(HLOOKUP(INT($I236),'1. Eingabemaske'!$I$12:$V$21,4,FALSE)&lt;&gt;0,HLOOKUP(INT($I236),'1. Eingabemaske'!$I$12:$V$21,4,FALSE),""),"")</f>
        <v/>
      </c>
      <c r="Y236" s="108" t="str">
        <f>IF(ISTEXT($D236),IF($W236="","",IF($X236="","",IF('1. Eingabemaske'!$F$15="","",(IF('1. Eingabemaske'!$F$15=0,($W236/'1. Eingabemaske'!$G$15),($W236-1)/('1. Eingabemaske'!$G$15-1))*$X236)))),"")</f>
        <v/>
      </c>
      <c r="Z236" s="103"/>
      <c r="AA236" s="103"/>
      <c r="AB236" s="104" t="str">
        <f t="shared" si="28"/>
        <v/>
      </c>
      <c r="AC236" s="104" t="str">
        <f>IF(AND(ISTEXT($D236),ISNUMBER($AB236)),IF(HLOOKUP(INT($I236),'1. Eingabemaske'!$I$12:$V$21,5,FALSE)&lt;&gt;0,HLOOKUP(INT($I236),'1. Eingabemaske'!$I$12:$V$21,5,FALSE),""),"")</f>
        <v/>
      </c>
      <c r="AD236" s="91" t="str">
        <f>IF(ISTEXT($D236),IF($AC236="","",IF('1. Eingabemaske'!$F$16="","",(IF('1. Eingabemaske'!$F$16=0,($AB236/'1. Eingabemaske'!$G$16),($AB236-1)/('1. Eingabemaske'!$G$16-1))*$AC236))),"")</f>
        <v/>
      </c>
      <c r="AE236" s="92" t="str">
        <f>IF(ISTEXT($D236),IF(F236="M",IF(L236="","",IF($K236="Frühentwickler",VLOOKUP(INT($I236),'1. Eingabemaske'!$Z$12:$AF$28,5,FALSE),IF($K236="Normalentwickler",VLOOKUP(INT($I236),'1. Eingabemaske'!$Z$12:$AF$23,6,FALSE),IF($K236="Spätentwickler",VLOOKUP(INT($I236),'1. Eingabemaske'!$Z$12:$AF$23,7,FALSE),0)))+((VLOOKUP(INT($I236),'1. Eingabemaske'!$Z$12:$AF$23,2,FALSE))*(($G236-DATE(YEAR($G236),1,1)+1)/365))),IF(F236="W",(IF($K236="Frühentwickler",VLOOKUP(INT($I236),'1. Eingabemaske'!$AH$12:$AN$28,5,FALSE),IF($K236="Normalentwickler",VLOOKUP(INT($I236),'1. Eingabemaske'!$AH$12:$AN$23,6,FALSE),IF($K236="Spätentwickler",VLOOKUP(INT($I236),'1. Eingabemaske'!$AH$12:$AN$23,7,FALSE),0)))+((VLOOKUP(INT($I236),'1. Eingabemaske'!$AH$12:$AN$23,2,FALSE))*(($G236-DATE(YEAR($G236),1,1)+1)/365))),"Geschlecht fehlt!")),"")</f>
        <v/>
      </c>
      <c r="AF236" s="93" t="str">
        <f t="shared" si="29"/>
        <v/>
      </c>
      <c r="AG236" s="103"/>
      <c r="AH236" s="94" t="str">
        <f>IF(AND(ISTEXT($D236),ISNUMBER($AG236)),IF(HLOOKUP(INT($I236),'1. Eingabemaske'!$I$12:$V$21,6,FALSE)&lt;&gt;0,HLOOKUP(INT($I236),'1. Eingabemaske'!$I$12:$V$21,6,FALSE),""),"")</f>
        <v/>
      </c>
      <c r="AI236" s="91" t="str">
        <f>IF(ISTEXT($D236),IF($AH236="","",IF('1. Eingabemaske'!$F$17="","",(IF('1. Eingabemaske'!$F$17=0,($AG236/'1. Eingabemaske'!$G$17),($AG236-1)/('1. Eingabemaske'!$G$17-1))*$AH236))),"")</f>
        <v/>
      </c>
      <c r="AJ236" s="103"/>
      <c r="AK236" s="94" t="str">
        <f>IF(AND(ISTEXT($D236),ISNUMBER($AJ236)),IF(HLOOKUP(INT($I236),'1. Eingabemaske'!$I$12:$V$21,7,FALSE)&lt;&gt;0,HLOOKUP(INT($I236),'1. Eingabemaske'!$I$12:$V$21,7,FALSE),""),"")</f>
        <v/>
      </c>
      <c r="AL236" s="91" t="str">
        <f>IF(ISTEXT($D236),IF(AJ236=0,0,IF($AK236="","",IF('1. Eingabemaske'!$F$18="","",(IF('1. Eingabemaske'!$F$18=0,($AJ236/'1. Eingabemaske'!$G$18),($AJ236-1)/('1. Eingabemaske'!$G$18-1))*$AK236)))),"")</f>
        <v/>
      </c>
      <c r="AM236" s="103"/>
      <c r="AN236" s="94" t="str">
        <f>IF(AND(ISTEXT($D236),ISNUMBER($AM236)),IF(HLOOKUP(INT($I236),'1. Eingabemaske'!$I$12:$V$21,8,FALSE)&lt;&gt;0,HLOOKUP(INT($I236),'1. Eingabemaske'!$I$12:$V$21,8,FALSE),""),"")</f>
        <v/>
      </c>
      <c r="AO236" s="89" t="str">
        <f>IF(ISTEXT($D236),IF($AN236="","",IF('1. Eingabemaske'!#REF!="","",(IF('1. Eingabemaske'!#REF!=0,($AM236/'1. Eingabemaske'!#REF!),($AM236-1)/('1. Eingabemaske'!#REF!-1))*$AN236))),"")</f>
        <v/>
      </c>
      <c r="AP236" s="110"/>
      <c r="AQ236" s="94" t="str">
        <f>IF(AND(ISTEXT($D236),ISNUMBER($AP236)),IF(HLOOKUP(INT($I236),'1. Eingabemaske'!$I$12:$V$21,9,FALSE)&lt;&gt;0,HLOOKUP(INT($I236),'1. Eingabemaske'!$I$12:$V$21,9,FALSE),""),"")</f>
        <v/>
      </c>
      <c r="AR236" s="103"/>
      <c r="AS236" s="94" t="str">
        <f>IF(AND(ISTEXT($D236),ISNUMBER($AR236)),IF(HLOOKUP(INT($I236),'1. Eingabemaske'!$I$12:$V$21,10,FALSE)&lt;&gt;0,HLOOKUP(INT($I236),'1. Eingabemaske'!$I$12:$V$21,10,FALSE),""),"")</f>
        <v/>
      </c>
      <c r="AT236" s="95" t="str">
        <f>IF(ISTEXT($D236),(IF($AQ236="",0,IF('1. Eingabemaske'!$F$19="","",(IF('1. Eingabemaske'!$F$19=0,($AP236/'1. Eingabemaske'!$G$19),($AP236-1)/('1. Eingabemaske'!$G$19-1))*$AQ236)))+IF($AS236="",0,IF('1. Eingabemaske'!$F$20="","",(IF('1. Eingabemaske'!$F$20=0,($AR236/'1. Eingabemaske'!$G$20),($AR236-1)/('1. Eingabemaske'!$G$20-1))*$AS236)))),"")</f>
        <v/>
      </c>
      <c r="AU236" s="103"/>
      <c r="AV236" s="94" t="str">
        <f>IF(AND(ISTEXT($D236),ISNUMBER($AU236)),IF(HLOOKUP(INT($I236),'1. Eingabemaske'!$I$12:$V$21,11,FALSE)&lt;&gt;0,HLOOKUP(INT($I236),'1. Eingabemaske'!$I$12:$V$21,11,FALSE),""),"")</f>
        <v/>
      </c>
      <c r="AW236" s="103"/>
      <c r="AX236" s="94" t="str">
        <f>IF(AND(ISTEXT($D236),ISNUMBER($AW236)),IF(HLOOKUP(INT($I236),'1. Eingabemaske'!$I$12:$V$21,12,FALSE)&lt;&gt;0,HLOOKUP(INT($I236),'1. Eingabemaske'!$I$12:$V$21,12,FALSE),""),"")</f>
        <v/>
      </c>
      <c r="AY236" s="95" t="str">
        <f>IF(ISTEXT($D236),SUM(IF($AV236="",0,IF('1. Eingabemaske'!$F$21="","",(IF('1. Eingabemaske'!$F$21=0,($AU236/'1. Eingabemaske'!$G$21),($AU236-1)/('1. Eingabemaske'!$G$21-1)))*$AV236)),IF($AX236="",0,IF('1. Eingabemaske'!#REF!="","",(IF('1. Eingabemaske'!#REF!=0,($AW236/'1. Eingabemaske'!#REF!),($AW236-1)/('1. Eingabemaske'!#REF!-1)))*$AX236))),"")</f>
        <v/>
      </c>
      <c r="AZ236" s="84" t="str">
        <f t="shared" si="30"/>
        <v>Bitte BES einfügen</v>
      </c>
      <c r="BA236" s="96" t="str">
        <f t="shared" si="31"/>
        <v/>
      </c>
      <c r="BB236" s="100"/>
      <c r="BC236" s="100"/>
      <c r="BD236" s="100"/>
    </row>
    <row r="237" spans="2:56" ht="13.5" thickBot="1" x14ac:dyDescent="0.45">
      <c r="B237" s="99" t="str">
        <f t="shared" si="24"/>
        <v xml:space="preserve"> </v>
      </c>
      <c r="C237" s="100"/>
      <c r="D237" s="100"/>
      <c r="E237" s="100"/>
      <c r="F237" s="100"/>
      <c r="G237" s="101"/>
      <c r="H237" s="101"/>
      <c r="I237" s="84" t="str">
        <f>IF(ISBLANK(Tableau1[[#This Row],[Name]]),"",((Tableau1[[#This Row],[Testdatum]]-Tableau1[[#This Row],[Geburtsdatum]])/365))</f>
        <v/>
      </c>
      <c r="J237" s="102" t="str">
        <f t="shared" si="25"/>
        <v xml:space="preserve"> </v>
      </c>
      <c r="K237" s="103"/>
      <c r="L237" s="103"/>
      <c r="M237" s="104" t="str">
        <f>IF(ISTEXT(D237),IF(L237="","",IF(HLOOKUP(INT($I237),'1. Eingabemaske'!$I$12:$V$21,2,FALSE)&lt;&gt;0,HLOOKUP(INT($I237),'1. Eingabemaske'!$I$12:$V$21,2,FALSE),"")),"")</f>
        <v/>
      </c>
      <c r="N237" s="105" t="str">
        <f>IF(ISTEXT($D237),IF(F237="M",IF(L237="","",IF($K237="Frühentwickler",VLOOKUP(INT($I237),'1. Eingabemaske'!$Z$12:$AF$28,5,FALSE),IF($K237="Normalentwickler",VLOOKUP(INT($I237),'1. Eingabemaske'!$Z$12:$AF$23,6,FALSE),IF($K237="Spätentwickler",VLOOKUP(INT($I237),'1. Eingabemaske'!$Z$12:$AF$23,7,FALSE),0)))+((VLOOKUP(INT($I237),'1. Eingabemaske'!$Z$12:$AF$23,2,FALSE))*(($G237-DATE(YEAR($G237),1,1)+1)/365))),IF(F237="W",(IF($K237="Frühentwickler",VLOOKUP(INT($I237),'1. Eingabemaske'!$AH$12:$AN$28,5,FALSE),IF($K237="Normalentwickler",VLOOKUP(INT($I237),'1. Eingabemaske'!$AH$12:$AN$23,6,FALSE),IF($K237="Spätentwickler",VLOOKUP(INT($I237),'1. Eingabemaske'!$AH$12:$AN$23,7,FALSE),0)))+((VLOOKUP(INT($I237),'1. Eingabemaske'!$AH$12:$AN$23,2,FALSE))*(($G237-DATE(YEAR($G237),1,1)+1)/365))),"Geschlecht fehlt!")),"")</f>
        <v/>
      </c>
      <c r="O237" s="106" t="str">
        <f>IF(ISTEXT(D237),IF(M237="","",IF('1. Eingabemaske'!$F$13="",0,(IF('1. Eingabemaske'!$F$13=0,(L237/'1. Eingabemaske'!$G$13),(L237-1)/('1. Eingabemaske'!$G$13-1))*M237*N237))),"")</f>
        <v/>
      </c>
      <c r="P237" s="103"/>
      <c r="Q237" s="103"/>
      <c r="R237" s="104" t="str">
        <f t="shared" si="26"/>
        <v/>
      </c>
      <c r="S237" s="104" t="str">
        <f>IF(AND(ISTEXT($D237),ISNUMBER(R237)),IF(HLOOKUP(INT($I237),'1. Eingabemaske'!$I$12:$V$21,3,FALSE)&lt;&gt;0,HLOOKUP(INT($I237),'1. Eingabemaske'!$I$12:$V$21,3,FALSE),""),"")</f>
        <v/>
      </c>
      <c r="T237" s="106" t="str">
        <f>IF(ISTEXT($D237),IF($S237="","",IF($R237="","",IF('1. Eingabemaske'!$F$14="",0,(IF('1. Eingabemaske'!$F$14=0,(R237/'1. Eingabemaske'!$G$14),(R237-1)/('1. Eingabemaske'!$G$14-1))*$S237)))),"")</f>
        <v/>
      </c>
      <c r="U237" s="103"/>
      <c r="V237" s="103"/>
      <c r="W237" s="104" t="str">
        <f t="shared" si="27"/>
        <v/>
      </c>
      <c r="X237" s="104" t="str">
        <f>IF(AND(ISTEXT($D237),ISNUMBER(W237)),IF(HLOOKUP(INT($I237),'1. Eingabemaske'!$I$12:$V$21,4,FALSE)&lt;&gt;0,HLOOKUP(INT($I237),'1. Eingabemaske'!$I$12:$V$21,4,FALSE),""),"")</f>
        <v/>
      </c>
      <c r="Y237" s="108" t="str">
        <f>IF(ISTEXT($D237),IF($W237="","",IF($X237="","",IF('1. Eingabemaske'!$F$15="","",(IF('1. Eingabemaske'!$F$15=0,($W237/'1. Eingabemaske'!$G$15),($W237-1)/('1. Eingabemaske'!$G$15-1))*$X237)))),"")</f>
        <v/>
      </c>
      <c r="Z237" s="103"/>
      <c r="AA237" s="103"/>
      <c r="AB237" s="104" t="str">
        <f t="shared" si="28"/>
        <v/>
      </c>
      <c r="AC237" s="104" t="str">
        <f>IF(AND(ISTEXT($D237),ISNUMBER($AB237)),IF(HLOOKUP(INT($I237),'1. Eingabemaske'!$I$12:$V$21,5,FALSE)&lt;&gt;0,HLOOKUP(INT($I237),'1. Eingabemaske'!$I$12:$V$21,5,FALSE),""),"")</f>
        <v/>
      </c>
      <c r="AD237" s="91" t="str">
        <f>IF(ISTEXT($D237),IF($AC237="","",IF('1. Eingabemaske'!$F$16="","",(IF('1. Eingabemaske'!$F$16=0,($AB237/'1. Eingabemaske'!$G$16),($AB237-1)/('1. Eingabemaske'!$G$16-1))*$AC237))),"")</f>
        <v/>
      </c>
      <c r="AE237" s="92" t="str">
        <f>IF(ISTEXT($D237),IF(F237="M",IF(L237="","",IF($K237="Frühentwickler",VLOOKUP(INT($I237),'1. Eingabemaske'!$Z$12:$AF$28,5,FALSE),IF($K237="Normalentwickler",VLOOKUP(INT($I237),'1. Eingabemaske'!$Z$12:$AF$23,6,FALSE),IF($K237="Spätentwickler",VLOOKUP(INT($I237),'1. Eingabemaske'!$Z$12:$AF$23,7,FALSE),0)))+((VLOOKUP(INT($I237),'1. Eingabemaske'!$Z$12:$AF$23,2,FALSE))*(($G237-DATE(YEAR($G237),1,1)+1)/365))),IF(F237="W",(IF($K237="Frühentwickler",VLOOKUP(INT($I237),'1. Eingabemaske'!$AH$12:$AN$28,5,FALSE),IF($K237="Normalentwickler",VLOOKUP(INT($I237),'1. Eingabemaske'!$AH$12:$AN$23,6,FALSE),IF($K237="Spätentwickler",VLOOKUP(INT($I237),'1. Eingabemaske'!$AH$12:$AN$23,7,FALSE),0)))+((VLOOKUP(INT($I237),'1. Eingabemaske'!$AH$12:$AN$23,2,FALSE))*(($G237-DATE(YEAR($G237),1,1)+1)/365))),"Geschlecht fehlt!")),"")</f>
        <v/>
      </c>
      <c r="AF237" s="93" t="str">
        <f t="shared" si="29"/>
        <v/>
      </c>
      <c r="AG237" s="103"/>
      <c r="AH237" s="94" t="str">
        <f>IF(AND(ISTEXT($D237),ISNUMBER($AG237)),IF(HLOOKUP(INT($I237),'1. Eingabemaske'!$I$12:$V$21,6,FALSE)&lt;&gt;0,HLOOKUP(INT($I237),'1. Eingabemaske'!$I$12:$V$21,6,FALSE),""),"")</f>
        <v/>
      </c>
      <c r="AI237" s="91" t="str">
        <f>IF(ISTEXT($D237),IF($AH237="","",IF('1. Eingabemaske'!$F$17="","",(IF('1. Eingabemaske'!$F$17=0,($AG237/'1. Eingabemaske'!$G$17),($AG237-1)/('1. Eingabemaske'!$G$17-1))*$AH237))),"")</f>
        <v/>
      </c>
      <c r="AJ237" s="103"/>
      <c r="AK237" s="94" t="str">
        <f>IF(AND(ISTEXT($D237),ISNUMBER($AJ237)),IF(HLOOKUP(INT($I237),'1. Eingabemaske'!$I$12:$V$21,7,FALSE)&lt;&gt;0,HLOOKUP(INT($I237),'1. Eingabemaske'!$I$12:$V$21,7,FALSE),""),"")</f>
        <v/>
      </c>
      <c r="AL237" s="91" t="str">
        <f>IF(ISTEXT($D237),IF(AJ237=0,0,IF($AK237="","",IF('1. Eingabemaske'!$F$18="","",(IF('1. Eingabemaske'!$F$18=0,($AJ237/'1. Eingabemaske'!$G$18),($AJ237-1)/('1. Eingabemaske'!$G$18-1))*$AK237)))),"")</f>
        <v/>
      </c>
      <c r="AM237" s="103"/>
      <c r="AN237" s="94" t="str">
        <f>IF(AND(ISTEXT($D237),ISNUMBER($AM237)),IF(HLOOKUP(INT($I237),'1. Eingabemaske'!$I$12:$V$21,8,FALSE)&lt;&gt;0,HLOOKUP(INT($I237),'1. Eingabemaske'!$I$12:$V$21,8,FALSE),""),"")</f>
        <v/>
      </c>
      <c r="AO237" s="89" t="str">
        <f>IF(ISTEXT($D237),IF($AN237="","",IF('1. Eingabemaske'!#REF!="","",(IF('1. Eingabemaske'!#REF!=0,($AM237/'1. Eingabemaske'!#REF!),($AM237-1)/('1. Eingabemaske'!#REF!-1))*$AN237))),"")</f>
        <v/>
      </c>
      <c r="AP237" s="110"/>
      <c r="AQ237" s="94" t="str">
        <f>IF(AND(ISTEXT($D237),ISNUMBER($AP237)),IF(HLOOKUP(INT($I237),'1. Eingabemaske'!$I$12:$V$21,9,FALSE)&lt;&gt;0,HLOOKUP(INT($I237),'1. Eingabemaske'!$I$12:$V$21,9,FALSE),""),"")</f>
        <v/>
      </c>
      <c r="AR237" s="103"/>
      <c r="AS237" s="94" t="str">
        <f>IF(AND(ISTEXT($D237),ISNUMBER($AR237)),IF(HLOOKUP(INT($I237),'1. Eingabemaske'!$I$12:$V$21,10,FALSE)&lt;&gt;0,HLOOKUP(INT($I237),'1. Eingabemaske'!$I$12:$V$21,10,FALSE),""),"")</f>
        <v/>
      </c>
      <c r="AT237" s="95" t="str">
        <f>IF(ISTEXT($D237),(IF($AQ237="",0,IF('1. Eingabemaske'!$F$19="","",(IF('1. Eingabemaske'!$F$19=0,($AP237/'1. Eingabemaske'!$G$19),($AP237-1)/('1. Eingabemaske'!$G$19-1))*$AQ237)))+IF($AS237="",0,IF('1. Eingabemaske'!$F$20="","",(IF('1. Eingabemaske'!$F$20=0,($AR237/'1. Eingabemaske'!$G$20),($AR237-1)/('1. Eingabemaske'!$G$20-1))*$AS237)))),"")</f>
        <v/>
      </c>
      <c r="AU237" s="103"/>
      <c r="AV237" s="94" t="str">
        <f>IF(AND(ISTEXT($D237),ISNUMBER($AU237)),IF(HLOOKUP(INT($I237),'1. Eingabemaske'!$I$12:$V$21,11,FALSE)&lt;&gt;0,HLOOKUP(INT($I237),'1. Eingabemaske'!$I$12:$V$21,11,FALSE),""),"")</f>
        <v/>
      </c>
      <c r="AW237" s="103"/>
      <c r="AX237" s="94" t="str">
        <f>IF(AND(ISTEXT($D237),ISNUMBER($AW237)),IF(HLOOKUP(INT($I237),'1. Eingabemaske'!$I$12:$V$21,12,FALSE)&lt;&gt;0,HLOOKUP(INT($I237),'1. Eingabemaske'!$I$12:$V$21,12,FALSE),""),"")</f>
        <v/>
      </c>
      <c r="AY237" s="95" t="str">
        <f>IF(ISTEXT($D237),SUM(IF($AV237="",0,IF('1. Eingabemaske'!$F$21="","",(IF('1. Eingabemaske'!$F$21=0,($AU237/'1. Eingabemaske'!$G$21),($AU237-1)/('1. Eingabemaske'!$G$21-1)))*$AV237)),IF($AX237="",0,IF('1. Eingabemaske'!#REF!="","",(IF('1. Eingabemaske'!#REF!=0,($AW237/'1. Eingabemaske'!#REF!),($AW237-1)/('1. Eingabemaske'!#REF!-1)))*$AX237))),"")</f>
        <v/>
      </c>
      <c r="AZ237" s="84" t="str">
        <f t="shared" si="30"/>
        <v>Bitte BES einfügen</v>
      </c>
      <c r="BA237" s="96" t="str">
        <f t="shared" si="31"/>
        <v/>
      </c>
      <c r="BB237" s="100"/>
      <c r="BC237" s="100"/>
      <c r="BD237" s="100"/>
    </row>
    <row r="238" spans="2:56" ht="13.5" thickBot="1" x14ac:dyDescent="0.45">
      <c r="B238" s="99" t="str">
        <f t="shared" si="24"/>
        <v xml:space="preserve"> </v>
      </c>
      <c r="C238" s="100"/>
      <c r="D238" s="100"/>
      <c r="E238" s="100"/>
      <c r="F238" s="100"/>
      <c r="G238" s="101"/>
      <c r="H238" s="101"/>
      <c r="I238" s="84" t="str">
        <f>IF(ISBLANK(Tableau1[[#This Row],[Name]]),"",((Tableau1[[#This Row],[Testdatum]]-Tableau1[[#This Row],[Geburtsdatum]])/365))</f>
        <v/>
      </c>
      <c r="J238" s="102" t="str">
        <f t="shared" si="25"/>
        <v xml:space="preserve"> </v>
      </c>
      <c r="K238" s="103"/>
      <c r="L238" s="103"/>
      <c r="M238" s="104" t="str">
        <f>IF(ISTEXT(D238),IF(L238="","",IF(HLOOKUP(INT($I238),'1. Eingabemaske'!$I$12:$V$21,2,FALSE)&lt;&gt;0,HLOOKUP(INT($I238),'1. Eingabemaske'!$I$12:$V$21,2,FALSE),"")),"")</f>
        <v/>
      </c>
      <c r="N238" s="105" t="str">
        <f>IF(ISTEXT($D238),IF(F238="M",IF(L238="","",IF($K238="Frühentwickler",VLOOKUP(INT($I238),'1. Eingabemaske'!$Z$12:$AF$28,5,FALSE),IF($K238="Normalentwickler",VLOOKUP(INT($I238),'1. Eingabemaske'!$Z$12:$AF$23,6,FALSE),IF($K238="Spätentwickler",VLOOKUP(INT($I238),'1. Eingabemaske'!$Z$12:$AF$23,7,FALSE),0)))+((VLOOKUP(INT($I238),'1. Eingabemaske'!$Z$12:$AF$23,2,FALSE))*(($G238-DATE(YEAR($G238),1,1)+1)/365))),IF(F238="W",(IF($K238="Frühentwickler",VLOOKUP(INT($I238),'1. Eingabemaske'!$AH$12:$AN$28,5,FALSE),IF($K238="Normalentwickler",VLOOKUP(INT($I238),'1. Eingabemaske'!$AH$12:$AN$23,6,FALSE),IF($K238="Spätentwickler",VLOOKUP(INT($I238),'1. Eingabemaske'!$AH$12:$AN$23,7,FALSE),0)))+((VLOOKUP(INT($I238),'1. Eingabemaske'!$AH$12:$AN$23,2,FALSE))*(($G238-DATE(YEAR($G238),1,1)+1)/365))),"Geschlecht fehlt!")),"")</f>
        <v/>
      </c>
      <c r="O238" s="106" t="str">
        <f>IF(ISTEXT(D238),IF(M238="","",IF('1. Eingabemaske'!$F$13="",0,(IF('1. Eingabemaske'!$F$13=0,(L238/'1. Eingabemaske'!$G$13),(L238-1)/('1. Eingabemaske'!$G$13-1))*M238*N238))),"")</f>
        <v/>
      </c>
      <c r="P238" s="103"/>
      <c r="Q238" s="103"/>
      <c r="R238" s="104" t="str">
        <f t="shared" si="26"/>
        <v/>
      </c>
      <c r="S238" s="104" t="str">
        <f>IF(AND(ISTEXT($D238),ISNUMBER(R238)),IF(HLOOKUP(INT($I238),'1. Eingabemaske'!$I$12:$V$21,3,FALSE)&lt;&gt;0,HLOOKUP(INT($I238),'1. Eingabemaske'!$I$12:$V$21,3,FALSE),""),"")</f>
        <v/>
      </c>
      <c r="T238" s="106" t="str">
        <f>IF(ISTEXT($D238),IF($S238="","",IF($R238="","",IF('1. Eingabemaske'!$F$14="",0,(IF('1. Eingabemaske'!$F$14=0,(R238/'1. Eingabemaske'!$G$14),(R238-1)/('1. Eingabemaske'!$G$14-1))*$S238)))),"")</f>
        <v/>
      </c>
      <c r="U238" s="103"/>
      <c r="V238" s="103"/>
      <c r="W238" s="104" t="str">
        <f t="shared" si="27"/>
        <v/>
      </c>
      <c r="X238" s="104" t="str">
        <f>IF(AND(ISTEXT($D238),ISNUMBER(W238)),IF(HLOOKUP(INT($I238),'1. Eingabemaske'!$I$12:$V$21,4,FALSE)&lt;&gt;0,HLOOKUP(INT($I238),'1. Eingabemaske'!$I$12:$V$21,4,FALSE),""),"")</f>
        <v/>
      </c>
      <c r="Y238" s="108" t="str">
        <f>IF(ISTEXT($D238),IF($W238="","",IF($X238="","",IF('1. Eingabemaske'!$F$15="","",(IF('1. Eingabemaske'!$F$15=0,($W238/'1. Eingabemaske'!$G$15),($W238-1)/('1. Eingabemaske'!$G$15-1))*$X238)))),"")</f>
        <v/>
      </c>
      <c r="Z238" s="103"/>
      <c r="AA238" s="103"/>
      <c r="AB238" s="104" t="str">
        <f t="shared" si="28"/>
        <v/>
      </c>
      <c r="AC238" s="104" t="str">
        <f>IF(AND(ISTEXT($D238),ISNUMBER($AB238)),IF(HLOOKUP(INT($I238),'1. Eingabemaske'!$I$12:$V$21,5,FALSE)&lt;&gt;0,HLOOKUP(INT($I238),'1. Eingabemaske'!$I$12:$V$21,5,FALSE),""),"")</f>
        <v/>
      </c>
      <c r="AD238" s="91" t="str">
        <f>IF(ISTEXT($D238),IF($AC238="","",IF('1. Eingabemaske'!$F$16="","",(IF('1. Eingabemaske'!$F$16=0,($AB238/'1. Eingabemaske'!$G$16),($AB238-1)/('1. Eingabemaske'!$G$16-1))*$AC238))),"")</f>
        <v/>
      </c>
      <c r="AE238" s="92" t="str">
        <f>IF(ISTEXT($D238),IF(F238="M",IF(L238="","",IF($K238="Frühentwickler",VLOOKUP(INT($I238),'1. Eingabemaske'!$Z$12:$AF$28,5,FALSE),IF($K238="Normalentwickler",VLOOKUP(INT($I238),'1. Eingabemaske'!$Z$12:$AF$23,6,FALSE),IF($K238="Spätentwickler",VLOOKUP(INT($I238),'1. Eingabemaske'!$Z$12:$AF$23,7,FALSE),0)))+((VLOOKUP(INT($I238),'1. Eingabemaske'!$Z$12:$AF$23,2,FALSE))*(($G238-DATE(YEAR($G238),1,1)+1)/365))),IF(F238="W",(IF($K238="Frühentwickler",VLOOKUP(INT($I238),'1. Eingabemaske'!$AH$12:$AN$28,5,FALSE),IF($K238="Normalentwickler",VLOOKUP(INT($I238),'1. Eingabemaske'!$AH$12:$AN$23,6,FALSE),IF($K238="Spätentwickler",VLOOKUP(INT($I238),'1. Eingabemaske'!$AH$12:$AN$23,7,FALSE),0)))+((VLOOKUP(INT($I238),'1. Eingabemaske'!$AH$12:$AN$23,2,FALSE))*(($G238-DATE(YEAR($G238),1,1)+1)/365))),"Geschlecht fehlt!")),"")</f>
        <v/>
      </c>
      <c r="AF238" s="93" t="str">
        <f t="shared" si="29"/>
        <v/>
      </c>
      <c r="AG238" s="103"/>
      <c r="AH238" s="94" t="str">
        <f>IF(AND(ISTEXT($D238),ISNUMBER($AG238)),IF(HLOOKUP(INT($I238),'1. Eingabemaske'!$I$12:$V$21,6,FALSE)&lt;&gt;0,HLOOKUP(INT($I238),'1. Eingabemaske'!$I$12:$V$21,6,FALSE),""),"")</f>
        <v/>
      </c>
      <c r="AI238" s="91" t="str">
        <f>IF(ISTEXT($D238),IF($AH238="","",IF('1. Eingabemaske'!$F$17="","",(IF('1. Eingabemaske'!$F$17=0,($AG238/'1. Eingabemaske'!$G$17),($AG238-1)/('1. Eingabemaske'!$G$17-1))*$AH238))),"")</f>
        <v/>
      </c>
      <c r="AJ238" s="103"/>
      <c r="AK238" s="94" t="str">
        <f>IF(AND(ISTEXT($D238),ISNUMBER($AJ238)),IF(HLOOKUP(INT($I238),'1. Eingabemaske'!$I$12:$V$21,7,FALSE)&lt;&gt;0,HLOOKUP(INT($I238),'1. Eingabemaske'!$I$12:$V$21,7,FALSE),""),"")</f>
        <v/>
      </c>
      <c r="AL238" s="91" t="str">
        <f>IF(ISTEXT($D238),IF(AJ238=0,0,IF($AK238="","",IF('1. Eingabemaske'!$F$18="","",(IF('1. Eingabemaske'!$F$18=0,($AJ238/'1. Eingabemaske'!$G$18),($AJ238-1)/('1. Eingabemaske'!$G$18-1))*$AK238)))),"")</f>
        <v/>
      </c>
      <c r="AM238" s="103"/>
      <c r="AN238" s="94" t="str">
        <f>IF(AND(ISTEXT($D238),ISNUMBER($AM238)),IF(HLOOKUP(INT($I238),'1. Eingabemaske'!$I$12:$V$21,8,FALSE)&lt;&gt;0,HLOOKUP(INT($I238),'1. Eingabemaske'!$I$12:$V$21,8,FALSE),""),"")</f>
        <v/>
      </c>
      <c r="AO238" s="89" t="str">
        <f>IF(ISTEXT($D238),IF($AN238="","",IF('1. Eingabemaske'!#REF!="","",(IF('1. Eingabemaske'!#REF!=0,($AM238/'1. Eingabemaske'!#REF!),($AM238-1)/('1. Eingabemaske'!#REF!-1))*$AN238))),"")</f>
        <v/>
      </c>
      <c r="AP238" s="110"/>
      <c r="AQ238" s="94" t="str">
        <f>IF(AND(ISTEXT($D238),ISNUMBER($AP238)),IF(HLOOKUP(INT($I238),'1. Eingabemaske'!$I$12:$V$21,9,FALSE)&lt;&gt;0,HLOOKUP(INT($I238),'1. Eingabemaske'!$I$12:$V$21,9,FALSE),""),"")</f>
        <v/>
      </c>
      <c r="AR238" s="103"/>
      <c r="AS238" s="94" t="str">
        <f>IF(AND(ISTEXT($D238),ISNUMBER($AR238)),IF(HLOOKUP(INT($I238),'1. Eingabemaske'!$I$12:$V$21,10,FALSE)&lt;&gt;0,HLOOKUP(INT($I238),'1. Eingabemaske'!$I$12:$V$21,10,FALSE),""),"")</f>
        <v/>
      </c>
      <c r="AT238" s="95" t="str">
        <f>IF(ISTEXT($D238),(IF($AQ238="",0,IF('1. Eingabemaske'!$F$19="","",(IF('1. Eingabemaske'!$F$19=0,($AP238/'1. Eingabemaske'!$G$19),($AP238-1)/('1. Eingabemaske'!$G$19-1))*$AQ238)))+IF($AS238="",0,IF('1. Eingabemaske'!$F$20="","",(IF('1. Eingabemaske'!$F$20=0,($AR238/'1. Eingabemaske'!$G$20),($AR238-1)/('1. Eingabemaske'!$G$20-1))*$AS238)))),"")</f>
        <v/>
      </c>
      <c r="AU238" s="103"/>
      <c r="AV238" s="94" t="str">
        <f>IF(AND(ISTEXT($D238),ISNUMBER($AU238)),IF(HLOOKUP(INT($I238),'1. Eingabemaske'!$I$12:$V$21,11,FALSE)&lt;&gt;0,HLOOKUP(INT($I238),'1. Eingabemaske'!$I$12:$V$21,11,FALSE),""),"")</f>
        <v/>
      </c>
      <c r="AW238" s="103"/>
      <c r="AX238" s="94" t="str">
        <f>IF(AND(ISTEXT($D238),ISNUMBER($AW238)),IF(HLOOKUP(INT($I238),'1. Eingabemaske'!$I$12:$V$21,12,FALSE)&lt;&gt;0,HLOOKUP(INT($I238),'1. Eingabemaske'!$I$12:$V$21,12,FALSE),""),"")</f>
        <v/>
      </c>
      <c r="AY238" s="95" t="str">
        <f>IF(ISTEXT($D238),SUM(IF($AV238="",0,IF('1. Eingabemaske'!$F$21="","",(IF('1. Eingabemaske'!$F$21=0,($AU238/'1. Eingabemaske'!$G$21),($AU238-1)/('1. Eingabemaske'!$G$21-1)))*$AV238)),IF($AX238="",0,IF('1. Eingabemaske'!#REF!="","",(IF('1. Eingabemaske'!#REF!=0,($AW238/'1. Eingabemaske'!#REF!),($AW238-1)/('1. Eingabemaske'!#REF!-1)))*$AX238))),"")</f>
        <v/>
      </c>
      <c r="AZ238" s="84" t="str">
        <f t="shared" si="30"/>
        <v>Bitte BES einfügen</v>
      </c>
      <c r="BA238" s="96" t="str">
        <f t="shared" si="31"/>
        <v/>
      </c>
      <c r="BB238" s="100"/>
      <c r="BC238" s="100"/>
      <c r="BD238" s="100"/>
    </row>
    <row r="239" spans="2:56" ht="13.5" thickBot="1" x14ac:dyDescent="0.45">
      <c r="B239" s="99" t="str">
        <f t="shared" si="24"/>
        <v xml:space="preserve"> </v>
      </c>
      <c r="C239" s="100"/>
      <c r="D239" s="100"/>
      <c r="E239" s="100"/>
      <c r="F239" s="100"/>
      <c r="G239" s="101"/>
      <c r="H239" s="101"/>
      <c r="I239" s="84" t="str">
        <f>IF(ISBLANK(Tableau1[[#This Row],[Name]]),"",((Tableau1[[#This Row],[Testdatum]]-Tableau1[[#This Row],[Geburtsdatum]])/365))</f>
        <v/>
      </c>
      <c r="J239" s="102" t="str">
        <f t="shared" si="25"/>
        <v xml:space="preserve"> </v>
      </c>
      <c r="K239" s="103"/>
      <c r="L239" s="103"/>
      <c r="M239" s="104" t="str">
        <f>IF(ISTEXT(D239),IF(L239="","",IF(HLOOKUP(INT($I239),'1. Eingabemaske'!$I$12:$V$21,2,FALSE)&lt;&gt;0,HLOOKUP(INT($I239),'1. Eingabemaske'!$I$12:$V$21,2,FALSE),"")),"")</f>
        <v/>
      </c>
      <c r="N239" s="105" t="str">
        <f>IF(ISTEXT($D239),IF(F239="M",IF(L239="","",IF($K239="Frühentwickler",VLOOKUP(INT($I239),'1. Eingabemaske'!$Z$12:$AF$28,5,FALSE),IF($K239="Normalentwickler",VLOOKUP(INT($I239),'1. Eingabemaske'!$Z$12:$AF$23,6,FALSE),IF($K239="Spätentwickler",VLOOKUP(INT($I239),'1. Eingabemaske'!$Z$12:$AF$23,7,FALSE),0)))+((VLOOKUP(INT($I239),'1. Eingabemaske'!$Z$12:$AF$23,2,FALSE))*(($G239-DATE(YEAR($G239),1,1)+1)/365))),IF(F239="W",(IF($K239="Frühentwickler",VLOOKUP(INT($I239),'1. Eingabemaske'!$AH$12:$AN$28,5,FALSE),IF($K239="Normalentwickler",VLOOKUP(INT($I239),'1. Eingabemaske'!$AH$12:$AN$23,6,FALSE),IF($K239="Spätentwickler",VLOOKUP(INT($I239),'1. Eingabemaske'!$AH$12:$AN$23,7,FALSE),0)))+((VLOOKUP(INT($I239),'1. Eingabemaske'!$AH$12:$AN$23,2,FALSE))*(($G239-DATE(YEAR($G239),1,1)+1)/365))),"Geschlecht fehlt!")),"")</f>
        <v/>
      </c>
      <c r="O239" s="106" t="str">
        <f>IF(ISTEXT(D239),IF(M239="","",IF('1. Eingabemaske'!$F$13="",0,(IF('1. Eingabemaske'!$F$13=0,(L239/'1. Eingabemaske'!$G$13),(L239-1)/('1. Eingabemaske'!$G$13-1))*M239*N239))),"")</f>
        <v/>
      </c>
      <c r="P239" s="103"/>
      <c r="Q239" s="103"/>
      <c r="R239" s="104" t="str">
        <f t="shared" si="26"/>
        <v/>
      </c>
      <c r="S239" s="104" t="str">
        <f>IF(AND(ISTEXT($D239),ISNUMBER(R239)),IF(HLOOKUP(INT($I239),'1. Eingabemaske'!$I$12:$V$21,3,FALSE)&lt;&gt;0,HLOOKUP(INT($I239),'1. Eingabemaske'!$I$12:$V$21,3,FALSE),""),"")</f>
        <v/>
      </c>
      <c r="T239" s="106" t="str">
        <f>IF(ISTEXT($D239),IF($S239="","",IF($R239="","",IF('1. Eingabemaske'!$F$14="",0,(IF('1. Eingabemaske'!$F$14=0,(R239/'1. Eingabemaske'!$G$14),(R239-1)/('1. Eingabemaske'!$G$14-1))*$S239)))),"")</f>
        <v/>
      </c>
      <c r="U239" s="103"/>
      <c r="V239" s="103"/>
      <c r="W239" s="104" t="str">
        <f t="shared" si="27"/>
        <v/>
      </c>
      <c r="X239" s="104" t="str">
        <f>IF(AND(ISTEXT($D239),ISNUMBER(W239)),IF(HLOOKUP(INT($I239),'1. Eingabemaske'!$I$12:$V$21,4,FALSE)&lt;&gt;0,HLOOKUP(INT($I239),'1. Eingabemaske'!$I$12:$V$21,4,FALSE),""),"")</f>
        <v/>
      </c>
      <c r="Y239" s="108" t="str">
        <f>IF(ISTEXT($D239),IF($W239="","",IF($X239="","",IF('1. Eingabemaske'!$F$15="","",(IF('1. Eingabemaske'!$F$15=0,($W239/'1. Eingabemaske'!$G$15),($W239-1)/('1. Eingabemaske'!$G$15-1))*$X239)))),"")</f>
        <v/>
      </c>
      <c r="Z239" s="103"/>
      <c r="AA239" s="103"/>
      <c r="AB239" s="104" t="str">
        <f t="shared" si="28"/>
        <v/>
      </c>
      <c r="AC239" s="104" t="str">
        <f>IF(AND(ISTEXT($D239),ISNUMBER($AB239)),IF(HLOOKUP(INT($I239),'1. Eingabemaske'!$I$12:$V$21,5,FALSE)&lt;&gt;0,HLOOKUP(INT($I239),'1. Eingabemaske'!$I$12:$V$21,5,FALSE),""),"")</f>
        <v/>
      </c>
      <c r="AD239" s="91" t="str">
        <f>IF(ISTEXT($D239),IF($AC239="","",IF('1. Eingabemaske'!$F$16="","",(IF('1. Eingabemaske'!$F$16=0,($AB239/'1. Eingabemaske'!$G$16),($AB239-1)/('1. Eingabemaske'!$G$16-1))*$AC239))),"")</f>
        <v/>
      </c>
      <c r="AE239" s="92" t="str">
        <f>IF(ISTEXT($D239),IF(F239="M",IF(L239="","",IF($K239="Frühentwickler",VLOOKUP(INT($I239),'1. Eingabemaske'!$Z$12:$AF$28,5,FALSE),IF($K239="Normalentwickler",VLOOKUP(INT($I239),'1. Eingabemaske'!$Z$12:$AF$23,6,FALSE),IF($K239="Spätentwickler",VLOOKUP(INT($I239),'1. Eingabemaske'!$Z$12:$AF$23,7,FALSE),0)))+((VLOOKUP(INT($I239),'1. Eingabemaske'!$Z$12:$AF$23,2,FALSE))*(($G239-DATE(YEAR($G239),1,1)+1)/365))),IF(F239="W",(IF($K239="Frühentwickler",VLOOKUP(INT($I239),'1. Eingabemaske'!$AH$12:$AN$28,5,FALSE),IF($K239="Normalentwickler",VLOOKUP(INT($I239),'1. Eingabemaske'!$AH$12:$AN$23,6,FALSE),IF($K239="Spätentwickler",VLOOKUP(INT($I239),'1. Eingabemaske'!$AH$12:$AN$23,7,FALSE),0)))+((VLOOKUP(INT($I239),'1. Eingabemaske'!$AH$12:$AN$23,2,FALSE))*(($G239-DATE(YEAR($G239),1,1)+1)/365))),"Geschlecht fehlt!")),"")</f>
        <v/>
      </c>
      <c r="AF239" s="93" t="str">
        <f t="shared" si="29"/>
        <v/>
      </c>
      <c r="AG239" s="103"/>
      <c r="AH239" s="94" t="str">
        <f>IF(AND(ISTEXT($D239),ISNUMBER($AG239)),IF(HLOOKUP(INT($I239),'1. Eingabemaske'!$I$12:$V$21,6,FALSE)&lt;&gt;0,HLOOKUP(INT($I239),'1. Eingabemaske'!$I$12:$V$21,6,FALSE),""),"")</f>
        <v/>
      </c>
      <c r="AI239" s="91" t="str">
        <f>IF(ISTEXT($D239),IF($AH239="","",IF('1. Eingabemaske'!$F$17="","",(IF('1. Eingabemaske'!$F$17=0,($AG239/'1. Eingabemaske'!$G$17),($AG239-1)/('1. Eingabemaske'!$G$17-1))*$AH239))),"")</f>
        <v/>
      </c>
      <c r="AJ239" s="103"/>
      <c r="AK239" s="94" t="str">
        <f>IF(AND(ISTEXT($D239),ISNUMBER($AJ239)),IF(HLOOKUP(INT($I239),'1. Eingabemaske'!$I$12:$V$21,7,FALSE)&lt;&gt;0,HLOOKUP(INT($I239),'1. Eingabemaske'!$I$12:$V$21,7,FALSE),""),"")</f>
        <v/>
      </c>
      <c r="AL239" s="91" t="str">
        <f>IF(ISTEXT($D239),IF(AJ239=0,0,IF($AK239="","",IF('1. Eingabemaske'!$F$18="","",(IF('1. Eingabemaske'!$F$18=0,($AJ239/'1. Eingabemaske'!$G$18),($AJ239-1)/('1. Eingabemaske'!$G$18-1))*$AK239)))),"")</f>
        <v/>
      </c>
      <c r="AM239" s="103"/>
      <c r="AN239" s="94" t="str">
        <f>IF(AND(ISTEXT($D239),ISNUMBER($AM239)),IF(HLOOKUP(INT($I239),'1. Eingabemaske'!$I$12:$V$21,8,FALSE)&lt;&gt;0,HLOOKUP(INT($I239),'1. Eingabemaske'!$I$12:$V$21,8,FALSE),""),"")</f>
        <v/>
      </c>
      <c r="AO239" s="89" t="str">
        <f>IF(ISTEXT($D239),IF($AN239="","",IF('1. Eingabemaske'!#REF!="","",(IF('1. Eingabemaske'!#REF!=0,($AM239/'1. Eingabemaske'!#REF!),($AM239-1)/('1. Eingabemaske'!#REF!-1))*$AN239))),"")</f>
        <v/>
      </c>
      <c r="AP239" s="110"/>
      <c r="AQ239" s="94" t="str">
        <f>IF(AND(ISTEXT($D239),ISNUMBER($AP239)),IF(HLOOKUP(INT($I239),'1. Eingabemaske'!$I$12:$V$21,9,FALSE)&lt;&gt;0,HLOOKUP(INT($I239),'1. Eingabemaske'!$I$12:$V$21,9,FALSE),""),"")</f>
        <v/>
      </c>
      <c r="AR239" s="103"/>
      <c r="AS239" s="94" t="str">
        <f>IF(AND(ISTEXT($D239),ISNUMBER($AR239)),IF(HLOOKUP(INT($I239),'1. Eingabemaske'!$I$12:$V$21,10,FALSE)&lt;&gt;0,HLOOKUP(INT($I239),'1. Eingabemaske'!$I$12:$V$21,10,FALSE),""),"")</f>
        <v/>
      </c>
      <c r="AT239" s="95" t="str">
        <f>IF(ISTEXT($D239),(IF($AQ239="",0,IF('1. Eingabemaske'!$F$19="","",(IF('1. Eingabemaske'!$F$19=0,($AP239/'1. Eingabemaske'!$G$19),($AP239-1)/('1. Eingabemaske'!$G$19-1))*$AQ239)))+IF($AS239="",0,IF('1. Eingabemaske'!$F$20="","",(IF('1. Eingabemaske'!$F$20=0,($AR239/'1. Eingabemaske'!$G$20),($AR239-1)/('1. Eingabemaske'!$G$20-1))*$AS239)))),"")</f>
        <v/>
      </c>
      <c r="AU239" s="103"/>
      <c r="AV239" s="94" t="str">
        <f>IF(AND(ISTEXT($D239),ISNUMBER($AU239)),IF(HLOOKUP(INT($I239),'1. Eingabemaske'!$I$12:$V$21,11,FALSE)&lt;&gt;0,HLOOKUP(INT($I239),'1. Eingabemaske'!$I$12:$V$21,11,FALSE),""),"")</f>
        <v/>
      </c>
      <c r="AW239" s="103"/>
      <c r="AX239" s="94" t="str">
        <f>IF(AND(ISTEXT($D239),ISNUMBER($AW239)),IF(HLOOKUP(INT($I239),'1. Eingabemaske'!$I$12:$V$21,12,FALSE)&lt;&gt;0,HLOOKUP(INT($I239),'1. Eingabemaske'!$I$12:$V$21,12,FALSE),""),"")</f>
        <v/>
      </c>
      <c r="AY239" s="95" t="str">
        <f>IF(ISTEXT($D239),SUM(IF($AV239="",0,IF('1. Eingabemaske'!$F$21="","",(IF('1. Eingabemaske'!$F$21=0,($AU239/'1. Eingabemaske'!$G$21),($AU239-1)/('1. Eingabemaske'!$G$21-1)))*$AV239)),IF($AX239="",0,IF('1. Eingabemaske'!#REF!="","",(IF('1. Eingabemaske'!#REF!=0,($AW239/'1. Eingabemaske'!#REF!),($AW239-1)/('1. Eingabemaske'!#REF!-1)))*$AX239))),"")</f>
        <v/>
      </c>
      <c r="AZ239" s="84" t="str">
        <f t="shared" si="30"/>
        <v>Bitte BES einfügen</v>
      </c>
      <c r="BA239" s="96" t="str">
        <f t="shared" si="31"/>
        <v/>
      </c>
      <c r="BB239" s="100"/>
      <c r="BC239" s="100"/>
      <c r="BD239" s="100"/>
    </row>
    <row r="240" spans="2:56" ht="13.5" thickBot="1" x14ac:dyDescent="0.45">
      <c r="B240" s="99" t="str">
        <f t="shared" si="24"/>
        <v xml:space="preserve"> </v>
      </c>
      <c r="C240" s="100"/>
      <c r="D240" s="100"/>
      <c r="E240" s="100"/>
      <c r="F240" s="100"/>
      <c r="G240" s="101"/>
      <c r="H240" s="101"/>
      <c r="I240" s="84" t="str">
        <f>IF(ISBLANK(Tableau1[[#This Row],[Name]]),"",((Tableau1[[#This Row],[Testdatum]]-Tableau1[[#This Row],[Geburtsdatum]])/365))</f>
        <v/>
      </c>
      <c r="J240" s="102" t="str">
        <f t="shared" si="25"/>
        <v xml:space="preserve"> </v>
      </c>
      <c r="K240" s="103"/>
      <c r="L240" s="103"/>
      <c r="M240" s="104" t="str">
        <f>IF(ISTEXT(D240),IF(L240="","",IF(HLOOKUP(INT($I240),'1. Eingabemaske'!$I$12:$V$21,2,FALSE)&lt;&gt;0,HLOOKUP(INT($I240),'1. Eingabemaske'!$I$12:$V$21,2,FALSE),"")),"")</f>
        <v/>
      </c>
      <c r="N240" s="105" t="str">
        <f>IF(ISTEXT($D240),IF(F240="M",IF(L240="","",IF($K240="Frühentwickler",VLOOKUP(INT($I240),'1. Eingabemaske'!$Z$12:$AF$28,5,FALSE),IF($K240="Normalentwickler",VLOOKUP(INT($I240),'1. Eingabemaske'!$Z$12:$AF$23,6,FALSE),IF($K240="Spätentwickler",VLOOKUP(INT($I240),'1. Eingabemaske'!$Z$12:$AF$23,7,FALSE),0)))+((VLOOKUP(INT($I240),'1. Eingabemaske'!$Z$12:$AF$23,2,FALSE))*(($G240-DATE(YEAR($G240),1,1)+1)/365))),IF(F240="W",(IF($K240="Frühentwickler",VLOOKUP(INT($I240),'1. Eingabemaske'!$AH$12:$AN$28,5,FALSE),IF($K240="Normalentwickler",VLOOKUP(INT($I240),'1. Eingabemaske'!$AH$12:$AN$23,6,FALSE),IF($K240="Spätentwickler",VLOOKUP(INT($I240),'1. Eingabemaske'!$AH$12:$AN$23,7,FALSE),0)))+((VLOOKUP(INT($I240),'1. Eingabemaske'!$AH$12:$AN$23,2,FALSE))*(($G240-DATE(YEAR($G240),1,1)+1)/365))),"Geschlecht fehlt!")),"")</f>
        <v/>
      </c>
      <c r="O240" s="106" t="str">
        <f>IF(ISTEXT(D240),IF(M240="","",IF('1. Eingabemaske'!$F$13="",0,(IF('1. Eingabemaske'!$F$13=0,(L240/'1. Eingabemaske'!$G$13),(L240-1)/('1. Eingabemaske'!$G$13-1))*M240*N240))),"")</f>
        <v/>
      </c>
      <c r="P240" s="103"/>
      <c r="Q240" s="103"/>
      <c r="R240" s="104" t="str">
        <f t="shared" si="26"/>
        <v/>
      </c>
      <c r="S240" s="104" t="str">
        <f>IF(AND(ISTEXT($D240),ISNUMBER(R240)),IF(HLOOKUP(INT($I240),'1. Eingabemaske'!$I$12:$V$21,3,FALSE)&lt;&gt;0,HLOOKUP(INT($I240),'1. Eingabemaske'!$I$12:$V$21,3,FALSE),""),"")</f>
        <v/>
      </c>
      <c r="T240" s="106" t="str">
        <f>IF(ISTEXT($D240),IF($S240="","",IF($R240="","",IF('1. Eingabemaske'!$F$14="",0,(IF('1. Eingabemaske'!$F$14=0,(R240/'1. Eingabemaske'!$G$14),(R240-1)/('1. Eingabemaske'!$G$14-1))*$S240)))),"")</f>
        <v/>
      </c>
      <c r="U240" s="103"/>
      <c r="V240" s="103"/>
      <c r="W240" s="104" t="str">
        <f t="shared" si="27"/>
        <v/>
      </c>
      <c r="X240" s="104" t="str">
        <f>IF(AND(ISTEXT($D240),ISNUMBER(W240)),IF(HLOOKUP(INT($I240),'1. Eingabemaske'!$I$12:$V$21,4,FALSE)&lt;&gt;0,HLOOKUP(INT($I240),'1. Eingabemaske'!$I$12:$V$21,4,FALSE),""),"")</f>
        <v/>
      </c>
      <c r="Y240" s="108" t="str">
        <f>IF(ISTEXT($D240),IF($W240="","",IF($X240="","",IF('1. Eingabemaske'!$F$15="","",(IF('1. Eingabemaske'!$F$15=0,($W240/'1. Eingabemaske'!$G$15),($W240-1)/('1. Eingabemaske'!$G$15-1))*$X240)))),"")</f>
        <v/>
      </c>
      <c r="Z240" s="103"/>
      <c r="AA240" s="103"/>
      <c r="AB240" s="104" t="str">
        <f t="shared" si="28"/>
        <v/>
      </c>
      <c r="AC240" s="104" t="str">
        <f>IF(AND(ISTEXT($D240),ISNUMBER($AB240)),IF(HLOOKUP(INT($I240),'1. Eingabemaske'!$I$12:$V$21,5,FALSE)&lt;&gt;0,HLOOKUP(INT($I240),'1. Eingabemaske'!$I$12:$V$21,5,FALSE),""),"")</f>
        <v/>
      </c>
      <c r="AD240" s="91" t="str">
        <f>IF(ISTEXT($D240),IF($AC240="","",IF('1. Eingabemaske'!$F$16="","",(IF('1. Eingabemaske'!$F$16=0,($AB240/'1. Eingabemaske'!$G$16),($AB240-1)/('1. Eingabemaske'!$G$16-1))*$AC240))),"")</f>
        <v/>
      </c>
      <c r="AE240" s="92" t="str">
        <f>IF(ISTEXT($D240),IF(F240="M",IF(L240="","",IF($K240="Frühentwickler",VLOOKUP(INT($I240),'1. Eingabemaske'!$Z$12:$AF$28,5,FALSE),IF($K240="Normalentwickler",VLOOKUP(INT($I240),'1. Eingabemaske'!$Z$12:$AF$23,6,FALSE),IF($K240="Spätentwickler",VLOOKUP(INT($I240),'1. Eingabemaske'!$Z$12:$AF$23,7,FALSE),0)))+((VLOOKUP(INT($I240),'1. Eingabemaske'!$Z$12:$AF$23,2,FALSE))*(($G240-DATE(YEAR($G240),1,1)+1)/365))),IF(F240="W",(IF($K240="Frühentwickler",VLOOKUP(INT($I240),'1. Eingabemaske'!$AH$12:$AN$28,5,FALSE),IF($K240="Normalentwickler",VLOOKUP(INT($I240),'1. Eingabemaske'!$AH$12:$AN$23,6,FALSE),IF($K240="Spätentwickler",VLOOKUP(INT($I240),'1. Eingabemaske'!$AH$12:$AN$23,7,FALSE),0)))+((VLOOKUP(INT($I240),'1. Eingabemaske'!$AH$12:$AN$23,2,FALSE))*(($G240-DATE(YEAR($G240),1,1)+1)/365))),"Geschlecht fehlt!")),"")</f>
        <v/>
      </c>
      <c r="AF240" s="93" t="str">
        <f t="shared" si="29"/>
        <v/>
      </c>
      <c r="AG240" s="103"/>
      <c r="AH240" s="94" t="str">
        <f>IF(AND(ISTEXT($D240),ISNUMBER($AG240)),IF(HLOOKUP(INT($I240),'1. Eingabemaske'!$I$12:$V$21,6,FALSE)&lt;&gt;0,HLOOKUP(INT($I240),'1. Eingabemaske'!$I$12:$V$21,6,FALSE),""),"")</f>
        <v/>
      </c>
      <c r="AI240" s="91" t="str">
        <f>IF(ISTEXT($D240),IF($AH240="","",IF('1. Eingabemaske'!$F$17="","",(IF('1. Eingabemaske'!$F$17=0,($AG240/'1. Eingabemaske'!$G$17),($AG240-1)/('1. Eingabemaske'!$G$17-1))*$AH240))),"")</f>
        <v/>
      </c>
      <c r="AJ240" s="103"/>
      <c r="AK240" s="94" t="str">
        <f>IF(AND(ISTEXT($D240),ISNUMBER($AJ240)),IF(HLOOKUP(INT($I240),'1. Eingabemaske'!$I$12:$V$21,7,FALSE)&lt;&gt;0,HLOOKUP(INT($I240),'1. Eingabemaske'!$I$12:$V$21,7,FALSE),""),"")</f>
        <v/>
      </c>
      <c r="AL240" s="91" t="str">
        <f>IF(ISTEXT($D240),IF(AJ240=0,0,IF($AK240="","",IF('1. Eingabemaske'!$F$18="","",(IF('1. Eingabemaske'!$F$18=0,($AJ240/'1. Eingabemaske'!$G$18),($AJ240-1)/('1. Eingabemaske'!$G$18-1))*$AK240)))),"")</f>
        <v/>
      </c>
      <c r="AM240" s="103"/>
      <c r="AN240" s="94" t="str">
        <f>IF(AND(ISTEXT($D240),ISNUMBER($AM240)),IF(HLOOKUP(INT($I240),'1. Eingabemaske'!$I$12:$V$21,8,FALSE)&lt;&gt;0,HLOOKUP(INT($I240),'1. Eingabemaske'!$I$12:$V$21,8,FALSE),""),"")</f>
        <v/>
      </c>
      <c r="AO240" s="89" t="str">
        <f>IF(ISTEXT($D240),IF($AN240="","",IF('1. Eingabemaske'!#REF!="","",(IF('1. Eingabemaske'!#REF!=0,($AM240/'1. Eingabemaske'!#REF!),($AM240-1)/('1. Eingabemaske'!#REF!-1))*$AN240))),"")</f>
        <v/>
      </c>
      <c r="AP240" s="110"/>
      <c r="AQ240" s="94" t="str">
        <f>IF(AND(ISTEXT($D240),ISNUMBER($AP240)),IF(HLOOKUP(INT($I240),'1. Eingabemaske'!$I$12:$V$21,9,FALSE)&lt;&gt;0,HLOOKUP(INT($I240),'1. Eingabemaske'!$I$12:$V$21,9,FALSE),""),"")</f>
        <v/>
      </c>
      <c r="AR240" s="103"/>
      <c r="AS240" s="94" t="str">
        <f>IF(AND(ISTEXT($D240),ISNUMBER($AR240)),IF(HLOOKUP(INT($I240),'1. Eingabemaske'!$I$12:$V$21,10,FALSE)&lt;&gt;0,HLOOKUP(INT($I240),'1. Eingabemaske'!$I$12:$V$21,10,FALSE),""),"")</f>
        <v/>
      </c>
      <c r="AT240" s="95" t="str">
        <f>IF(ISTEXT($D240),(IF($AQ240="",0,IF('1. Eingabemaske'!$F$19="","",(IF('1. Eingabemaske'!$F$19=0,($AP240/'1. Eingabemaske'!$G$19),($AP240-1)/('1. Eingabemaske'!$G$19-1))*$AQ240)))+IF($AS240="",0,IF('1. Eingabemaske'!$F$20="","",(IF('1. Eingabemaske'!$F$20=0,($AR240/'1. Eingabemaske'!$G$20),($AR240-1)/('1. Eingabemaske'!$G$20-1))*$AS240)))),"")</f>
        <v/>
      </c>
      <c r="AU240" s="103"/>
      <c r="AV240" s="94" t="str">
        <f>IF(AND(ISTEXT($D240),ISNUMBER($AU240)),IF(HLOOKUP(INT($I240),'1. Eingabemaske'!$I$12:$V$21,11,FALSE)&lt;&gt;0,HLOOKUP(INT($I240),'1. Eingabemaske'!$I$12:$V$21,11,FALSE),""),"")</f>
        <v/>
      </c>
      <c r="AW240" s="103"/>
      <c r="AX240" s="94" t="str">
        <f>IF(AND(ISTEXT($D240),ISNUMBER($AW240)),IF(HLOOKUP(INT($I240),'1. Eingabemaske'!$I$12:$V$21,12,FALSE)&lt;&gt;0,HLOOKUP(INT($I240),'1. Eingabemaske'!$I$12:$V$21,12,FALSE),""),"")</f>
        <v/>
      </c>
      <c r="AY240" s="95" t="str">
        <f>IF(ISTEXT($D240),SUM(IF($AV240="",0,IF('1. Eingabemaske'!$F$21="","",(IF('1. Eingabemaske'!$F$21=0,($AU240/'1. Eingabemaske'!$G$21),($AU240-1)/('1. Eingabemaske'!$G$21-1)))*$AV240)),IF($AX240="",0,IF('1. Eingabemaske'!#REF!="","",(IF('1. Eingabemaske'!#REF!=0,($AW240/'1. Eingabemaske'!#REF!),($AW240-1)/('1. Eingabemaske'!#REF!-1)))*$AX240))),"")</f>
        <v/>
      </c>
      <c r="AZ240" s="84" t="str">
        <f t="shared" si="30"/>
        <v>Bitte BES einfügen</v>
      </c>
      <c r="BA240" s="96" t="str">
        <f t="shared" si="31"/>
        <v/>
      </c>
      <c r="BB240" s="100"/>
      <c r="BC240" s="100"/>
      <c r="BD240" s="100"/>
    </row>
    <row r="241" spans="2:56" ht="13.5" thickBot="1" x14ac:dyDescent="0.45">
      <c r="B241" s="99" t="str">
        <f t="shared" si="24"/>
        <v xml:space="preserve"> </v>
      </c>
      <c r="C241" s="100"/>
      <c r="D241" s="100"/>
      <c r="E241" s="100"/>
      <c r="F241" s="100"/>
      <c r="G241" s="101"/>
      <c r="H241" s="101"/>
      <c r="I241" s="84" t="str">
        <f>IF(ISBLANK(Tableau1[[#This Row],[Name]]),"",((Tableau1[[#This Row],[Testdatum]]-Tableau1[[#This Row],[Geburtsdatum]])/365))</f>
        <v/>
      </c>
      <c r="J241" s="102" t="str">
        <f t="shared" si="25"/>
        <v xml:space="preserve"> </v>
      </c>
      <c r="K241" s="103"/>
      <c r="L241" s="103"/>
      <c r="M241" s="104" t="str">
        <f>IF(ISTEXT(D241),IF(L241="","",IF(HLOOKUP(INT($I241),'1. Eingabemaske'!$I$12:$V$21,2,FALSE)&lt;&gt;0,HLOOKUP(INT($I241),'1. Eingabemaske'!$I$12:$V$21,2,FALSE),"")),"")</f>
        <v/>
      </c>
      <c r="N241" s="105" t="str">
        <f>IF(ISTEXT($D241),IF(F241="M",IF(L241="","",IF($K241="Frühentwickler",VLOOKUP(INT($I241),'1. Eingabemaske'!$Z$12:$AF$28,5,FALSE),IF($K241="Normalentwickler",VLOOKUP(INT($I241),'1. Eingabemaske'!$Z$12:$AF$23,6,FALSE),IF($K241="Spätentwickler",VLOOKUP(INT($I241),'1. Eingabemaske'!$Z$12:$AF$23,7,FALSE),0)))+((VLOOKUP(INT($I241),'1. Eingabemaske'!$Z$12:$AF$23,2,FALSE))*(($G241-DATE(YEAR($G241),1,1)+1)/365))),IF(F241="W",(IF($K241="Frühentwickler",VLOOKUP(INT($I241),'1. Eingabemaske'!$AH$12:$AN$28,5,FALSE),IF($K241="Normalentwickler",VLOOKUP(INT($I241),'1. Eingabemaske'!$AH$12:$AN$23,6,FALSE),IF($K241="Spätentwickler",VLOOKUP(INT($I241),'1. Eingabemaske'!$AH$12:$AN$23,7,FALSE),0)))+((VLOOKUP(INT($I241),'1. Eingabemaske'!$AH$12:$AN$23,2,FALSE))*(($G241-DATE(YEAR($G241),1,1)+1)/365))),"Geschlecht fehlt!")),"")</f>
        <v/>
      </c>
      <c r="O241" s="106" t="str">
        <f>IF(ISTEXT(D241),IF(M241="","",IF('1. Eingabemaske'!$F$13="",0,(IF('1. Eingabemaske'!$F$13=0,(L241/'1. Eingabemaske'!$G$13),(L241-1)/('1. Eingabemaske'!$G$13-1))*M241*N241))),"")</f>
        <v/>
      </c>
      <c r="P241" s="103"/>
      <c r="Q241" s="103"/>
      <c r="R241" s="104" t="str">
        <f t="shared" si="26"/>
        <v/>
      </c>
      <c r="S241" s="104" t="str">
        <f>IF(AND(ISTEXT($D241),ISNUMBER(R241)),IF(HLOOKUP(INT($I241),'1. Eingabemaske'!$I$12:$V$21,3,FALSE)&lt;&gt;0,HLOOKUP(INT($I241),'1. Eingabemaske'!$I$12:$V$21,3,FALSE),""),"")</f>
        <v/>
      </c>
      <c r="T241" s="106" t="str">
        <f>IF(ISTEXT($D241),IF($S241="","",IF($R241="","",IF('1. Eingabemaske'!$F$14="",0,(IF('1. Eingabemaske'!$F$14=0,(R241/'1. Eingabemaske'!$G$14),(R241-1)/('1. Eingabemaske'!$G$14-1))*$S241)))),"")</f>
        <v/>
      </c>
      <c r="U241" s="103"/>
      <c r="V241" s="103"/>
      <c r="W241" s="104" t="str">
        <f t="shared" si="27"/>
        <v/>
      </c>
      <c r="X241" s="104" t="str">
        <f>IF(AND(ISTEXT($D241),ISNUMBER(W241)),IF(HLOOKUP(INT($I241),'1. Eingabemaske'!$I$12:$V$21,4,FALSE)&lt;&gt;0,HLOOKUP(INT($I241),'1. Eingabemaske'!$I$12:$V$21,4,FALSE),""),"")</f>
        <v/>
      </c>
      <c r="Y241" s="108" t="str">
        <f>IF(ISTEXT($D241),IF($W241="","",IF($X241="","",IF('1. Eingabemaske'!$F$15="","",(IF('1. Eingabemaske'!$F$15=0,($W241/'1. Eingabemaske'!$G$15),($W241-1)/('1. Eingabemaske'!$G$15-1))*$X241)))),"")</f>
        <v/>
      </c>
      <c r="Z241" s="103"/>
      <c r="AA241" s="103"/>
      <c r="AB241" s="104" t="str">
        <f t="shared" si="28"/>
        <v/>
      </c>
      <c r="AC241" s="104" t="str">
        <f>IF(AND(ISTEXT($D241),ISNUMBER($AB241)),IF(HLOOKUP(INT($I241),'1. Eingabemaske'!$I$12:$V$21,5,FALSE)&lt;&gt;0,HLOOKUP(INT($I241),'1. Eingabemaske'!$I$12:$V$21,5,FALSE),""),"")</f>
        <v/>
      </c>
      <c r="AD241" s="91" t="str">
        <f>IF(ISTEXT($D241),IF($AC241="","",IF('1. Eingabemaske'!$F$16="","",(IF('1. Eingabemaske'!$F$16=0,($AB241/'1. Eingabemaske'!$G$16),($AB241-1)/('1. Eingabemaske'!$G$16-1))*$AC241))),"")</f>
        <v/>
      </c>
      <c r="AE241" s="92" t="str">
        <f>IF(ISTEXT($D241),IF(F241="M",IF(L241="","",IF($K241="Frühentwickler",VLOOKUP(INT($I241),'1. Eingabemaske'!$Z$12:$AF$28,5,FALSE),IF($K241="Normalentwickler",VLOOKUP(INT($I241),'1. Eingabemaske'!$Z$12:$AF$23,6,FALSE),IF($K241="Spätentwickler",VLOOKUP(INT($I241),'1. Eingabemaske'!$Z$12:$AF$23,7,FALSE),0)))+((VLOOKUP(INT($I241),'1. Eingabemaske'!$Z$12:$AF$23,2,FALSE))*(($G241-DATE(YEAR($G241),1,1)+1)/365))),IF(F241="W",(IF($K241="Frühentwickler",VLOOKUP(INT($I241),'1. Eingabemaske'!$AH$12:$AN$28,5,FALSE),IF($K241="Normalentwickler",VLOOKUP(INT($I241),'1. Eingabemaske'!$AH$12:$AN$23,6,FALSE),IF($K241="Spätentwickler",VLOOKUP(INT($I241),'1. Eingabemaske'!$AH$12:$AN$23,7,FALSE),0)))+((VLOOKUP(INT($I241),'1. Eingabemaske'!$AH$12:$AN$23,2,FALSE))*(($G241-DATE(YEAR($G241),1,1)+1)/365))),"Geschlecht fehlt!")),"")</f>
        <v/>
      </c>
      <c r="AF241" s="93" t="str">
        <f t="shared" si="29"/>
        <v/>
      </c>
      <c r="AG241" s="103"/>
      <c r="AH241" s="94" t="str">
        <f>IF(AND(ISTEXT($D241),ISNUMBER($AG241)),IF(HLOOKUP(INT($I241),'1. Eingabemaske'!$I$12:$V$21,6,FALSE)&lt;&gt;0,HLOOKUP(INT($I241),'1. Eingabemaske'!$I$12:$V$21,6,FALSE),""),"")</f>
        <v/>
      </c>
      <c r="AI241" s="91" t="str">
        <f>IF(ISTEXT($D241),IF($AH241="","",IF('1. Eingabemaske'!$F$17="","",(IF('1. Eingabemaske'!$F$17=0,($AG241/'1. Eingabemaske'!$G$17),($AG241-1)/('1. Eingabemaske'!$G$17-1))*$AH241))),"")</f>
        <v/>
      </c>
      <c r="AJ241" s="103"/>
      <c r="AK241" s="94" t="str">
        <f>IF(AND(ISTEXT($D241),ISNUMBER($AJ241)),IF(HLOOKUP(INT($I241),'1. Eingabemaske'!$I$12:$V$21,7,FALSE)&lt;&gt;0,HLOOKUP(INT($I241),'1. Eingabemaske'!$I$12:$V$21,7,FALSE),""),"")</f>
        <v/>
      </c>
      <c r="AL241" s="91" t="str">
        <f>IF(ISTEXT($D241),IF(AJ241=0,0,IF($AK241="","",IF('1. Eingabemaske'!$F$18="","",(IF('1. Eingabemaske'!$F$18=0,($AJ241/'1. Eingabemaske'!$G$18),($AJ241-1)/('1. Eingabemaske'!$G$18-1))*$AK241)))),"")</f>
        <v/>
      </c>
      <c r="AM241" s="103"/>
      <c r="AN241" s="94" t="str">
        <f>IF(AND(ISTEXT($D241),ISNUMBER($AM241)),IF(HLOOKUP(INT($I241),'1. Eingabemaske'!$I$12:$V$21,8,FALSE)&lt;&gt;0,HLOOKUP(INT($I241),'1. Eingabemaske'!$I$12:$V$21,8,FALSE),""),"")</f>
        <v/>
      </c>
      <c r="AO241" s="89" t="str">
        <f>IF(ISTEXT($D241),IF($AN241="","",IF('1. Eingabemaske'!#REF!="","",(IF('1. Eingabemaske'!#REF!=0,($AM241/'1. Eingabemaske'!#REF!),($AM241-1)/('1. Eingabemaske'!#REF!-1))*$AN241))),"")</f>
        <v/>
      </c>
      <c r="AP241" s="110"/>
      <c r="AQ241" s="94" t="str">
        <f>IF(AND(ISTEXT($D241),ISNUMBER($AP241)),IF(HLOOKUP(INT($I241),'1. Eingabemaske'!$I$12:$V$21,9,FALSE)&lt;&gt;0,HLOOKUP(INT($I241),'1. Eingabemaske'!$I$12:$V$21,9,FALSE),""),"")</f>
        <v/>
      </c>
      <c r="AR241" s="103"/>
      <c r="AS241" s="94" t="str">
        <f>IF(AND(ISTEXT($D241),ISNUMBER($AR241)),IF(HLOOKUP(INT($I241),'1. Eingabemaske'!$I$12:$V$21,10,FALSE)&lt;&gt;0,HLOOKUP(INT($I241),'1. Eingabemaske'!$I$12:$V$21,10,FALSE),""),"")</f>
        <v/>
      </c>
      <c r="AT241" s="95" t="str">
        <f>IF(ISTEXT($D241),(IF($AQ241="",0,IF('1. Eingabemaske'!$F$19="","",(IF('1. Eingabemaske'!$F$19=0,($AP241/'1. Eingabemaske'!$G$19),($AP241-1)/('1. Eingabemaske'!$G$19-1))*$AQ241)))+IF($AS241="",0,IF('1. Eingabemaske'!$F$20="","",(IF('1. Eingabemaske'!$F$20=0,($AR241/'1. Eingabemaske'!$G$20),($AR241-1)/('1. Eingabemaske'!$G$20-1))*$AS241)))),"")</f>
        <v/>
      </c>
      <c r="AU241" s="103"/>
      <c r="AV241" s="94" t="str">
        <f>IF(AND(ISTEXT($D241),ISNUMBER($AU241)),IF(HLOOKUP(INT($I241),'1. Eingabemaske'!$I$12:$V$21,11,FALSE)&lt;&gt;0,HLOOKUP(INT($I241),'1. Eingabemaske'!$I$12:$V$21,11,FALSE),""),"")</f>
        <v/>
      </c>
      <c r="AW241" s="103"/>
      <c r="AX241" s="94" t="str">
        <f>IF(AND(ISTEXT($D241),ISNUMBER($AW241)),IF(HLOOKUP(INT($I241),'1. Eingabemaske'!$I$12:$V$21,12,FALSE)&lt;&gt;0,HLOOKUP(INT($I241),'1. Eingabemaske'!$I$12:$V$21,12,FALSE),""),"")</f>
        <v/>
      </c>
      <c r="AY241" s="95" t="str">
        <f>IF(ISTEXT($D241),SUM(IF($AV241="",0,IF('1. Eingabemaske'!$F$21="","",(IF('1. Eingabemaske'!$F$21=0,($AU241/'1. Eingabemaske'!$G$21),($AU241-1)/('1. Eingabemaske'!$G$21-1)))*$AV241)),IF($AX241="",0,IF('1. Eingabemaske'!#REF!="","",(IF('1. Eingabemaske'!#REF!=0,($AW241/'1. Eingabemaske'!#REF!),($AW241-1)/('1. Eingabemaske'!#REF!-1)))*$AX241))),"")</f>
        <v/>
      </c>
      <c r="AZ241" s="84" t="str">
        <f t="shared" si="30"/>
        <v>Bitte BES einfügen</v>
      </c>
      <c r="BA241" s="96" t="str">
        <f t="shared" si="31"/>
        <v/>
      </c>
      <c r="BB241" s="100"/>
      <c r="BC241" s="100"/>
      <c r="BD241" s="100"/>
    </row>
    <row r="242" spans="2:56" ht="13.5" thickBot="1" x14ac:dyDescent="0.45">
      <c r="B242" s="99" t="str">
        <f t="shared" si="24"/>
        <v xml:space="preserve"> </v>
      </c>
      <c r="C242" s="100"/>
      <c r="D242" s="100"/>
      <c r="E242" s="100"/>
      <c r="F242" s="100"/>
      <c r="G242" s="101"/>
      <c r="H242" s="101"/>
      <c r="I242" s="84" t="str">
        <f>IF(ISBLANK(Tableau1[[#This Row],[Name]]),"",((Tableau1[[#This Row],[Testdatum]]-Tableau1[[#This Row],[Geburtsdatum]])/365))</f>
        <v/>
      </c>
      <c r="J242" s="102" t="str">
        <f t="shared" si="25"/>
        <v xml:space="preserve"> </v>
      </c>
      <c r="K242" s="103"/>
      <c r="L242" s="103"/>
      <c r="M242" s="104" t="str">
        <f>IF(ISTEXT(D242),IF(L242="","",IF(HLOOKUP(INT($I242),'1. Eingabemaske'!$I$12:$V$21,2,FALSE)&lt;&gt;0,HLOOKUP(INT($I242),'1. Eingabemaske'!$I$12:$V$21,2,FALSE),"")),"")</f>
        <v/>
      </c>
      <c r="N242" s="105" t="str">
        <f>IF(ISTEXT($D242),IF(F242="M",IF(L242="","",IF($K242="Frühentwickler",VLOOKUP(INT($I242),'1. Eingabemaske'!$Z$12:$AF$28,5,FALSE),IF($K242="Normalentwickler",VLOOKUP(INT($I242),'1. Eingabemaske'!$Z$12:$AF$23,6,FALSE),IF($K242="Spätentwickler",VLOOKUP(INT($I242),'1. Eingabemaske'!$Z$12:$AF$23,7,FALSE),0)))+((VLOOKUP(INT($I242),'1. Eingabemaske'!$Z$12:$AF$23,2,FALSE))*(($G242-DATE(YEAR($G242),1,1)+1)/365))),IF(F242="W",(IF($K242="Frühentwickler",VLOOKUP(INT($I242),'1. Eingabemaske'!$AH$12:$AN$28,5,FALSE),IF($K242="Normalentwickler",VLOOKUP(INT($I242),'1. Eingabemaske'!$AH$12:$AN$23,6,FALSE),IF($K242="Spätentwickler",VLOOKUP(INT($I242),'1. Eingabemaske'!$AH$12:$AN$23,7,FALSE),0)))+((VLOOKUP(INT($I242),'1. Eingabemaske'!$AH$12:$AN$23,2,FALSE))*(($G242-DATE(YEAR($G242),1,1)+1)/365))),"Geschlecht fehlt!")),"")</f>
        <v/>
      </c>
      <c r="O242" s="106" t="str">
        <f>IF(ISTEXT(D242),IF(M242="","",IF('1. Eingabemaske'!$F$13="",0,(IF('1. Eingabemaske'!$F$13=0,(L242/'1. Eingabemaske'!$G$13),(L242-1)/('1. Eingabemaske'!$G$13-1))*M242*N242))),"")</f>
        <v/>
      </c>
      <c r="P242" s="103"/>
      <c r="Q242" s="103"/>
      <c r="R242" s="104" t="str">
        <f t="shared" si="26"/>
        <v/>
      </c>
      <c r="S242" s="104" t="str">
        <f>IF(AND(ISTEXT($D242),ISNUMBER(R242)),IF(HLOOKUP(INT($I242),'1. Eingabemaske'!$I$12:$V$21,3,FALSE)&lt;&gt;0,HLOOKUP(INT($I242),'1. Eingabemaske'!$I$12:$V$21,3,FALSE),""),"")</f>
        <v/>
      </c>
      <c r="T242" s="106" t="str">
        <f>IF(ISTEXT($D242),IF($S242="","",IF($R242="","",IF('1. Eingabemaske'!$F$14="",0,(IF('1. Eingabemaske'!$F$14=0,(R242/'1. Eingabemaske'!$G$14),(R242-1)/('1. Eingabemaske'!$G$14-1))*$S242)))),"")</f>
        <v/>
      </c>
      <c r="U242" s="103"/>
      <c r="V242" s="103"/>
      <c r="W242" s="104" t="str">
        <f t="shared" si="27"/>
        <v/>
      </c>
      <c r="X242" s="104" t="str">
        <f>IF(AND(ISTEXT($D242),ISNUMBER(W242)),IF(HLOOKUP(INT($I242),'1. Eingabemaske'!$I$12:$V$21,4,FALSE)&lt;&gt;0,HLOOKUP(INT($I242),'1. Eingabemaske'!$I$12:$V$21,4,FALSE),""),"")</f>
        <v/>
      </c>
      <c r="Y242" s="108" t="str">
        <f>IF(ISTEXT($D242),IF($W242="","",IF($X242="","",IF('1. Eingabemaske'!$F$15="","",(IF('1. Eingabemaske'!$F$15=0,($W242/'1. Eingabemaske'!$G$15),($W242-1)/('1. Eingabemaske'!$G$15-1))*$X242)))),"")</f>
        <v/>
      </c>
      <c r="Z242" s="103"/>
      <c r="AA242" s="103"/>
      <c r="AB242" s="104" t="str">
        <f t="shared" si="28"/>
        <v/>
      </c>
      <c r="AC242" s="104" t="str">
        <f>IF(AND(ISTEXT($D242),ISNUMBER($AB242)),IF(HLOOKUP(INT($I242),'1. Eingabemaske'!$I$12:$V$21,5,FALSE)&lt;&gt;0,HLOOKUP(INT($I242),'1. Eingabemaske'!$I$12:$V$21,5,FALSE),""),"")</f>
        <v/>
      </c>
      <c r="AD242" s="91" t="str">
        <f>IF(ISTEXT($D242),IF($AC242="","",IF('1. Eingabemaske'!$F$16="","",(IF('1. Eingabemaske'!$F$16=0,($AB242/'1. Eingabemaske'!$G$16),($AB242-1)/('1. Eingabemaske'!$G$16-1))*$AC242))),"")</f>
        <v/>
      </c>
      <c r="AE242" s="92" t="str">
        <f>IF(ISTEXT($D242),IF(F242="M",IF(L242="","",IF($K242="Frühentwickler",VLOOKUP(INT($I242),'1. Eingabemaske'!$Z$12:$AF$28,5,FALSE),IF($K242="Normalentwickler",VLOOKUP(INT($I242),'1. Eingabemaske'!$Z$12:$AF$23,6,FALSE),IF($K242="Spätentwickler",VLOOKUP(INT($I242),'1. Eingabemaske'!$Z$12:$AF$23,7,FALSE),0)))+((VLOOKUP(INT($I242),'1. Eingabemaske'!$Z$12:$AF$23,2,FALSE))*(($G242-DATE(YEAR($G242),1,1)+1)/365))),IF(F242="W",(IF($K242="Frühentwickler",VLOOKUP(INT($I242),'1. Eingabemaske'!$AH$12:$AN$28,5,FALSE),IF($K242="Normalentwickler",VLOOKUP(INT($I242),'1. Eingabemaske'!$AH$12:$AN$23,6,FALSE),IF($K242="Spätentwickler",VLOOKUP(INT($I242),'1. Eingabemaske'!$AH$12:$AN$23,7,FALSE),0)))+((VLOOKUP(INT($I242),'1. Eingabemaske'!$AH$12:$AN$23,2,FALSE))*(($G242-DATE(YEAR($G242),1,1)+1)/365))),"Geschlecht fehlt!")),"")</f>
        <v/>
      </c>
      <c r="AF242" s="93" t="str">
        <f t="shared" si="29"/>
        <v/>
      </c>
      <c r="AG242" s="103"/>
      <c r="AH242" s="94" t="str">
        <f>IF(AND(ISTEXT($D242),ISNUMBER($AG242)),IF(HLOOKUP(INT($I242),'1. Eingabemaske'!$I$12:$V$21,6,FALSE)&lt;&gt;0,HLOOKUP(INT($I242),'1. Eingabemaske'!$I$12:$V$21,6,FALSE),""),"")</f>
        <v/>
      </c>
      <c r="AI242" s="91" t="str">
        <f>IF(ISTEXT($D242),IF($AH242="","",IF('1. Eingabemaske'!$F$17="","",(IF('1. Eingabemaske'!$F$17=0,($AG242/'1. Eingabemaske'!$G$17),($AG242-1)/('1. Eingabemaske'!$G$17-1))*$AH242))),"")</f>
        <v/>
      </c>
      <c r="AJ242" s="103"/>
      <c r="AK242" s="94" t="str">
        <f>IF(AND(ISTEXT($D242),ISNUMBER($AJ242)),IF(HLOOKUP(INT($I242),'1. Eingabemaske'!$I$12:$V$21,7,FALSE)&lt;&gt;0,HLOOKUP(INT($I242),'1. Eingabemaske'!$I$12:$V$21,7,FALSE),""),"")</f>
        <v/>
      </c>
      <c r="AL242" s="91" t="str">
        <f>IF(ISTEXT($D242),IF(AJ242=0,0,IF($AK242="","",IF('1. Eingabemaske'!$F$18="","",(IF('1. Eingabemaske'!$F$18=0,($AJ242/'1. Eingabemaske'!$G$18),($AJ242-1)/('1. Eingabemaske'!$G$18-1))*$AK242)))),"")</f>
        <v/>
      </c>
      <c r="AM242" s="103"/>
      <c r="AN242" s="94" t="str">
        <f>IF(AND(ISTEXT($D242),ISNUMBER($AM242)),IF(HLOOKUP(INT($I242),'1. Eingabemaske'!$I$12:$V$21,8,FALSE)&lt;&gt;0,HLOOKUP(INT($I242),'1. Eingabemaske'!$I$12:$V$21,8,FALSE),""),"")</f>
        <v/>
      </c>
      <c r="AO242" s="89" t="str">
        <f>IF(ISTEXT($D242),IF($AN242="","",IF('1. Eingabemaske'!#REF!="","",(IF('1. Eingabemaske'!#REF!=0,($AM242/'1. Eingabemaske'!#REF!),($AM242-1)/('1. Eingabemaske'!#REF!-1))*$AN242))),"")</f>
        <v/>
      </c>
      <c r="AP242" s="110"/>
      <c r="AQ242" s="94" t="str">
        <f>IF(AND(ISTEXT($D242),ISNUMBER($AP242)),IF(HLOOKUP(INT($I242),'1. Eingabemaske'!$I$12:$V$21,9,FALSE)&lt;&gt;0,HLOOKUP(INT($I242),'1. Eingabemaske'!$I$12:$V$21,9,FALSE),""),"")</f>
        <v/>
      </c>
      <c r="AR242" s="103"/>
      <c r="AS242" s="94" t="str">
        <f>IF(AND(ISTEXT($D242),ISNUMBER($AR242)),IF(HLOOKUP(INT($I242),'1. Eingabemaske'!$I$12:$V$21,10,FALSE)&lt;&gt;0,HLOOKUP(INT($I242),'1. Eingabemaske'!$I$12:$V$21,10,FALSE),""),"")</f>
        <v/>
      </c>
      <c r="AT242" s="95" t="str">
        <f>IF(ISTEXT($D242),(IF($AQ242="",0,IF('1. Eingabemaske'!$F$19="","",(IF('1. Eingabemaske'!$F$19=0,($AP242/'1. Eingabemaske'!$G$19),($AP242-1)/('1. Eingabemaske'!$G$19-1))*$AQ242)))+IF($AS242="",0,IF('1. Eingabemaske'!$F$20="","",(IF('1. Eingabemaske'!$F$20=0,($AR242/'1. Eingabemaske'!$G$20),($AR242-1)/('1. Eingabemaske'!$G$20-1))*$AS242)))),"")</f>
        <v/>
      </c>
      <c r="AU242" s="103"/>
      <c r="AV242" s="94" t="str">
        <f>IF(AND(ISTEXT($D242),ISNUMBER($AU242)),IF(HLOOKUP(INT($I242),'1. Eingabemaske'!$I$12:$V$21,11,FALSE)&lt;&gt;0,HLOOKUP(INT($I242),'1. Eingabemaske'!$I$12:$V$21,11,FALSE),""),"")</f>
        <v/>
      </c>
      <c r="AW242" s="103"/>
      <c r="AX242" s="94" t="str">
        <f>IF(AND(ISTEXT($D242),ISNUMBER($AW242)),IF(HLOOKUP(INT($I242),'1. Eingabemaske'!$I$12:$V$21,12,FALSE)&lt;&gt;0,HLOOKUP(INT($I242),'1. Eingabemaske'!$I$12:$V$21,12,FALSE),""),"")</f>
        <v/>
      </c>
      <c r="AY242" s="95" t="str">
        <f>IF(ISTEXT($D242),SUM(IF($AV242="",0,IF('1. Eingabemaske'!$F$21="","",(IF('1. Eingabemaske'!$F$21=0,($AU242/'1. Eingabemaske'!$G$21),($AU242-1)/('1. Eingabemaske'!$G$21-1)))*$AV242)),IF($AX242="",0,IF('1. Eingabemaske'!#REF!="","",(IF('1. Eingabemaske'!#REF!=0,($AW242/'1. Eingabemaske'!#REF!),($AW242-1)/('1. Eingabemaske'!#REF!-1)))*$AX242))),"")</f>
        <v/>
      </c>
      <c r="AZ242" s="84" t="str">
        <f t="shared" si="30"/>
        <v>Bitte BES einfügen</v>
      </c>
      <c r="BA242" s="96" t="str">
        <f t="shared" si="31"/>
        <v/>
      </c>
      <c r="BB242" s="100"/>
      <c r="BC242" s="100"/>
      <c r="BD242" s="100"/>
    </row>
    <row r="243" spans="2:56" ht="13.5" thickBot="1" x14ac:dyDescent="0.45">
      <c r="B243" s="99" t="str">
        <f t="shared" si="24"/>
        <v xml:space="preserve"> </v>
      </c>
      <c r="C243" s="100"/>
      <c r="D243" s="100"/>
      <c r="E243" s="100"/>
      <c r="F243" s="100"/>
      <c r="G243" s="101"/>
      <c r="H243" s="101"/>
      <c r="I243" s="84" t="str">
        <f>IF(ISBLANK(Tableau1[[#This Row],[Name]]),"",((Tableau1[[#This Row],[Testdatum]]-Tableau1[[#This Row],[Geburtsdatum]])/365))</f>
        <v/>
      </c>
      <c r="J243" s="102" t="str">
        <f t="shared" si="25"/>
        <v xml:space="preserve"> </v>
      </c>
      <c r="K243" s="103"/>
      <c r="L243" s="103"/>
      <c r="M243" s="104" t="str">
        <f>IF(ISTEXT(D243),IF(L243="","",IF(HLOOKUP(INT($I243),'1. Eingabemaske'!$I$12:$V$21,2,FALSE)&lt;&gt;0,HLOOKUP(INT($I243),'1. Eingabemaske'!$I$12:$V$21,2,FALSE),"")),"")</f>
        <v/>
      </c>
      <c r="N243" s="105" t="str">
        <f>IF(ISTEXT($D243),IF(F243="M",IF(L243="","",IF($K243="Frühentwickler",VLOOKUP(INT($I243),'1. Eingabemaske'!$Z$12:$AF$28,5,FALSE),IF($K243="Normalentwickler",VLOOKUP(INT($I243),'1. Eingabemaske'!$Z$12:$AF$23,6,FALSE),IF($K243="Spätentwickler",VLOOKUP(INT($I243),'1. Eingabemaske'!$Z$12:$AF$23,7,FALSE),0)))+((VLOOKUP(INT($I243),'1. Eingabemaske'!$Z$12:$AF$23,2,FALSE))*(($G243-DATE(YEAR($G243),1,1)+1)/365))),IF(F243="W",(IF($K243="Frühentwickler",VLOOKUP(INT($I243),'1. Eingabemaske'!$AH$12:$AN$28,5,FALSE),IF($K243="Normalentwickler",VLOOKUP(INT($I243),'1. Eingabemaske'!$AH$12:$AN$23,6,FALSE),IF($K243="Spätentwickler",VLOOKUP(INT($I243),'1. Eingabemaske'!$AH$12:$AN$23,7,FALSE),0)))+((VLOOKUP(INT($I243),'1. Eingabemaske'!$AH$12:$AN$23,2,FALSE))*(($G243-DATE(YEAR($G243),1,1)+1)/365))),"Geschlecht fehlt!")),"")</f>
        <v/>
      </c>
      <c r="O243" s="106" t="str">
        <f>IF(ISTEXT(D243),IF(M243="","",IF('1. Eingabemaske'!$F$13="",0,(IF('1. Eingabemaske'!$F$13=0,(L243/'1. Eingabemaske'!$G$13),(L243-1)/('1. Eingabemaske'!$G$13-1))*M243*N243))),"")</f>
        <v/>
      </c>
      <c r="P243" s="103"/>
      <c r="Q243" s="103"/>
      <c r="R243" s="104" t="str">
        <f t="shared" si="26"/>
        <v/>
      </c>
      <c r="S243" s="104" t="str">
        <f>IF(AND(ISTEXT($D243),ISNUMBER(R243)),IF(HLOOKUP(INT($I243),'1. Eingabemaske'!$I$12:$V$21,3,FALSE)&lt;&gt;0,HLOOKUP(INT($I243),'1. Eingabemaske'!$I$12:$V$21,3,FALSE),""),"")</f>
        <v/>
      </c>
      <c r="T243" s="106" t="str">
        <f>IF(ISTEXT($D243),IF($S243="","",IF($R243="","",IF('1. Eingabemaske'!$F$14="",0,(IF('1. Eingabemaske'!$F$14=0,(R243/'1. Eingabemaske'!$G$14),(R243-1)/('1. Eingabemaske'!$G$14-1))*$S243)))),"")</f>
        <v/>
      </c>
      <c r="U243" s="103"/>
      <c r="V243" s="103"/>
      <c r="W243" s="104" t="str">
        <f t="shared" si="27"/>
        <v/>
      </c>
      <c r="X243" s="104" t="str">
        <f>IF(AND(ISTEXT($D243),ISNUMBER(W243)),IF(HLOOKUP(INT($I243),'1. Eingabemaske'!$I$12:$V$21,4,FALSE)&lt;&gt;0,HLOOKUP(INT($I243),'1. Eingabemaske'!$I$12:$V$21,4,FALSE),""),"")</f>
        <v/>
      </c>
      <c r="Y243" s="108" t="str">
        <f>IF(ISTEXT($D243),IF($W243="","",IF($X243="","",IF('1. Eingabemaske'!$F$15="","",(IF('1. Eingabemaske'!$F$15=0,($W243/'1. Eingabemaske'!$G$15),($W243-1)/('1. Eingabemaske'!$G$15-1))*$X243)))),"")</f>
        <v/>
      </c>
      <c r="Z243" s="103"/>
      <c r="AA243" s="103"/>
      <c r="AB243" s="104" t="str">
        <f t="shared" si="28"/>
        <v/>
      </c>
      <c r="AC243" s="104" t="str">
        <f>IF(AND(ISTEXT($D243),ISNUMBER($AB243)),IF(HLOOKUP(INT($I243),'1. Eingabemaske'!$I$12:$V$21,5,FALSE)&lt;&gt;0,HLOOKUP(INT($I243),'1. Eingabemaske'!$I$12:$V$21,5,FALSE),""),"")</f>
        <v/>
      </c>
      <c r="AD243" s="91" t="str">
        <f>IF(ISTEXT($D243),IF($AC243="","",IF('1. Eingabemaske'!$F$16="","",(IF('1. Eingabemaske'!$F$16=0,($AB243/'1. Eingabemaske'!$G$16),($AB243-1)/('1. Eingabemaske'!$G$16-1))*$AC243))),"")</f>
        <v/>
      </c>
      <c r="AE243" s="92" t="str">
        <f>IF(ISTEXT($D243),IF(F243="M",IF(L243="","",IF($K243="Frühentwickler",VLOOKUP(INT($I243),'1. Eingabemaske'!$Z$12:$AF$28,5,FALSE),IF($K243="Normalentwickler",VLOOKUP(INT($I243),'1. Eingabemaske'!$Z$12:$AF$23,6,FALSE),IF($K243="Spätentwickler",VLOOKUP(INT($I243),'1. Eingabemaske'!$Z$12:$AF$23,7,FALSE),0)))+((VLOOKUP(INT($I243),'1. Eingabemaske'!$Z$12:$AF$23,2,FALSE))*(($G243-DATE(YEAR($G243),1,1)+1)/365))),IF(F243="W",(IF($K243="Frühentwickler",VLOOKUP(INT($I243),'1. Eingabemaske'!$AH$12:$AN$28,5,FALSE),IF($K243="Normalentwickler",VLOOKUP(INT($I243),'1. Eingabemaske'!$AH$12:$AN$23,6,FALSE),IF($K243="Spätentwickler",VLOOKUP(INT($I243),'1. Eingabemaske'!$AH$12:$AN$23,7,FALSE),0)))+((VLOOKUP(INT($I243),'1. Eingabemaske'!$AH$12:$AN$23,2,FALSE))*(($G243-DATE(YEAR($G243),1,1)+1)/365))),"Geschlecht fehlt!")),"")</f>
        <v/>
      </c>
      <c r="AF243" s="93" t="str">
        <f t="shared" si="29"/>
        <v/>
      </c>
      <c r="AG243" s="103"/>
      <c r="AH243" s="94" t="str">
        <f>IF(AND(ISTEXT($D243),ISNUMBER($AG243)),IF(HLOOKUP(INT($I243),'1. Eingabemaske'!$I$12:$V$21,6,FALSE)&lt;&gt;0,HLOOKUP(INT($I243),'1. Eingabemaske'!$I$12:$V$21,6,FALSE),""),"")</f>
        <v/>
      </c>
      <c r="AI243" s="91" t="str">
        <f>IF(ISTEXT($D243),IF($AH243="","",IF('1. Eingabemaske'!$F$17="","",(IF('1. Eingabemaske'!$F$17=0,($AG243/'1. Eingabemaske'!$G$17),($AG243-1)/('1. Eingabemaske'!$G$17-1))*$AH243))),"")</f>
        <v/>
      </c>
      <c r="AJ243" s="103"/>
      <c r="AK243" s="94" t="str">
        <f>IF(AND(ISTEXT($D243),ISNUMBER($AJ243)),IF(HLOOKUP(INT($I243),'1. Eingabemaske'!$I$12:$V$21,7,FALSE)&lt;&gt;0,HLOOKUP(INT($I243),'1. Eingabemaske'!$I$12:$V$21,7,FALSE),""),"")</f>
        <v/>
      </c>
      <c r="AL243" s="91" t="str">
        <f>IF(ISTEXT($D243),IF(AJ243=0,0,IF($AK243="","",IF('1. Eingabemaske'!$F$18="","",(IF('1. Eingabemaske'!$F$18=0,($AJ243/'1. Eingabemaske'!$G$18),($AJ243-1)/('1. Eingabemaske'!$G$18-1))*$AK243)))),"")</f>
        <v/>
      </c>
      <c r="AM243" s="103"/>
      <c r="AN243" s="94" t="str">
        <f>IF(AND(ISTEXT($D243),ISNUMBER($AM243)),IF(HLOOKUP(INT($I243),'1. Eingabemaske'!$I$12:$V$21,8,FALSE)&lt;&gt;0,HLOOKUP(INT($I243),'1. Eingabemaske'!$I$12:$V$21,8,FALSE),""),"")</f>
        <v/>
      </c>
      <c r="AO243" s="89" t="str">
        <f>IF(ISTEXT($D243),IF($AN243="","",IF('1. Eingabemaske'!#REF!="","",(IF('1. Eingabemaske'!#REF!=0,($AM243/'1. Eingabemaske'!#REF!),($AM243-1)/('1. Eingabemaske'!#REF!-1))*$AN243))),"")</f>
        <v/>
      </c>
      <c r="AP243" s="110"/>
      <c r="AQ243" s="94" t="str">
        <f>IF(AND(ISTEXT($D243),ISNUMBER($AP243)),IF(HLOOKUP(INT($I243),'1. Eingabemaske'!$I$12:$V$21,9,FALSE)&lt;&gt;0,HLOOKUP(INT($I243),'1. Eingabemaske'!$I$12:$V$21,9,FALSE),""),"")</f>
        <v/>
      </c>
      <c r="AR243" s="103"/>
      <c r="AS243" s="94" t="str">
        <f>IF(AND(ISTEXT($D243),ISNUMBER($AR243)),IF(HLOOKUP(INT($I243),'1. Eingabemaske'!$I$12:$V$21,10,FALSE)&lt;&gt;0,HLOOKUP(INT($I243),'1. Eingabemaske'!$I$12:$V$21,10,FALSE),""),"")</f>
        <v/>
      </c>
      <c r="AT243" s="95" t="str">
        <f>IF(ISTEXT($D243),(IF($AQ243="",0,IF('1. Eingabemaske'!$F$19="","",(IF('1. Eingabemaske'!$F$19=0,($AP243/'1. Eingabemaske'!$G$19),($AP243-1)/('1. Eingabemaske'!$G$19-1))*$AQ243)))+IF($AS243="",0,IF('1. Eingabemaske'!$F$20="","",(IF('1. Eingabemaske'!$F$20=0,($AR243/'1. Eingabemaske'!$G$20),($AR243-1)/('1. Eingabemaske'!$G$20-1))*$AS243)))),"")</f>
        <v/>
      </c>
      <c r="AU243" s="103"/>
      <c r="AV243" s="94" t="str">
        <f>IF(AND(ISTEXT($D243),ISNUMBER($AU243)),IF(HLOOKUP(INT($I243),'1. Eingabemaske'!$I$12:$V$21,11,FALSE)&lt;&gt;0,HLOOKUP(INT($I243),'1. Eingabemaske'!$I$12:$V$21,11,FALSE),""),"")</f>
        <v/>
      </c>
      <c r="AW243" s="103"/>
      <c r="AX243" s="94" t="str">
        <f>IF(AND(ISTEXT($D243),ISNUMBER($AW243)),IF(HLOOKUP(INT($I243),'1. Eingabemaske'!$I$12:$V$21,12,FALSE)&lt;&gt;0,HLOOKUP(INT($I243),'1. Eingabemaske'!$I$12:$V$21,12,FALSE),""),"")</f>
        <v/>
      </c>
      <c r="AY243" s="95" t="str">
        <f>IF(ISTEXT($D243),SUM(IF($AV243="",0,IF('1. Eingabemaske'!$F$21="","",(IF('1. Eingabemaske'!$F$21=0,($AU243/'1. Eingabemaske'!$G$21),($AU243-1)/('1. Eingabemaske'!$G$21-1)))*$AV243)),IF($AX243="",0,IF('1. Eingabemaske'!#REF!="","",(IF('1. Eingabemaske'!#REF!=0,($AW243/'1. Eingabemaske'!#REF!),($AW243-1)/('1. Eingabemaske'!#REF!-1)))*$AX243))),"")</f>
        <v/>
      </c>
      <c r="AZ243" s="84" t="str">
        <f t="shared" si="30"/>
        <v>Bitte BES einfügen</v>
      </c>
      <c r="BA243" s="96" t="str">
        <f t="shared" si="31"/>
        <v/>
      </c>
      <c r="BB243" s="100"/>
      <c r="BC243" s="100"/>
      <c r="BD243" s="100"/>
    </row>
    <row r="244" spans="2:56" ht="13.5" thickBot="1" x14ac:dyDescent="0.45">
      <c r="B244" s="99" t="str">
        <f t="shared" si="24"/>
        <v xml:space="preserve"> </v>
      </c>
      <c r="C244" s="100"/>
      <c r="D244" s="100"/>
      <c r="E244" s="100"/>
      <c r="F244" s="100"/>
      <c r="G244" s="101"/>
      <c r="H244" s="101"/>
      <c r="I244" s="84" t="str">
        <f>IF(ISBLANK(Tableau1[[#This Row],[Name]]),"",((Tableau1[[#This Row],[Testdatum]]-Tableau1[[#This Row],[Geburtsdatum]])/365))</f>
        <v/>
      </c>
      <c r="J244" s="102" t="str">
        <f t="shared" si="25"/>
        <v xml:space="preserve"> </v>
      </c>
      <c r="K244" s="103"/>
      <c r="L244" s="103"/>
      <c r="M244" s="104" t="str">
        <f>IF(ISTEXT(D244),IF(L244="","",IF(HLOOKUP(INT($I244),'1. Eingabemaske'!$I$12:$V$21,2,FALSE)&lt;&gt;0,HLOOKUP(INT($I244),'1. Eingabemaske'!$I$12:$V$21,2,FALSE),"")),"")</f>
        <v/>
      </c>
      <c r="N244" s="105" t="str">
        <f>IF(ISTEXT($D244),IF(F244="M",IF(L244="","",IF($K244="Frühentwickler",VLOOKUP(INT($I244),'1. Eingabemaske'!$Z$12:$AF$28,5,FALSE),IF($K244="Normalentwickler",VLOOKUP(INT($I244),'1. Eingabemaske'!$Z$12:$AF$23,6,FALSE),IF($K244="Spätentwickler",VLOOKUP(INT($I244),'1. Eingabemaske'!$Z$12:$AF$23,7,FALSE),0)))+((VLOOKUP(INT($I244),'1. Eingabemaske'!$Z$12:$AF$23,2,FALSE))*(($G244-DATE(YEAR($G244),1,1)+1)/365))),IF(F244="W",(IF($K244="Frühentwickler",VLOOKUP(INT($I244),'1. Eingabemaske'!$AH$12:$AN$28,5,FALSE),IF($K244="Normalentwickler",VLOOKUP(INT($I244),'1. Eingabemaske'!$AH$12:$AN$23,6,FALSE),IF($K244="Spätentwickler",VLOOKUP(INT($I244),'1. Eingabemaske'!$AH$12:$AN$23,7,FALSE),0)))+((VLOOKUP(INT($I244),'1. Eingabemaske'!$AH$12:$AN$23,2,FALSE))*(($G244-DATE(YEAR($G244),1,1)+1)/365))),"Geschlecht fehlt!")),"")</f>
        <v/>
      </c>
      <c r="O244" s="106" t="str">
        <f>IF(ISTEXT(D244),IF(M244="","",IF('1. Eingabemaske'!$F$13="",0,(IF('1. Eingabemaske'!$F$13=0,(L244/'1. Eingabemaske'!$G$13),(L244-1)/('1. Eingabemaske'!$G$13-1))*M244*N244))),"")</f>
        <v/>
      </c>
      <c r="P244" s="103"/>
      <c r="Q244" s="103"/>
      <c r="R244" s="104" t="str">
        <f t="shared" si="26"/>
        <v/>
      </c>
      <c r="S244" s="104" t="str">
        <f>IF(AND(ISTEXT($D244),ISNUMBER(R244)),IF(HLOOKUP(INT($I244),'1. Eingabemaske'!$I$12:$V$21,3,FALSE)&lt;&gt;0,HLOOKUP(INT($I244),'1. Eingabemaske'!$I$12:$V$21,3,FALSE),""),"")</f>
        <v/>
      </c>
      <c r="T244" s="106" t="str">
        <f>IF(ISTEXT($D244),IF($S244="","",IF($R244="","",IF('1. Eingabemaske'!$F$14="",0,(IF('1. Eingabemaske'!$F$14=0,(R244/'1. Eingabemaske'!$G$14),(R244-1)/('1. Eingabemaske'!$G$14-1))*$S244)))),"")</f>
        <v/>
      </c>
      <c r="U244" s="103"/>
      <c r="V244" s="103"/>
      <c r="W244" s="104" t="str">
        <f t="shared" si="27"/>
        <v/>
      </c>
      <c r="X244" s="104" t="str">
        <f>IF(AND(ISTEXT($D244),ISNUMBER(W244)),IF(HLOOKUP(INT($I244),'1. Eingabemaske'!$I$12:$V$21,4,FALSE)&lt;&gt;0,HLOOKUP(INT($I244),'1. Eingabemaske'!$I$12:$V$21,4,FALSE),""),"")</f>
        <v/>
      </c>
      <c r="Y244" s="108" t="str">
        <f>IF(ISTEXT($D244),IF($W244="","",IF($X244="","",IF('1. Eingabemaske'!$F$15="","",(IF('1. Eingabemaske'!$F$15=0,($W244/'1. Eingabemaske'!$G$15),($W244-1)/('1. Eingabemaske'!$G$15-1))*$X244)))),"")</f>
        <v/>
      </c>
      <c r="Z244" s="103"/>
      <c r="AA244" s="103"/>
      <c r="AB244" s="104" t="str">
        <f t="shared" si="28"/>
        <v/>
      </c>
      <c r="AC244" s="104" t="str">
        <f>IF(AND(ISTEXT($D244),ISNUMBER($AB244)),IF(HLOOKUP(INT($I244),'1. Eingabemaske'!$I$12:$V$21,5,FALSE)&lt;&gt;0,HLOOKUP(INT($I244),'1. Eingabemaske'!$I$12:$V$21,5,FALSE),""),"")</f>
        <v/>
      </c>
      <c r="AD244" s="91" t="str">
        <f>IF(ISTEXT($D244),IF($AC244="","",IF('1. Eingabemaske'!$F$16="","",(IF('1. Eingabemaske'!$F$16=0,($AB244/'1. Eingabemaske'!$G$16),($AB244-1)/('1. Eingabemaske'!$G$16-1))*$AC244))),"")</f>
        <v/>
      </c>
      <c r="AE244" s="92" t="str">
        <f>IF(ISTEXT($D244),IF(F244="M",IF(L244="","",IF($K244="Frühentwickler",VLOOKUP(INT($I244),'1. Eingabemaske'!$Z$12:$AF$28,5,FALSE),IF($K244="Normalentwickler",VLOOKUP(INT($I244),'1. Eingabemaske'!$Z$12:$AF$23,6,FALSE),IF($K244="Spätentwickler",VLOOKUP(INT($I244),'1. Eingabemaske'!$Z$12:$AF$23,7,FALSE),0)))+((VLOOKUP(INT($I244),'1. Eingabemaske'!$Z$12:$AF$23,2,FALSE))*(($G244-DATE(YEAR($G244),1,1)+1)/365))),IF(F244="W",(IF($K244="Frühentwickler",VLOOKUP(INT($I244),'1. Eingabemaske'!$AH$12:$AN$28,5,FALSE),IF($K244="Normalentwickler",VLOOKUP(INT($I244),'1. Eingabemaske'!$AH$12:$AN$23,6,FALSE),IF($K244="Spätentwickler",VLOOKUP(INT($I244),'1. Eingabemaske'!$AH$12:$AN$23,7,FALSE),0)))+((VLOOKUP(INT($I244),'1. Eingabemaske'!$AH$12:$AN$23,2,FALSE))*(($G244-DATE(YEAR($G244),1,1)+1)/365))),"Geschlecht fehlt!")),"")</f>
        <v/>
      </c>
      <c r="AF244" s="93" t="str">
        <f t="shared" si="29"/>
        <v/>
      </c>
      <c r="AG244" s="103"/>
      <c r="AH244" s="94" t="str">
        <f>IF(AND(ISTEXT($D244),ISNUMBER($AG244)),IF(HLOOKUP(INT($I244),'1. Eingabemaske'!$I$12:$V$21,6,FALSE)&lt;&gt;0,HLOOKUP(INT($I244),'1. Eingabemaske'!$I$12:$V$21,6,FALSE),""),"")</f>
        <v/>
      </c>
      <c r="AI244" s="91" t="str">
        <f>IF(ISTEXT($D244),IF($AH244="","",IF('1. Eingabemaske'!$F$17="","",(IF('1. Eingabemaske'!$F$17=0,($AG244/'1. Eingabemaske'!$G$17),($AG244-1)/('1. Eingabemaske'!$G$17-1))*$AH244))),"")</f>
        <v/>
      </c>
      <c r="AJ244" s="103"/>
      <c r="AK244" s="94" t="str">
        <f>IF(AND(ISTEXT($D244),ISNUMBER($AJ244)),IF(HLOOKUP(INT($I244),'1. Eingabemaske'!$I$12:$V$21,7,FALSE)&lt;&gt;0,HLOOKUP(INT($I244),'1. Eingabemaske'!$I$12:$V$21,7,FALSE),""),"")</f>
        <v/>
      </c>
      <c r="AL244" s="91" t="str">
        <f>IF(ISTEXT($D244),IF(AJ244=0,0,IF($AK244="","",IF('1. Eingabemaske'!$F$18="","",(IF('1. Eingabemaske'!$F$18=0,($AJ244/'1. Eingabemaske'!$G$18),($AJ244-1)/('1. Eingabemaske'!$G$18-1))*$AK244)))),"")</f>
        <v/>
      </c>
      <c r="AM244" s="103"/>
      <c r="AN244" s="94" t="str">
        <f>IF(AND(ISTEXT($D244),ISNUMBER($AM244)),IF(HLOOKUP(INT($I244),'1. Eingabemaske'!$I$12:$V$21,8,FALSE)&lt;&gt;0,HLOOKUP(INT($I244),'1. Eingabemaske'!$I$12:$V$21,8,FALSE),""),"")</f>
        <v/>
      </c>
      <c r="AO244" s="89" t="str">
        <f>IF(ISTEXT($D244),IF($AN244="","",IF('1. Eingabemaske'!#REF!="","",(IF('1. Eingabemaske'!#REF!=0,($AM244/'1. Eingabemaske'!#REF!),($AM244-1)/('1. Eingabemaske'!#REF!-1))*$AN244))),"")</f>
        <v/>
      </c>
      <c r="AP244" s="110"/>
      <c r="AQ244" s="94" t="str">
        <f>IF(AND(ISTEXT($D244),ISNUMBER($AP244)),IF(HLOOKUP(INT($I244),'1. Eingabemaske'!$I$12:$V$21,9,FALSE)&lt;&gt;0,HLOOKUP(INT($I244),'1. Eingabemaske'!$I$12:$V$21,9,FALSE),""),"")</f>
        <v/>
      </c>
      <c r="AR244" s="103"/>
      <c r="AS244" s="94" t="str">
        <f>IF(AND(ISTEXT($D244),ISNUMBER($AR244)),IF(HLOOKUP(INT($I244),'1. Eingabemaske'!$I$12:$V$21,10,FALSE)&lt;&gt;0,HLOOKUP(INT($I244),'1. Eingabemaske'!$I$12:$V$21,10,FALSE),""),"")</f>
        <v/>
      </c>
      <c r="AT244" s="95" t="str">
        <f>IF(ISTEXT($D244),(IF($AQ244="",0,IF('1. Eingabemaske'!$F$19="","",(IF('1. Eingabemaske'!$F$19=0,($AP244/'1. Eingabemaske'!$G$19),($AP244-1)/('1. Eingabemaske'!$G$19-1))*$AQ244)))+IF($AS244="",0,IF('1. Eingabemaske'!$F$20="","",(IF('1. Eingabemaske'!$F$20=0,($AR244/'1. Eingabemaske'!$G$20),($AR244-1)/('1. Eingabemaske'!$G$20-1))*$AS244)))),"")</f>
        <v/>
      </c>
      <c r="AU244" s="103"/>
      <c r="AV244" s="94" t="str">
        <f>IF(AND(ISTEXT($D244),ISNUMBER($AU244)),IF(HLOOKUP(INT($I244),'1. Eingabemaske'!$I$12:$V$21,11,FALSE)&lt;&gt;0,HLOOKUP(INT($I244),'1. Eingabemaske'!$I$12:$V$21,11,FALSE),""),"")</f>
        <v/>
      </c>
      <c r="AW244" s="103"/>
      <c r="AX244" s="94" t="str">
        <f>IF(AND(ISTEXT($D244),ISNUMBER($AW244)),IF(HLOOKUP(INT($I244),'1. Eingabemaske'!$I$12:$V$21,12,FALSE)&lt;&gt;0,HLOOKUP(INT($I244),'1. Eingabemaske'!$I$12:$V$21,12,FALSE),""),"")</f>
        <v/>
      </c>
      <c r="AY244" s="95" t="str">
        <f>IF(ISTEXT($D244),SUM(IF($AV244="",0,IF('1. Eingabemaske'!$F$21="","",(IF('1. Eingabemaske'!$F$21=0,($AU244/'1. Eingabemaske'!$G$21),($AU244-1)/('1. Eingabemaske'!$G$21-1)))*$AV244)),IF($AX244="",0,IF('1. Eingabemaske'!#REF!="","",(IF('1. Eingabemaske'!#REF!=0,($AW244/'1. Eingabemaske'!#REF!),($AW244-1)/('1. Eingabemaske'!#REF!-1)))*$AX244))),"")</f>
        <v/>
      </c>
      <c r="AZ244" s="84" t="str">
        <f t="shared" si="30"/>
        <v>Bitte BES einfügen</v>
      </c>
      <c r="BA244" s="96" t="str">
        <f t="shared" si="31"/>
        <v/>
      </c>
      <c r="BB244" s="100"/>
      <c r="BC244" s="100"/>
      <c r="BD244" s="100"/>
    </row>
    <row r="245" spans="2:56" ht="13.5" thickBot="1" x14ac:dyDescent="0.45">
      <c r="B245" s="99" t="str">
        <f t="shared" si="24"/>
        <v xml:space="preserve"> </v>
      </c>
      <c r="C245" s="100"/>
      <c r="D245" s="100"/>
      <c r="E245" s="100"/>
      <c r="F245" s="100"/>
      <c r="G245" s="101"/>
      <c r="H245" s="101"/>
      <c r="I245" s="84" t="str">
        <f>IF(ISBLANK(Tableau1[[#This Row],[Name]]),"",((Tableau1[[#This Row],[Testdatum]]-Tableau1[[#This Row],[Geburtsdatum]])/365))</f>
        <v/>
      </c>
      <c r="J245" s="102" t="str">
        <f t="shared" si="25"/>
        <v xml:space="preserve"> </v>
      </c>
      <c r="K245" s="103"/>
      <c r="L245" s="103"/>
      <c r="M245" s="104" t="str">
        <f>IF(ISTEXT(D245),IF(L245="","",IF(HLOOKUP(INT($I245),'1. Eingabemaske'!$I$12:$V$21,2,FALSE)&lt;&gt;0,HLOOKUP(INT($I245),'1. Eingabemaske'!$I$12:$V$21,2,FALSE),"")),"")</f>
        <v/>
      </c>
      <c r="N245" s="105" t="str">
        <f>IF(ISTEXT($D245),IF(F245="M",IF(L245="","",IF($K245="Frühentwickler",VLOOKUP(INT($I245),'1. Eingabemaske'!$Z$12:$AF$28,5,FALSE),IF($K245="Normalentwickler",VLOOKUP(INT($I245),'1. Eingabemaske'!$Z$12:$AF$23,6,FALSE),IF($K245="Spätentwickler",VLOOKUP(INT($I245),'1. Eingabemaske'!$Z$12:$AF$23,7,FALSE),0)))+((VLOOKUP(INT($I245),'1. Eingabemaske'!$Z$12:$AF$23,2,FALSE))*(($G245-DATE(YEAR($G245),1,1)+1)/365))),IF(F245="W",(IF($K245="Frühentwickler",VLOOKUP(INT($I245),'1. Eingabemaske'!$AH$12:$AN$28,5,FALSE),IF($K245="Normalentwickler",VLOOKUP(INT($I245),'1. Eingabemaske'!$AH$12:$AN$23,6,FALSE),IF($K245="Spätentwickler",VLOOKUP(INT($I245),'1. Eingabemaske'!$AH$12:$AN$23,7,FALSE),0)))+((VLOOKUP(INT($I245),'1. Eingabemaske'!$AH$12:$AN$23,2,FALSE))*(($G245-DATE(YEAR($G245),1,1)+1)/365))),"Geschlecht fehlt!")),"")</f>
        <v/>
      </c>
      <c r="O245" s="106" t="str">
        <f>IF(ISTEXT(D245),IF(M245="","",IF('1. Eingabemaske'!$F$13="",0,(IF('1. Eingabemaske'!$F$13=0,(L245/'1. Eingabemaske'!$G$13),(L245-1)/('1. Eingabemaske'!$G$13-1))*M245*N245))),"")</f>
        <v/>
      </c>
      <c r="P245" s="103"/>
      <c r="Q245" s="103"/>
      <c r="R245" s="104" t="str">
        <f t="shared" si="26"/>
        <v/>
      </c>
      <c r="S245" s="104" t="str">
        <f>IF(AND(ISTEXT($D245),ISNUMBER(R245)),IF(HLOOKUP(INT($I245),'1. Eingabemaske'!$I$12:$V$21,3,FALSE)&lt;&gt;0,HLOOKUP(INT($I245),'1. Eingabemaske'!$I$12:$V$21,3,FALSE),""),"")</f>
        <v/>
      </c>
      <c r="T245" s="106" t="str">
        <f>IF(ISTEXT($D245),IF($S245="","",IF($R245="","",IF('1. Eingabemaske'!$F$14="",0,(IF('1. Eingabemaske'!$F$14=0,(R245/'1. Eingabemaske'!$G$14),(R245-1)/('1. Eingabemaske'!$G$14-1))*$S245)))),"")</f>
        <v/>
      </c>
      <c r="U245" s="103"/>
      <c r="V245" s="103"/>
      <c r="W245" s="104" t="str">
        <f t="shared" si="27"/>
        <v/>
      </c>
      <c r="X245" s="104" t="str">
        <f>IF(AND(ISTEXT($D245),ISNUMBER(W245)),IF(HLOOKUP(INT($I245),'1. Eingabemaske'!$I$12:$V$21,4,FALSE)&lt;&gt;0,HLOOKUP(INT($I245),'1. Eingabemaske'!$I$12:$V$21,4,FALSE),""),"")</f>
        <v/>
      </c>
      <c r="Y245" s="108" t="str">
        <f>IF(ISTEXT($D245),IF($W245="","",IF($X245="","",IF('1. Eingabemaske'!$F$15="","",(IF('1. Eingabemaske'!$F$15=0,($W245/'1. Eingabemaske'!$G$15),($W245-1)/('1. Eingabemaske'!$G$15-1))*$X245)))),"")</f>
        <v/>
      </c>
      <c r="Z245" s="103"/>
      <c r="AA245" s="103"/>
      <c r="AB245" s="104" t="str">
        <f t="shared" si="28"/>
        <v/>
      </c>
      <c r="AC245" s="104" t="str">
        <f>IF(AND(ISTEXT($D245),ISNUMBER($AB245)),IF(HLOOKUP(INT($I245),'1. Eingabemaske'!$I$12:$V$21,5,FALSE)&lt;&gt;0,HLOOKUP(INT($I245),'1. Eingabemaske'!$I$12:$V$21,5,FALSE),""),"")</f>
        <v/>
      </c>
      <c r="AD245" s="91" t="str">
        <f>IF(ISTEXT($D245),IF($AC245="","",IF('1. Eingabemaske'!$F$16="","",(IF('1. Eingabemaske'!$F$16=0,($AB245/'1. Eingabemaske'!$G$16),($AB245-1)/('1. Eingabemaske'!$G$16-1))*$AC245))),"")</f>
        <v/>
      </c>
      <c r="AE245" s="92" t="str">
        <f>IF(ISTEXT($D245),IF(F245="M",IF(L245="","",IF($K245="Frühentwickler",VLOOKUP(INT($I245),'1. Eingabemaske'!$Z$12:$AF$28,5,FALSE),IF($K245="Normalentwickler",VLOOKUP(INT($I245),'1. Eingabemaske'!$Z$12:$AF$23,6,FALSE),IF($K245="Spätentwickler",VLOOKUP(INT($I245),'1. Eingabemaske'!$Z$12:$AF$23,7,FALSE),0)))+((VLOOKUP(INT($I245),'1. Eingabemaske'!$Z$12:$AF$23,2,FALSE))*(($G245-DATE(YEAR($G245),1,1)+1)/365))),IF(F245="W",(IF($K245="Frühentwickler",VLOOKUP(INT($I245),'1. Eingabemaske'!$AH$12:$AN$28,5,FALSE),IF($K245="Normalentwickler",VLOOKUP(INT($I245),'1. Eingabemaske'!$AH$12:$AN$23,6,FALSE),IF($K245="Spätentwickler",VLOOKUP(INT($I245),'1. Eingabemaske'!$AH$12:$AN$23,7,FALSE),0)))+((VLOOKUP(INT($I245),'1. Eingabemaske'!$AH$12:$AN$23,2,FALSE))*(($G245-DATE(YEAR($G245),1,1)+1)/365))),"Geschlecht fehlt!")),"")</f>
        <v/>
      </c>
      <c r="AF245" s="93" t="str">
        <f t="shared" si="29"/>
        <v/>
      </c>
      <c r="AG245" s="103"/>
      <c r="AH245" s="94" t="str">
        <f>IF(AND(ISTEXT($D245),ISNUMBER($AG245)),IF(HLOOKUP(INT($I245),'1. Eingabemaske'!$I$12:$V$21,6,FALSE)&lt;&gt;0,HLOOKUP(INT($I245),'1. Eingabemaske'!$I$12:$V$21,6,FALSE),""),"")</f>
        <v/>
      </c>
      <c r="AI245" s="91" t="str">
        <f>IF(ISTEXT($D245),IF($AH245="","",IF('1. Eingabemaske'!$F$17="","",(IF('1. Eingabemaske'!$F$17=0,($AG245/'1. Eingabemaske'!$G$17),($AG245-1)/('1. Eingabemaske'!$G$17-1))*$AH245))),"")</f>
        <v/>
      </c>
      <c r="AJ245" s="103"/>
      <c r="AK245" s="94" t="str">
        <f>IF(AND(ISTEXT($D245),ISNUMBER($AJ245)),IF(HLOOKUP(INT($I245),'1. Eingabemaske'!$I$12:$V$21,7,FALSE)&lt;&gt;0,HLOOKUP(INT($I245),'1. Eingabemaske'!$I$12:$V$21,7,FALSE),""),"")</f>
        <v/>
      </c>
      <c r="AL245" s="91" t="str">
        <f>IF(ISTEXT($D245),IF(AJ245=0,0,IF($AK245="","",IF('1. Eingabemaske'!$F$18="","",(IF('1. Eingabemaske'!$F$18=0,($AJ245/'1. Eingabemaske'!$G$18),($AJ245-1)/('1. Eingabemaske'!$G$18-1))*$AK245)))),"")</f>
        <v/>
      </c>
      <c r="AM245" s="103"/>
      <c r="AN245" s="94" t="str">
        <f>IF(AND(ISTEXT($D245),ISNUMBER($AM245)),IF(HLOOKUP(INT($I245),'1. Eingabemaske'!$I$12:$V$21,8,FALSE)&lt;&gt;0,HLOOKUP(INT($I245),'1. Eingabemaske'!$I$12:$V$21,8,FALSE),""),"")</f>
        <v/>
      </c>
      <c r="AO245" s="89" t="str">
        <f>IF(ISTEXT($D245),IF($AN245="","",IF('1. Eingabemaske'!#REF!="","",(IF('1. Eingabemaske'!#REF!=0,($AM245/'1. Eingabemaske'!#REF!),($AM245-1)/('1. Eingabemaske'!#REF!-1))*$AN245))),"")</f>
        <v/>
      </c>
      <c r="AP245" s="110"/>
      <c r="AQ245" s="94" t="str">
        <f>IF(AND(ISTEXT($D245),ISNUMBER($AP245)),IF(HLOOKUP(INT($I245),'1. Eingabemaske'!$I$12:$V$21,9,FALSE)&lt;&gt;0,HLOOKUP(INT($I245),'1. Eingabemaske'!$I$12:$V$21,9,FALSE),""),"")</f>
        <v/>
      </c>
      <c r="AR245" s="103"/>
      <c r="AS245" s="94" t="str">
        <f>IF(AND(ISTEXT($D245),ISNUMBER($AR245)),IF(HLOOKUP(INT($I245),'1. Eingabemaske'!$I$12:$V$21,10,FALSE)&lt;&gt;0,HLOOKUP(INT($I245),'1. Eingabemaske'!$I$12:$V$21,10,FALSE),""),"")</f>
        <v/>
      </c>
      <c r="AT245" s="95" t="str">
        <f>IF(ISTEXT($D245),(IF($AQ245="",0,IF('1. Eingabemaske'!$F$19="","",(IF('1. Eingabemaske'!$F$19=0,($AP245/'1. Eingabemaske'!$G$19),($AP245-1)/('1. Eingabemaske'!$G$19-1))*$AQ245)))+IF($AS245="",0,IF('1. Eingabemaske'!$F$20="","",(IF('1. Eingabemaske'!$F$20=0,($AR245/'1. Eingabemaske'!$G$20),($AR245-1)/('1. Eingabemaske'!$G$20-1))*$AS245)))),"")</f>
        <v/>
      </c>
      <c r="AU245" s="103"/>
      <c r="AV245" s="94" t="str">
        <f>IF(AND(ISTEXT($D245),ISNUMBER($AU245)),IF(HLOOKUP(INT($I245),'1. Eingabemaske'!$I$12:$V$21,11,FALSE)&lt;&gt;0,HLOOKUP(INT($I245),'1. Eingabemaske'!$I$12:$V$21,11,FALSE),""),"")</f>
        <v/>
      </c>
      <c r="AW245" s="103"/>
      <c r="AX245" s="94" t="str">
        <f>IF(AND(ISTEXT($D245),ISNUMBER($AW245)),IF(HLOOKUP(INT($I245),'1. Eingabemaske'!$I$12:$V$21,12,FALSE)&lt;&gt;0,HLOOKUP(INT($I245),'1. Eingabemaske'!$I$12:$V$21,12,FALSE),""),"")</f>
        <v/>
      </c>
      <c r="AY245" s="95" t="str">
        <f>IF(ISTEXT($D245),SUM(IF($AV245="",0,IF('1. Eingabemaske'!$F$21="","",(IF('1. Eingabemaske'!$F$21=0,($AU245/'1. Eingabemaske'!$G$21),($AU245-1)/('1. Eingabemaske'!$G$21-1)))*$AV245)),IF($AX245="",0,IF('1. Eingabemaske'!#REF!="","",(IF('1. Eingabemaske'!#REF!=0,($AW245/'1. Eingabemaske'!#REF!),($AW245-1)/('1. Eingabemaske'!#REF!-1)))*$AX245))),"")</f>
        <v/>
      </c>
      <c r="AZ245" s="84" t="str">
        <f t="shared" si="30"/>
        <v>Bitte BES einfügen</v>
      </c>
      <c r="BA245" s="96" t="str">
        <f t="shared" si="31"/>
        <v/>
      </c>
      <c r="BB245" s="100"/>
      <c r="BC245" s="100"/>
      <c r="BD245" s="100"/>
    </row>
    <row r="246" spans="2:56" ht="13.5" thickBot="1" x14ac:dyDescent="0.45">
      <c r="B246" s="99" t="str">
        <f t="shared" si="24"/>
        <v xml:space="preserve"> </v>
      </c>
      <c r="C246" s="100"/>
      <c r="D246" s="100"/>
      <c r="E246" s="100"/>
      <c r="F246" s="100"/>
      <c r="G246" s="101"/>
      <c r="H246" s="101"/>
      <c r="I246" s="84" t="str">
        <f>IF(ISBLANK(Tableau1[[#This Row],[Name]]),"",((Tableau1[[#This Row],[Testdatum]]-Tableau1[[#This Row],[Geburtsdatum]])/365))</f>
        <v/>
      </c>
      <c r="J246" s="102" t="str">
        <f t="shared" si="25"/>
        <v xml:space="preserve"> </v>
      </c>
      <c r="K246" s="103"/>
      <c r="L246" s="103"/>
      <c r="M246" s="104" t="str">
        <f>IF(ISTEXT(D246),IF(L246="","",IF(HLOOKUP(INT($I246),'1. Eingabemaske'!$I$12:$V$21,2,FALSE)&lt;&gt;0,HLOOKUP(INT($I246),'1. Eingabemaske'!$I$12:$V$21,2,FALSE),"")),"")</f>
        <v/>
      </c>
      <c r="N246" s="105" t="str">
        <f>IF(ISTEXT($D246),IF(F246="M",IF(L246="","",IF($K246="Frühentwickler",VLOOKUP(INT($I246),'1. Eingabemaske'!$Z$12:$AF$28,5,FALSE),IF($K246="Normalentwickler",VLOOKUP(INT($I246),'1. Eingabemaske'!$Z$12:$AF$23,6,FALSE),IF($K246="Spätentwickler",VLOOKUP(INT($I246),'1. Eingabemaske'!$Z$12:$AF$23,7,FALSE),0)))+((VLOOKUP(INT($I246),'1. Eingabemaske'!$Z$12:$AF$23,2,FALSE))*(($G246-DATE(YEAR($G246),1,1)+1)/365))),IF(F246="W",(IF($K246="Frühentwickler",VLOOKUP(INT($I246),'1. Eingabemaske'!$AH$12:$AN$28,5,FALSE),IF($K246="Normalentwickler",VLOOKUP(INT($I246),'1. Eingabemaske'!$AH$12:$AN$23,6,FALSE),IF($K246="Spätentwickler",VLOOKUP(INT($I246),'1. Eingabemaske'!$AH$12:$AN$23,7,FALSE),0)))+((VLOOKUP(INT($I246),'1. Eingabemaske'!$AH$12:$AN$23,2,FALSE))*(($G246-DATE(YEAR($G246),1,1)+1)/365))),"Geschlecht fehlt!")),"")</f>
        <v/>
      </c>
      <c r="O246" s="106" t="str">
        <f>IF(ISTEXT(D246),IF(M246="","",IF('1. Eingabemaske'!$F$13="",0,(IF('1. Eingabemaske'!$F$13=0,(L246/'1. Eingabemaske'!$G$13),(L246-1)/('1. Eingabemaske'!$G$13-1))*M246*N246))),"")</f>
        <v/>
      </c>
      <c r="P246" s="103"/>
      <c r="Q246" s="103"/>
      <c r="R246" s="104" t="str">
        <f t="shared" si="26"/>
        <v/>
      </c>
      <c r="S246" s="104" t="str">
        <f>IF(AND(ISTEXT($D246),ISNUMBER(R246)),IF(HLOOKUP(INT($I246),'1. Eingabemaske'!$I$12:$V$21,3,FALSE)&lt;&gt;0,HLOOKUP(INT($I246),'1. Eingabemaske'!$I$12:$V$21,3,FALSE),""),"")</f>
        <v/>
      </c>
      <c r="T246" s="106" t="str">
        <f>IF(ISTEXT($D246),IF($S246="","",IF($R246="","",IF('1. Eingabemaske'!$F$14="",0,(IF('1. Eingabemaske'!$F$14=0,(R246/'1. Eingabemaske'!$G$14),(R246-1)/('1. Eingabemaske'!$G$14-1))*$S246)))),"")</f>
        <v/>
      </c>
      <c r="U246" s="103"/>
      <c r="V246" s="103"/>
      <c r="W246" s="104" t="str">
        <f t="shared" si="27"/>
        <v/>
      </c>
      <c r="X246" s="104" t="str">
        <f>IF(AND(ISTEXT($D246),ISNUMBER(W246)),IF(HLOOKUP(INT($I246),'1. Eingabemaske'!$I$12:$V$21,4,FALSE)&lt;&gt;0,HLOOKUP(INT($I246),'1. Eingabemaske'!$I$12:$V$21,4,FALSE),""),"")</f>
        <v/>
      </c>
      <c r="Y246" s="108" t="str">
        <f>IF(ISTEXT($D246),IF($W246="","",IF($X246="","",IF('1. Eingabemaske'!$F$15="","",(IF('1. Eingabemaske'!$F$15=0,($W246/'1. Eingabemaske'!$G$15),($W246-1)/('1. Eingabemaske'!$G$15-1))*$X246)))),"")</f>
        <v/>
      </c>
      <c r="Z246" s="103"/>
      <c r="AA246" s="103"/>
      <c r="AB246" s="104" t="str">
        <f t="shared" si="28"/>
        <v/>
      </c>
      <c r="AC246" s="104" t="str">
        <f>IF(AND(ISTEXT($D246),ISNUMBER($AB246)),IF(HLOOKUP(INT($I246),'1. Eingabemaske'!$I$12:$V$21,5,FALSE)&lt;&gt;0,HLOOKUP(INT($I246),'1. Eingabemaske'!$I$12:$V$21,5,FALSE),""),"")</f>
        <v/>
      </c>
      <c r="AD246" s="91" t="str">
        <f>IF(ISTEXT($D246),IF($AC246="","",IF('1. Eingabemaske'!$F$16="","",(IF('1. Eingabemaske'!$F$16=0,($AB246/'1. Eingabemaske'!$G$16),($AB246-1)/('1. Eingabemaske'!$G$16-1))*$AC246))),"")</f>
        <v/>
      </c>
      <c r="AE246" s="92" t="str">
        <f>IF(ISTEXT($D246),IF(F246="M",IF(L246="","",IF($K246="Frühentwickler",VLOOKUP(INT($I246),'1. Eingabemaske'!$Z$12:$AF$28,5,FALSE),IF($K246="Normalentwickler",VLOOKUP(INT($I246),'1. Eingabemaske'!$Z$12:$AF$23,6,FALSE),IF($K246="Spätentwickler",VLOOKUP(INT($I246),'1. Eingabemaske'!$Z$12:$AF$23,7,FALSE),0)))+((VLOOKUP(INT($I246),'1. Eingabemaske'!$Z$12:$AF$23,2,FALSE))*(($G246-DATE(YEAR($G246),1,1)+1)/365))),IF(F246="W",(IF($K246="Frühentwickler",VLOOKUP(INT($I246),'1. Eingabemaske'!$AH$12:$AN$28,5,FALSE),IF($K246="Normalentwickler",VLOOKUP(INT($I246),'1. Eingabemaske'!$AH$12:$AN$23,6,FALSE),IF($K246="Spätentwickler",VLOOKUP(INT($I246),'1. Eingabemaske'!$AH$12:$AN$23,7,FALSE),0)))+((VLOOKUP(INT($I246),'1. Eingabemaske'!$AH$12:$AN$23,2,FALSE))*(($G246-DATE(YEAR($G246),1,1)+1)/365))),"Geschlecht fehlt!")),"")</f>
        <v/>
      </c>
      <c r="AF246" s="93" t="str">
        <f t="shared" si="29"/>
        <v/>
      </c>
      <c r="AG246" s="103"/>
      <c r="AH246" s="94" t="str">
        <f>IF(AND(ISTEXT($D246),ISNUMBER($AG246)),IF(HLOOKUP(INT($I246),'1. Eingabemaske'!$I$12:$V$21,6,FALSE)&lt;&gt;0,HLOOKUP(INT($I246),'1. Eingabemaske'!$I$12:$V$21,6,FALSE),""),"")</f>
        <v/>
      </c>
      <c r="AI246" s="91" t="str">
        <f>IF(ISTEXT($D246),IF($AH246="","",IF('1. Eingabemaske'!$F$17="","",(IF('1. Eingabemaske'!$F$17=0,($AG246/'1. Eingabemaske'!$G$17),($AG246-1)/('1. Eingabemaske'!$G$17-1))*$AH246))),"")</f>
        <v/>
      </c>
      <c r="AJ246" s="103"/>
      <c r="AK246" s="94" t="str">
        <f>IF(AND(ISTEXT($D246),ISNUMBER($AJ246)),IF(HLOOKUP(INT($I246),'1. Eingabemaske'!$I$12:$V$21,7,FALSE)&lt;&gt;0,HLOOKUP(INT($I246),'1. Eingabemaske'!$I$12:$V$21,7,FALSE),""),"")</f>
        <v/>
      </c>
      <c r="AL246" s="91" t="str">
        <f>IF(ISTEXT($D246),IF(AJ246=0,0,IF($AK246="","",IF('1. Eingabemaske'!$F$18="","",(IF('1. Eingabemaske'!$F$18=0,($AJ246/'1. Eingabemaske'!$G$18),($AJ246-1)/('1. Eingabemaske'!$G$18-1))*$AK246)))),"")</f>
        <v/>
      </c>
      <c r="AM246" s="103"/>
      <c r="AN246" s="94" t="str">
        <f>IF(AND(ISTEXT($D246),ISNUMBER($AM246)),IF(HLOOKUP(INT($I246),'1. Eingabemaske'!$I$12:$V$21,8,FALSE)&lt;&gt;0,HLOOKUP(INT($I246),'1. Eingabemaske'!$I$12:$V$21,8,FALSE),""),"")</f>
        <v/>
      </c>
      <c r="AO246" s="89" t="str">
        <f>IF(ISTEXT($D246),IF($AN246="","",IF('1. Eingabemaske'!#REF!="","",(IF('1. Eingabemaske'!#REF!=0,($AM246/'1. Eingabemaske'!#REF!),($AM246-1)/('1. Eingabemaske'!#REF!-1))*$AN246))),"")</f>
        <v/>
      </c>
      <c r="AP246" s="110"/>
      <c r="AQ246" s="94" t="str">
        <f>IF(AND(ISTEXT($D246),ISNUMBER($AP246)),IF(HLOOKUP(INT($I246),'1. Eingabemaske'!$I$12:$V$21,9,FALSE)&lt;&gt;0,HLOOKUP(INT($I246),'1. Eingabemaske'!$I$12:$V$21,9,FALSE),""),"")</f>
        <v/>
      </c>
      <c r="AR246" s="103"/>
      <c r="AS246" s="94" t="str">
        <f>IF(AND(ISTEXT($D246),ISNUMBER($AR246)),IF(HLOOKUP(INT($I246),'1. Eingabemaske'!$I$12:$V$21,10,FALSE)&lt;&gt;0,HLOOKUP(INT($I246),'1. Eingabemaske'!$I$12:$V$21,10,FALSE),""),"")</f>
        <v/>
      </c>
      <c r="AT246" s="95" t="str">
        <f>IF(ISTEXT($D246),(IF($AQ246="",0,IF('1. Eingabemaske'!$F$19="","",(IF('1. Eingabemaske'!$F$19=0,($AP246/'1. Eingabemaske'!$G$19),($AP246-1)/('1. Eingabemaske'!$G$19-1))*$AQ246)))+IF($AS246="",0,IF('1. Eingabemaske'!$F$20="","",(IF('1. Eingabemaske'!$F$20=0,($AR246/'1. Eingabemaske'!$G$20),($AR246-1)/('1. Eingabemaske'!$G$20-1))*$AS246)))),"")</f>
        <v/>
      </c>
      <c r="AU246" s="103"/>
      <c r="AV246" s="94" t="str">
        <f>IF(AND(ISTEXT($D246),ISNUMBER($AU246)),IF(HLOOKUP(INT($I246),'1. Eingabemaske'!$I$12:$V$21,11,FALSE)&lt;&gt;0,HLOOKUP(INT($I246),'1. Eingabemaske'!$I$12:$V$21,11,FALSE),""),"")</f>
        <v/>
      </c>
      <c r="AW246" s="103"/>
      <c r="AX246" s="94" t="str">
        <f>IF(AND(ISTEXT($D246),ISNUMBER($AW246)),IF(HLOOKUP(INT($I246),'1. Eingabemaske'!$I$12:$V$21,12,FALSE)&lt;&gt;0,HLOOKUP(INT($I246),'1. Eingabemaske'!$I$12:$V$21,12,FALSE),""),"")</f>
        <v/>
      </c>
      <c r="AY246" s="95" t="str">
        <f>IF(ISTEXT($D246),SUM(IF($AV246="",0,IF('1. Eingabemaske'!$F$21="","",(IF('1. Eingabemaske'!$F$21=0,($AU246/'1. Eingabemaske'!$G$21),($AU246-1)/('1. Eingabemaske'!$G$21-1)))*$AV246)),IF($AX246="",0,IF('1. Eingabemaske'!#REF!="","",(IF('1. Eingabemaske'!#REF!=0,($AW246/'1. Eingabemaske'!#REF!),($AW246-1)/('1. Eingabemaske'!#REF!-1)))*$AX246))),"")</f>
        <v/>
      </c>
      <c r="AZ246" s="84" t="str">
        <f t="shared" si="30"/>
        <v>Bitte BES einfügen</v>
      </c>
      <c r="BA246" s="96" t="str">
        <f t="shared" si="31"/>
        <v/>
      </c>
      <c r="BB246" s="100"/>
      <c r="BC246" s="100"/>
      <c r="BD246" s="100"/>
    </row>
    <row r="247" spans="2:56" ht="13.5" thickBot="1" x14ac:dyDescent="0.45">
      <c r="B247" s="99" t="str">
        <f t="shared" si="24"/>
        <v xml:space="preserve"> </v>
      </c>
      <c r="C247" s="100"/>
      <c r="D247" s="100"/>
      <c r="E247" s="100"/>
      <c r="F247" s="100"/>
      <c r="G247" s="101"/>
      <c r="H247" s="101"/>
      <c r="I247" s="84" t="str">
        <f>IF(ISBLANK(Tableau1[[#This Row],[Name]]),"",((Tableau1[[#This Row],[Testdatum]]-Tableau1[[#This Row],[Geburtsdatum]])/365))</f>
        <v/>
      </c>
      <c r="J247" s="102" t="str">
        <f t="shared" si="25"/>
        <v xml:space="preserve"> </v>
      </c>
      <c r="K247" s="103"/>
      <c r="L247" s="103"/>
      <c r="M247" s="104" t="str">
        <f>IF(ISTEXT(D247),IF(L247="","",IF(HLOOKUP(INT($I247),'1. Eingabemaske'!$I$12:$V$21,2,FALSE)&lt;&gt;0,HLOOKUP(INT($I247),'1. Eingabemaske'!$I$12:$V$21,2,FALSE),"")),"")</f>
        <v/>
      </c>
      <c r="N247" s="105" t="str">
        <f>IF(ISTEXT($D247),IF(F247="M",IF(L247="","",IF($K247="Frühentwickler",VLOOKUP(INT($I247),'1. Eingabemaske'!$Z$12:$AF$28,5,FALSE),IF($K247="Normalentwickler",VLOOKUP(INT($I247),'1. Eingabemaske'!$Z$12:$AF$23,6,FALSE),IF($K247="Spätentwickler",VLOOKUP(INT($I247),'1. Eingabemaske'!$Z$12:$AF$23,7,FALSE),0)))+((VLOOKUP(INT($I247),'1. Eingabemaske'!$Z$12:$AF$23,2,FALSE))*(($G247-DATE(YEAR($G247),1,1)+1)/365))),IF(F247="W",(IF($K247="Frühentwickler",VLOOKUP(INT($I247),'1. Eingabemaske'!$AH$12:$AN$28,5,FALSE),IF($K247="Normalentwickler",VLOOKUP(INT($I247),'1. Eingabemaske'!$AH$12:$AN$23,6,FALSE),IF($K247="Spätentwickler",VLOOKUP(INT($I247),'1. Eingabemaske'!$AH$12:$AN$23,7,FALSE),0)))+((VLOOKUP(INT($I247),'1. Eingabemaske'!$AH$12:$AN$23,2,FALSE))*(($G247-DATE(YEAR($G247),1,1)+1)/365))),"Geschlecht fehlt!")),"")</f>
        <v/>
      </c>
      <c r="O247" s="106" t="str">
        <f>IF(ISTEXT(D247),IF(M247="","",IF('1. Eingabemaske'!$F$13="",0,(IF('1. Eingabemaske'!$F$13=0,(L247/'1. Eingabemaske'!$G$13),(L247-1)/('1. Eingabemaske'!$G$13-1))*M247*N247))),"")</f>
        <v/>
      </c>
      <c r="P247" s="103"/>
      <c r="Q247" s="103"/>
      <c r="R247" s="104" t="str">
        <f t="shared" si="26"/>
        <v/>
      </c>
      <c r="S247" s="104" t="str">
        <f>IF(AND(ISTEXT($D247),ISNUMBER(R247)),IF(HLOOKUP(INT($I247),'1. Eingabemaske'!$I$12:$V$21,3,FALSE)&lt;&gt;0,HLOOKUP(INT($I247),'1. Eingabemaske'!$I$12:$V$21,3,FALSE),""),"")</f>
        <v/>
      </c>
      <c r="T247" s="106" t="str">
        <f>IF(ISTEXT($D247),IF($S247="","",IF($R247="","",IF('1. Eingabemaske'!$F$14="",0,(IF('1. Eingabemaske'!$F$14=0,(R247/'1. Eingabemaske'!$G$14),(R247-1)/('1. Eingabemaske'!$G$14-1))*$S247)))),"")</f>
        <v/>
      </c>
      <c r="U247" s="103"/>
      <c r="V247" s="103"/>
      <c r="W247" s="104" t="str">
        <f t="shared" si="27"/>
        <v/>
      </c>
      <c r="X247" s="104" t="str">
        <f>IF(AND(ISTEXT($D247),ISNUMBER(W247)),IF(HLOOKUP(INT($I247),'1. Eingabemaske'!$I$12:$V$21,4,FALSE)&lt;&gt;0,HLOOKUP(INT($I247),'1. Eingabemaske'!$I$12:$V$21,4,FALSE),""),"")</f>
        <v/>
      </c>
      <c r="Y247" s="108" t="str">
        <f>IF(ISTEXT($D247),IF($W247="","",IF($X247="","",IF('1. Eingabemaske'!$F$15="","",(IF('1. Eingabemaske'!$F$15=0,($W247/'1. Eingabemaske'!$G$15),($W247-1)/('1. Eingabemaske'!$G$15-1))*$X247)))),"")</f>
        <v/>
      </c>
      <c r="Z247" s="103"/>
      <c r="AA247" s="103"/>
      <c r="AB247" s="104" t="str">
        <f t="shared" si="28"/>
        <v/>
      </c>
      <c r="AC247" s="104" t="str">
        <f>IF(AND(ISTEXT($D247),ISNUMBER($AB247)),IF(HLOOKUP(INT($I247),'1. Eingabemaske'!$I$12:$V$21,5,FALSE)&lt;&gt;0,HLOOKUP(INT($I247),'1. Eingabemaske'!$I$12:$V$21,5,FALSE),""),"")</f>
        <v/>
      </c>
      <c r="AD247" s="91" t="str">
        <f>IF(ISTEXT($D247),IF($AC247="","",IF('1. Eingabemaske'!$F$16="","",(IF('1. Eingabemaske'!$F$16=0,($AB247/'1. Eingabemaske'!$G$16),($AB247-1)/('1. Eingabemaske'!$G$16-1))*$AC247))),"")</f>
        <v/>
      </c>
      <c r="AE247" s="92" t="str">
        <f>IF(ISTEXT($D247),IF(F247="M",IF(L247="","",IF($K247="Frühentwickler",VLOOKUP(INT($I247),'1. Eingabemaske'!$Z$12:$AF$28,5,FALSE),IF($K247="Normalentwickler",VLOOKUP(INT($I247),'1. Eingabemaske'!$Z$12:$AF$23,6,FALSE),IF($K247="Spätentwickler",VLOOKUP(INT($I247),'1. Eingabemaske'!$Z$12:$AF$23,7,FALSE),0)))+((VLOOKUP(INT($I247),'1. Eingabemaske'!$Z$12:$AF$23,2,FALSE))*(($G247-DATE(YEAR($G247),1,1)+1)/365))),IF(F247="W",(IF($K247="Frühentwickler",VLOOKUP(INT($I247),'1. Eingabemaske'!$AH$12:$AN$28,5,FALSE),IF($K247="Normalentwickler",VLOOKUP(INT($I247),'1. Eingabemaske'!$AH$12:$AN$23,6,FALSE),IF($K247="Spätentwickler",VLOOKUP(INT($I247),'1. Eingabemaske'!$AH$12:$AN$23,7,FALSE),0)))+((VLOOKUP(INT($I247),'1. Eingabemaske'!$AH$12:$AN$23,2,FALSE))*(($G247-DATE(YEAR($G247),1,1)+1)/365))),"Geschlecht fehlt!")),"")</f>
        <v/>
      </c>
      <c r="AF247" s="93" t="str">
        <f t="shared" si="29"/>
        <v/>
      </c>
      <c r="AG247" s="103"/>
      <c r="AH247" s="94" t="str">
        <f>IF(AND(ISTEXT($D247),ISNUMBER($AG247)),IF(HLOOKUP(INT($I247),'1. Eingabemaske'!$I$12:$V$21,6,FALSE)&lt;&gt;0,HLOOKUP(INT($I247),'1. Eingabemaske'!$I$12:$V$21,6,FALSE),""),"")</f>
        <v/>
      </c>
      <c r="AI247" s="91" t="str">
        <f>IF(ISTEXT($D247),IF($AH247="","",IF('1. Eingabemaske'!$F$17="","",(IF('1. Eingabemaske'!$F$17=0,($AG247/'1. Eingabemaske'!$G$17),($AG247-1)/('1. Eingabemaske'!$G$17-1))*$AH247))),"")</f>
        <v/>
      </c>
      <c r="AJ247" s="103"/>
      <c r="AK247" s="94" t="str">
        <f>IF(AND(ISTEXT($D247),ISNUMBER($AJ247)),IF(HLOOKUP(INT($I247),'1. Eingabemaske'!$I$12:$V$21,7,FALSE)&lt;&gt;0,HLOOKUP(INT($I247),'1. Eingabemaske'!$I$12:$V$21,7,FALSE),""),"")</f>
        <v/>
      </c>
      <c r="AL247" s="91" t="str">
        <f>IF(ISTEXT($D247),IF(AJ247=0,0,IF($AK247="","",IF('1. Eingabemaske'!$F$18="","",(IF('1. Eingabemaske'!$F$18=0,($AJ247/'1. Eingabemaske'!$G$18),($AJ247-1)/('1. Eingabemaske'!$G$18-1))*$AK247)))),"")</f>
        <v/>
      </c>
      <c r="AM247" s="103"/>
      <c r="AN247" s="94" t="str">
        <f>IF(AND(ISTEXT($D247),ISNUMBER($AM247)),IF(HLOOKUP(INT($I247),'1. Eingabemaske'!$I$12:$V$21,8,FALSE)&lt;&gt;0,HLOOKUP(INT($I247),'1. Eingabemaske'!$I$12:$V$21,8,FALSE),""),"")</f>
        <v/>
      </c>
      <c r="AO247" s="89" t="str">
        <f>IF(ISTEXT($D247),IF($AN247="","",IF('1. Eingabemaske'!#REF!="","",(IF('1. Eingabemaske'!#REF!=0,($AM247/'1. Eingabemaske'!#REF!),($AM247-1)/('1. Eingabemaske'!#REF!-1))*$AN247))),"")</f>
        <v/>
      </c>
      <c r="AP247" s="110"/>
      <c r="AQ247" s="94" t="str">
        <f>IF(AND(ISTEXT($D247),ISNUMBER($AP247)),IF(HLOOKUP(INT($I247),'1. Eingabemaske'!$I$12:$V$21,9,FALSE)&lt;&gt;0,HLOOKUP(INT($I247),'1. Eingabemaske'!$I$12:$V$21,9,FALSE),""),"")</f>
        <v/>
      </c>
      <c r="AR247" s="103"/>
      <c r="AS247" s="94" t="str">
        <f>IF(AND(ISTEXT($D247),ISNUMBER($AR247)),IF(HLOOKUP(INT($I247),'1. Eingabemaske'!$I$12:$V$21,10,FALSE)&lt;&gt;0,HLOOKUP(INT($I247),'1. Eingabemaske'!$I$12:$V$21,10,FALSE),""),"")</f>
        <v/>
      </c>
      <c r="AT247" s="95" t="str">
        <f>IF(ISTEXT($D247),(IF($AQ247="",0,IF('1. Eingabemaske'!$F$19="","",(IF('1. Eingabemaske'!$F$19=0,($AP247/'1. Eingabemaske'!$G$19),($AP247-1)/('1. Eingabemaske'!$G$19-1))*$AQ247)))+IF($AS247="",0,IF('1. Eingabemaske'!$F$20="","",(IF('1. Eingabemaske'!$F$20=0,($AR247/'1. Eingabemaske'!$G$20),($AR247-1)/('1. Eingabemaske'!$G$20-1))*$AS247)))),"")</f>
        <v/>
      </c>
      <c r="AU247" s="103"/>
      <c r="AV247" s="94" t="str">
        <f>IF(AND(ISTEXT($D247),ISNUMBER($AU247)),IF(HLOOKUP(INT($I247),'1. Eingabemaske'!$I$12:$V$21,11,FALSE)&lt;&gt;0,HLOOKUP(INT($I247),'1. Eingabemaske'!$I$12:$V$21,11,FALSE),""),"")</f>
        <v/>
      </c>
      <c r="AW247" s="103"/>
      <c r="AX247" s="94" t="str">
        <f>IF(AND(ISTEXT($D247),ISNUMBER($AW247)),IF(HLOOKUP(INT($I247),'1. Eingabemaske'!$I$12:$V$21,12,FALSE)&lt;&gt;0,HLOOKUP(INT($I247),'1. Eingabemaske'!$I$12:$V$21,12,FALSE),""),"")</f>
        <v/>
      </c>
      <c r="AY247" s="95" t="str">
        <f>IF(ISTEXT($D247),SUM(IF($AV247="",0,IF('1. Eingabemaske'!$F$21="","",(IF('1. Eingabemaske'!$F$21=0,($AU247/'1. Eingabemaske'!$G$21),($AU247-1)/('1. Eingabemaske'!$G$21-1)))*$AV247)),IF($AX247="",0,IF('1. Eingabemaske'!#REF!="","",(IF('1. Eingabemaske'!#REF!=0,($AW247/'1. Eingabemaske'!#REF!),($AW247-1)/('1. Eingabemaske'!#REF!-1)))*$AX247))),"")</f>
        <v/>
      </c>
      <c r="AZ247" s="84" t="str">
        <f t="shared" si="30"/>
        <v>Bitte BES einfügen</v>
      </c>
      <c r="BA247" s="96" t="str">
        <f t="shared" si="31"/>
        <v/>
      </c>
      <c r="BB247" s="100"/>
      <c r="BC247" s="100"/>
      <c r="BD247" s="100"/>
    </row>
    <row r="248" spans="2:56" ht="13.5" thickBot="1" x14ac:dyDescent="0.45">
      <c r="B248" s="99" t="str">
        <f t="shared" si="24"/>
        <v xml:space="preserve"> </v>
      </c>
      <c r="C248" s="100"/>
      <c r="D248" s="100"/>
      <c r="E248" s="100"/>
      <c r="F248" s="100"/>
      <c r="G248" s="101"/>
      <c r="H248" s="101"/>
      <c r="I248" s="84" t="str">
        <f>IF(ISBLANK(Tableau1[[#This Row],[Name]]),"",((Tableau1[[#This Row],[Testdatum]]-Tableau1[[#This Row],[Geburtsdatum]])/365))</f>
        <v/>
      </c>
      <c r="J248" s="102" t="str">
        <f t="shared" si="25"/>
        <v xml:space="preserve"> </v>
      </c>
      <c r="K248" s="103"/>
      <c r="L248" s="103"/>
      <c r="M248" s="104" t="str">
        <f>IF(ISTEXT(D248),IF(L248="","",IF(HLOOKUP(INT($I248),'1. Eingabemaske'!$I$12:$V$21,2,FALSE)&lt;&gt;0,HLOOKUP(INT($I248),'1. Eingabemaske'!$I$12:$V$21,2,FALSE),"")),"")</f>
        <v/>
      </c>
      <c r="N248" s="105" t="str">
        <f>IF(ISTEXT($D248),IF(F248="M",IF(L248="","",IF($K248="Frühentwickler",VLOOKUP(INT($I248),'1. Eingabemaske'!$Z$12:$AF$28,5,FALSE),IF($K248="Normalentwickler",VLOOKUP(INT($I248),'1. Eingabemaske'!$Z$12:$AF$23,6,FALSE),IF($K248="Spätentwickler",VLOOKUP(INT($I248),'1. Eingabemaske'!$Z$12:$AF$23,7,FALSE),0)))+((VLOOKUP(INT($I248),'1. Eingabemaske'!$Z$12:$AF$23,2,FALSE))*(($G248-DATE(YEAR($G248),1,1)+1)/365))),IF(F248="W",(IF($K248="Frühentwickler",VLOOKUP(INT($I248),'1. Eingabemaske'!$AH$12:$AN$28,5,FALSE),IF($K248="Normalentwickler",VLOOKUP(INT($I248),'1. Eingabemaske'!$AH$12:$AN$23,6,FALSE),IF($K248="Spätentwickler",VLOOKUP(INT($I248),'1. Eingabemaske'!$AH$12:$AN$23,7,FALSE),0)))+((VLOOKUP(INT($I248),'1. Eingabemaske'!$AH$12:$AN$23,2,FALSE))*(($G248-DATE(YEAR($G248),1,1)+1)/365))),"Geschlecht fehlt!")),"")</f>
        <v/>
      </c>
      <c r="O248" s="106" t="str">
        <f>IF(ISTEXT(D248),IF(M248="","",IF('1. Eingabemaske'!$F$13="",0,(IF('1. Eingabemaske'!$F$13=0,(L248/'1. Eingabemaske'!$G$13),(L248-1)/('1. Eingabemaske'!$G$13-1))*M248*N248))),"")</f>
        <v/>
      </c>
      <c r="P248" s="103"/>
      <c r="Q248" s="103"/>
      <c r="R248" s="104" t="str">
        <f t="shared" si="26"/>
        <v/>
      </c>
      <c r="S248" s="104" t="str">
        <f>IF(AND(ISTEXT($D248),ISNUMBER(R248)),IF(HLOOKUP(INT($I248),'1. Eingabemaske'!$I$12:$V$21,3,FALSE)&lt;&gt;0,HLOOKUP(INT($I248),'1. Eingabemaske'!$I$12:$V$21,3,FALSE),""),"")</f>
        <v/>
      </c>
      <c r="T248" s="106" t="str">
        <f>IF(ISTEXT($D248),IF($S248="","",IF($R248="","",IF('1. Eingabemaske'!$F$14="",0,(IF('1. Eingabemaske'!$F$14=0,(R248/'1. Eingabemaske'!$G$14),(R248-1)/('1. Eingabemaske'!$G$14-1))*$S248)))),"")</f>
        <v/>
      </c>
      <c r="U248" s="103"/>
      <c r="V248" s="103"/>
      <c r="W248" s="104" t="str">
        <f t="shared" si="27"/>
        <v/>
      </c>
      <c r="X248" s="104" t="str">
        <f>IF(AND(ISTEXT($D248),ISNUMBER(W248)),IF(HLOOKUP(INT($I248),'1. Eingabemaske'!$I$12:$V$21,4,FALSE)&lt;&gt;0,HLOOKUP(INT($I248),'1. Eingabemaske'!$I$12:$V$21,4,FALSE),""),"")</f>
        <v/>
      </c>
      <c r="Y248" s="108" t="str">
        <f>IF(ISTEXT($D248),IF($W248="","",IF($X248="","",IF('1. Eingabemaske'!$F$15="","",(IF('1. Eingabemaske'!$F$15=0,($W248/'1. Eingabemaske'!$G$15),($W248-1)/('1. Eingabemaske'!$G$15-1))*$X248)))),"")</f>
        <v/>
      </c>
      <c r="Z248" s="103"/>
      <c r="AA248" s="103"/>
      <c r="AB248" s="104" t="str">
        <f t="shared" si="28"/>
        <v/>
      </c>
      <c r="AC248" s="104" t="str">
        <f>IF(AND(ISTEXT($D248),ISNUMBER($AB248)),IF(HLOOKUP(INT($I248),'1. Eingabemaske'!$I$12:$V$21,5,FALSE)&lt;&gt;0,HLOOKUP(INT($I248),'1. Eingabemaske'!$I$12:$V$21,5,FALSE),""),"")</f>
        <v/>
      </c>
      <c r="AD248" s="91" t="str">
        <f>IF(ISTEXT($D248),IF($AC248="","",IF('1. Eingabemaske'!$F$16="","",(IF('1. Eingabemaske'!$F$16=0,($AB248/'1. Eingabemaske'!$G$16),($AB248-1)/('1. Eingabemaske'!$G$16-1))*$AC248))),"")</f>
        <v/>
      </c>
      <c r="AE248" s="92" t="str">
        <f>IF(ISTEXT($D248),IF(F248="M",IF(L248="","",IF($K248="Frühentwickler",VLOOKUP(INT($I248),'1. Eingabemaske'!$Z$12:$AF$28,5,FALSE),IF($K248="Normalentwickler",VLOOKUP(INT($I248),'1. Eingabemaske'!$Z$12:$AF$23,6,FALSE),IF($K248="Spätentwickler",VLOOKUP(INT($I248),'1. Eingabemaske'!$Z$12:$AF$23,7,FALSE),0)))+((VLOOKUP(INT($I248),'1. Eingabemaske'!$Z$12:$AF$23,2,FALSE))*(($G248-DATE(YEAR($G248),1,1)+1)/365))),IF(F248="W",(IF($K248="Frühentwickler",VLOOKUP(INT($I248),'1. Eingabemaske'!$AH$12:$AN$28,5,FALSE),IF($K248="Normalentwickler",VLOOKUP(INT($I248),'1. Eingabemaske'!$AH$12:$AN$23,6,FALSE),IF($K248="Spätentwickler",VLOOKUP(INT($I248),'1. Eingabemaske'!$AH$12:$AN$23,7,FALSE),0)))+((VLOOKUP(INT($I248),'1. Eingabemaske'!$AH$12:$AN$23,2,FALSE))*(($G248-DATE(YEAR($G248),1,1)+1)/365))),"Geschlecht fehlt!")),"")</f>
        <v/>
      </c>
      <c r="AF248" s="93" t="str">
        <f t="shared" si="29"/>
        <v/>
      </c>
      <c r="AG248" s="103"/>
      <c r="AH248" s="94" t="str">
        <f>IF(AND(ISTEXT($D248),ISNUMBER($AG248)),IF(HLOOKUP(INT($I248),'1. Eingabemaske'!$I$12:$V$21,6,FALSE)&lt;&gt;0,HLOOKUP(INT($I248),'1. Eingabemaske'!$I$12:$V$21,6,FALSE),""),"")</f>
        <v/>
      </c>
      <c r="AI248" s="91" t="str">
        <f>IF(ISTEXT($D248),IF($AH248="","",IF('1. Eingabemaske'!$F$17="","",(IF('1. Eingabemaske'!$F$17=0,($AG248/'1. Eingabemaske'!$G$17),($AG248-1)/('1. Eingabemaske'!$G$17-1))*$AH248))),"")</f>
        <v/>
      </c>
      <c r="AJ248" s="103"/>
      <c r="AK248" s="94" t="str">
        <f>IF(AND(ISTEXT($D248),ISNUMBER($AJ248)),IF(HLOOKUP(INT($I248),'1. Eingabemaske'!$I$12:$V$21,7,FALSE)&lt;&gt;0,HLOOKUP(INT($I248),'1. Eingabemaske'!$I$12:$V$21,7,FALSE),""),"")</f>
        <v/>
      </c>
      <c r="AL248" s="91" t="str">
        <f>IF(ISTEXT($D248),IF(AJ248=0,0,IF($AK248="","",IF('1. Eingabemaske'!$F$18="","",(IF('1. Eingabemaske'!$F$18=0,($AJ248/'1. Eingabemaske'!$G$18),($AJ248-1)/('1. Eingabemaske'!$G$18-1))*$AK248)))),"")</f>
        <v/>
      </c>
      <c r="AM248" s="103"/>
      <c r="AN248" s="94" t="str">
        <f>IF(AND(ISTEXT($D248),ISNUMBER($AM248)),IF(HLOOKUP(INT($I248),'1. Eingabemaske'!$I$12:$V$21,8,FALSE)&lt;&gt;0,HLOOKUP(INT($I248),'1. Eingabemaske'!$I$12:$V$21,8,FALSE),""),"")</f>
        <v/>
      </c>
      <c r="AO248" s="89" t="str">
        <f>IF(ISTEXT($D248),IF($AN248="","",IF('1. Eingabemaske'!#REF!="","",(IF('1. Eingabemaske'!#REF!=0,($AM248/'1. Eingabemaske'!#REF!),($AM248-1)/('1. Eingabemaske'!#REF!-1))*$AN248))),"")</f>
        <v/>
      </c>
      <c r="AP248" s="110"/>
      <c r="AQ248" s="94" t="str">
        <f>IF(AND(ISTEXT($D248),ISNUMBER($AP248)),IF(HLOOKUP(INT($I248),'1. Eingabemaske'!$I$12:$V$21,9,FALSE)&lt;&gt;0,HLOOKUP(INT($I248),'1. Eingabemaske'!$I$12:$V$21,9,FALSE),""),"")</f>
        <v/>
      </c>
      <c r="AR248" s="103"/>
      <c r="AS248" s="94" t="str">
        <f>IF(AND(ISTEXT($D248),ISNUMBER($AR248)),IF(HLOOKUP(INT($I248),'1. Eingabemaske'!$I$12:$V$21,10,FALSE)&lt;&gt;0,HLOOKUP(INT($I248),'1. Eingabemaske'!$I$12:$V$21,10,FALSE),""),"")</f>
        <v/>
      </c>
      <c r="AT248" s="95" t="str">
        <f>IF(ISTEXT($D248),(IF($AQ248="",0,IF('1. Eingabemaske'!$F$19="","",(IF('1. Eingabemaske'!$F$19=0,($AP248/'1. Eingabemaske'!$G$19),($AP248-1)/('1. Eingabemaske'!$G$19-1))*$AQ248)))+IF($AS248="",0,IF('1. Eingabemaske'!$F$20="","",(IF('1. Eingabemaske'!$F$20=0,($AR248/'1. Eingabemaske'!$G$20),($AR248-1)/('1. Eingabemaske'!$G$20-1))*$AS248)))),"")</f>
        <v/>
      </c>
      <c r="AU248" s="103"/>
      <c r="AV248" s="94" t="str">
        <f>IF(AND(ISTEXT($D248),ISNUMBER($AU248)),IF(HLOOKUP(INT($I248),'1. Eingabemaske'!$I$12:$V$21,11,FALSE)&lt;&gt;0,HLOOKUP(INT($I248),'1. Eingabemaske'!$I$12:$V$21,11,FALSE),""),"")</f>
        <v/>
      </c>
      <c r="AW248" s="103"/>
      <c r="AX248" s="94" t="str">
        <f>IF(AND(ISTEXT($D248),ISNUMBER($AW248)),IF(HLOOKUP(INT($I248),'1. Eingabemaske'!$I$12:$V$21,12,FALSE)&lt;&gt;0,HLOOKUP(INT($I248),'1. Eingabemaske'!$I$12:$V$21,12,FALSE),""),"")</f>
        <v/>
      </c>
      <c r="AY248" s="95" t="str">
        <f>IF(ISTEXT($D248),SUM(IF($AV248="",0,IF('1. Eingabemaske'!$F$21="","",(IF('1. Eingabemaske'!$F$21=0,($AU248/'1. Eingabemaske'!$G$21),($AU248-1)/('1. Eingabemaske'!$G$21-1)))*$AV248)),IF($AX248="",0,IF('1. Eingabemaske'!#REF!="","",(IF('1. Eingabemaske'!#REF!=0,($AW248/'1. Eingabemaske'!#REF!),($AW248-1)/('1. Eingabemaske'!#REF!-1)))*$AX248))),"")</f>
        <v/>
      </c>
      <c r="AZ248" s="84" t="str">
        <f t="shared" si="30"/>
        <v>Bitte BES einfügen</v>
      </c>
      <c r="BA248" s="96" t="str">
        <f t="shared" si="31"/>
        <v/>
      </c>
      <c r="BB248" s="100"/>
      <c r="BC248" s="100"/>
      <c r="BD248" s="100"/>
    </row>
    <row r="249" spans="2:56" ht="13.5" thickBot="1" x14ac:dyDescent="0.45">
      <c r="B249" s="99" t="str">
        <f t="shared" si="24"/>
        <v xml:space="preserve"> </v>
      </c>
      <c r="C249" s="100"/>
      <c r="D249" s="100"/>
      <c r="E249" s="100"/>
      <c r="F249" s="100"/>
      <c r="G249" s="101"/>
      <c r="H249" s="101"/>
      <c r="I249" s="84" t="str">
        <f>IF(ISBLANK(Tableau1[[#This Row],[Name]]),"",((Tableau1[[#This Row],[Testdatum]]-Tableau1[[#This Row],[Geburtsdatum]])/365))</f>
        <v/>
      </c>
      <c r="J249" s="102" t="str">
        <f t="shared" si="25"/>
        <v xml:space="preserve"> </v>
      </c>
      <c r="K249" s="103"/>
      <c r="L249" s="103"/>
      <c r="M249" s="104" t="str">
        <f>IF(ISTEXT(D249),IF(L249="","",IF(HLOOKUP(INT($I249),'1. Eingabemaske'!$I$12:$V$21,2,FALSE)&lt;&gt;0,HLOOKUP(INT($I249),'1. Eingabemaske'!$I$12:$V$21,2,FALSE),"")),"")</f>
        <v/>
      </c>
      <c r="N249" s="105" t="str">
        <f>IF(ISTEXT($D249),IF(F249="M",IF(L249="","",IF($K249="Frühentwickler",VLOOKUP(INT($I249),'1. Eingabemaske'!$Z$12:$AF$28,5,FALSE),IF($K249="Normalentwickler",VLOOKUP(INT($I249),'1. Eingabemaske'!$Z$12:$AF$23,6,FALSE),IF($K249="Spätentwickler",VLOOKUP(INT($I249),'1. Eingabemaske'!$Z$12:$AF$23,7,FALSE),0)))+((VLOOKUP(INT($I249),'1. Eingabemaske'!$Z$12:$AF$23,2,FALSE))*(($G249-DATE(YEAR($G249),1,1)+1)/365))),IF(F249="W",(IF($K249="Frühentwickler",VLOOKUP(INT($I249),'1. Eingabemaske'!$AH$12:$AN$28,5,FALSE),IF($K249="Normalentwickler",VLOOKUP(INT($I249),'1. Eingabemaske'!$AH$12:$AN$23,6,FALSE),IF($K249="Spätentwickler",VLOOKUP(INT($I249),'1. Eingabemaske'!$AH$12:$AN$23,7,FALSE),0)))+((VLOOKUP(INT($I249),'1. Eingabemaske'!$AH$12:$AN$23,2,FALSE))*(($G249-DATE(YEAR($G249),1,1)+1)/365))),"Geschlecht fehlt!")),"")</f>
        <v/>
      </c>
      <c r="O249" s="106" t="str">
        <f>IF(ISTEXT(D249),IF(M249="","",IF('1. Eingabemaske'!$F$13="",0,(IF('1. Eingabemaske'!$F$13=0,(L249/'1. Eingabemaske'!$G$13),(L249-1)/('1. Eingabemaske'!$G$13-1))*M249*N249))),"")</f>
        <v/>
      </c>
      <c r="P249" s="103"/>
      <c r="Q249" s="103"/>
      <c r="R249" s="104" t="str">
        <f t="shared" si="26"/>
        <v/>
      </c>
      <c r="S249" s="104" t="str">
        <f>IF(AND(ISTEXT($D249),ISNUMBER(R249)),IF(HLOOKUP(INT($I249),'1. Eingabemaske'!$I$12:$V$21,3,FALSE)&lt;&gt;0,HLOOKUP(INT($I249),'1. Eingabemaske'!$I$12:$V$21,3,FALSE),""),"")</f>
        <v/>
      </c>
      <c r="T249" s="106" t="str">
        <f>IF(ISTEXT($D249),IF($S249="","",IF($R249="","",IF('1. Eingabemaske'!$F$14="",0,(IF('1. Eingabemaske'!$F$14=0,(R249/'1. Eingabemaske'!$G$14),(R249-1)/('1. Eingabemaske'!$G$14-1))*$S249)))),"")</f>
        <v/>
      </c>
      <c r="U249" s="103"/>
      <c r="V249" s="103"/>
      <c r="W249" s="104" t="str">
        <f t="shared" si="27"/>
        <v/>
      </c>
      <c r="X249" s="104" t="str">
        <f>IF(AND(ISTEXT($D249),ISNUMBER(W249)),IF(HLOOKUP(INT($I249),'1. Eingabemaske'!$I$12:$V$21,4,FALSE)&lt;&gt;0,HLOOKUP(INT($I249),'1. Eingabemaske'!$I$12:$V$21,4,FALSE),""),"")</f>
        <v/>
      </c>
      <c r="Y249" s="108" t="str">
        <f>IF(ISTEXT($D249),IF($W249="","",IF($X249="","",IF('1. Eingabemaske'!$F$15="","",(IF('1. Eingabemaske'!$F$15=0,($W249/'1. Eingabemaske'!$G$15),($W249-1)/('1. Eingabemaske'!$G$15-1))*$X249)))),"")</f>
        <v/>
      </c>
      <c r="Z249" s="103"/>
      <c r="AA249" s="103"/>
      <c r="AB249" s="104" t="str">
        <f t="shared" si="28"/>
        <v/>
      </c>
      <c r="AC249" s="104" t="str">
        <f>IF(AND(ISTEXT($D249),ISNUMBER($AB249)),IF(HLOOKUP(INT($I249),'1. Eingabemaske'!$I$12:$V$21,5,FALSE)&lt;&gt;0,HLOOKUP(INT($I249),'1. Eingabemaske'!$I$12:$V$21,5,FALSE),""),"")</f>
        <v/>
      </c>
      <c r="AD249" s="91" t="str">
        <f>IF(ISTEXT($D249),IF($AC249="","",IF('1. Eingabemaske'!$F$16="","",(IF('1. Eingabemaske'!$F$16=0,($AB249/'1. Eingabemaske'!$G$16),($AB249-1)/('1. Eingabemaske'!$G$16-1))*$AC249))),"")</f>
        <v/>
      </c>
      <c r="AE249" s="92" t="str">
        <f>IF(ISTEXT($D249),IF(F249="M",IF(L249="","",IF($K249="Frühentwickler",VLOOKUP(INT($I249),'1. Eingabemaske'!$Z$12:$AF$28,5,FALSE),IF($K249="Normalentwickler",VLOOKUP(INT($I249),'1. Eingabemaske'!$Z$12:$AF$23,6,FALSE),IF($K249="Spätentwickler",VLOOKUP(INT($I249),'1. Eingabemaske'!$Z$12:$AF$23,7,FALSE),0)))+((VLOOKUP(INT($I249),'1. Eingabemaske'!$Z$12:$AF$23,2,FALSE))*(($G249-DATE(YEAR($G249),1,1)+1)/365))),IF(F249="W",(IF($K249="Frühentwickler",VLOOKUP(INT($I249),'1. Eingabemaske'!$AH$12:$AN$28,5,FALSE),IF($K249="Normalentwickler",VLOOKUP(INT($I249),'1. Eingabemaske'!$AH$12:$AN$23,6,FALSE),IF($K249="Spätentwickler",VLOOKUP(INT($I249),'1. Eingabemaske'!$AH$12:$AN$23,7,FALSE),0)))+((VLOOKUP(INT($I249),'1. Eingabemaske'!$AH$12:$AN$23,2,FALSE))*(($G249-DATE(YEAR($G249),1,1)+1)/365))),"Geschlecht fehlt!")),"")</f>
        <v/>
      </c>
      <c r="AF249" s="93" t="str">
        <f t="shared" si="29"/>
        <v/>
      </c>
      <c r="AG249" s="103"/>
      <c r="AH249" s="94" t="str">
        <f>IF(AND(ISTEXT($D249),ISNUMBER($AG249)),IF(HLOOKUP(INT($I249),'1. Eingabemaske'!$I$12:$V$21,6,FALSE)&lt;&gt;0,HLOOKUP(INT($I249),'1. Eingabemaske'!$I$12:$V$21,6,FALSE),""),"")</f>
        <v/>
      </c>
      <c r="AI249" s="91" t="str">
        <f>IF(ISTEXT($D249),IF($AH249="","",IF('1. Eingabemaske'!$F$17="","",(IF('1. Eingabemaske'!$F$17=0,($AG249/'1. Eingabemaske'!$G$17),($AG249-1)/('1. Eingabemaske'!$G$17-1))*$AH249))),"")</f>
        <v/>
      </c>
      <c r="AJ249" s="103"/>
      <c r="AK249" s="94" t="str">
        <f>IF(AND(ISTEXT($D249),ISNUMBER($AJ249)),IF(HLOOKUP(INT($I249),'1. Eingabemaske'!$I$12:$V$21,7,FALSE)&lt;&gt;0,HLOOKUP(INT($I249),'1. Eingabemaske'!$I$12:$V$21,7,FALSE),""),"")</f>
        <v/>
      </c>
      <c r="AL249" s="91" t="str">
        <f>IF(ISTEXT($D249),IF(AJ249=0,0,IF($AK249="","",IF('1. Eingabemaske'!$F$18="","",(IF('1. Eingabemaske'!$F$18=0,($AJ249/'1. Eingabemaske'!$G$18),($AJ249-1)/('1. Eingabemaske'!$G$18-1))*$AK249)))),"")</f>
        <v/>
      </c>
      <c r="AM249" s="103"/>
      <c r="AN249" s="94" t="str">
        <f>IF(AND(ISTEXT($D249),ISNUMBER($AM249)),IF(HLOOKUP(INT($I249),'1. Eingabemaske'!$I$12:$V$21,8,FALSE)&lt;&gt;0,HLOOKUP(INT($I249),'1. Eingabemaske'!$I$12:$V$21,8,FALSE),""),"")</f>
        <v/>
      </c>
      <c r="AO249" s="89" t="str">
        <f>IF(ISTEXT($D249),IF($AN249="","",IF('1. Eingabemaske'!#REF!="","",(IF('1. Eingabemaske'!#REF!=0,($AM249/'1. Eingabemaske'!#REF!),($AM249-1)/('1. Eingabemaske'!#REF!-1))*$AN249))),"")</f>
        <v/>
      </c>
      <c r="AP249" s="110"/>
      <c r="AQ249" s="94" t="str">
        <f>IF(AND(ISTEXT($D249),ISNUMBER($AP249)),IF(HLOOKUP(INT($I249),'1. Eingabemaske'!$I$12:$V$21,9,FALSE)&lt;&gt;0,HLOOKUP(INT($I249),'1. Eingabemaske'!$I$12:$V$21,9,FALSE),""),"")</f>
        <v/>
      </c>
      <c r="AR249" s="103"/>
      <c r="AS249" s="94" t="str">
        <f>IF(AND(ISTEXT($D249),ISNUMBER($AR249)),IF(HLOOKUP(INT($I249),'1. Eingabemaske'!$I$12:$V$21,10,FALSE)&lt;&gt;0,HLOOKUP(INT($I249),'1. Eingabemaske'!$I$12:$V$21,10,FALSE),""),"")</f>
        <v/>
      </c>
      <c r="AT249" s="95" t="str">
        <f>IF(ISTEXT($D249),(IF($AQ249="",0,IF('1. Eingabemaske'!$F$19="","",(IF('1. Eingabemaske'!$F$19=0,($AP249/'1. Eingabemaske'!$G$19),($AP249-1)/('1. Eingabemaske'!$G$19-1))*$AQ249)))+IF($AS249="",0,IF('1. Eingabemaske'!$F$20="","",(IF('1. Eingabemaske'!$F$20=0,($AR249/'1. Eingabemaske'!$G$20),($AR249-1)/('1. Eingabemaske'!$G$20-1))*$AS249)))),"")</f>
        <v/>
      </c>
      <c r="AU249" s="103"/>
      <c r="AV249" s="94" t="str">
        <f>IF(AND(ISTEXT($D249),ISNUMBER($AU249)),IF(HLOOKUP(INT($I249),'1. Eingabemaske'!$I$12:$V$21,11,FALSE)&lt;&gt;0,HLOOKUP(INT($I249),'1. Eingabemaske'!$I$12:$V$21,11,FALSE),""),"")</f>
        <v/>
      </c>
      <c r="AW249" s="103"/>
      <c r="AX249" s="94" t="str">
        <f>IF(AND(ISTEXT($D249),ISNUMBER($AW249)),IF(HLOOKUP(INT($I249),'1. Eingabemaske'!$I$12:$V$21,12,FALSE)&lt;&gt;0,HLOOKUP(INT($I249),'1. Eingabemaske'!$I$12:$V$21,12,FALSE),""),"")</f>
        <v/>
      </c>
      <c r="AY249" s="95" t="str">
        <f>IF(ISTEXT($D249),SUM(IF($AV249="",0,IF('1. Eingabemaske'!$F$21="","",(IF('1. Eingabemaske'!$F$21=0,($AU249/'1. Eingabemaske'!$G$21),($AU249-1)/('1. Eingabemaske'!$G$21-1)))*$AV249)),IF($AX249="",0,IF('1. Eingabemaske'!#REF!="","",(IF('1. Eingabemaske'!#REF!=0,($AW249/'1. Eingabemaske'!#REF!),($AW249-1)/('1. Eingabemaske'!#REF!-1)))*$AX249))),"")</f>
        <v/>
      </c>
      <c r="AZ249" s="84" t="str">
        <f t="shared" si="30"/>
        <v>Bitte BES einfügen</v>
      </c>
      <c r="BA249" s="96" t="str">
        <f t="shared" si="31"/>
        <v/>
      </c>
      <c r="BB249" s="100"/>
      <c r="BC249" s="100"/>
      <c r="BD249" s="100"/>
    </row>
    <row r="250" spans="2:56" ht="13.5" thickBot="1" x14ac:dyDescent="0.45">
      <c r="B250" s="99" t="str">
        <f t="shared" si="24"/>
        <v xml:space="preserve"> </v>
      </c>
      <c r="C250" s="100"/>
      <c r="D250" s="100"/>
      <c r="E250" s="100"/>
      <c r="F250" s="100"/>
      <c r="G250" s="101"/>
      <c r="H250" s="101"/>
      <c r="I250" s="84" t="str">
        <f>IF(ISBLANK(Tableau1[[#This Row],[Name]]),"",((Tableau1[[#This Row],[Testdatum]]-Tableau1[[#This Row],[Geburtsdatum]])/365))</f>
        <v/>
      </c>
      <c r="J250" s="102" t="str">
        <f t="shared" si="25"/>
        <v xml:space="preserve"> </v>
      </c>
      <c r="K250" s="103"/>
      <c r="L250" s="103"/>
      <c r="M250" s="104" t="str">
        <f>IF(ISTEXT(D250),IF(L250="","",IF(HLOOKUP(INT($I250),'1. Eingabemaske'!$I$12:$V$21,2,FALSE)&lt;&gt;0,HLOOKUP(INT($I250),'1. Eingabemaske'!$I$12:$V$21,2,FALSE),"")),"")</f>
        <v/>
      </c>
      <c r="N250" s="105" t="str">
        <f>IF(ISTEXT($D250),IF(F250="M",IF(L250="","",IF($K250="Frühentwickler",VLOOKUP(INT($I250),'1. Eingabemaske'!$Z$12:$AF$28,5,FALSE),IF($K250="Normalentwickler",VLOOKUP(INT($I250),'1. Eingabemaske'!$Z$12:$AF$23,6,FALSE),IF($K250="Spätentwickler",VLOOKUP(INT($I250),'1. Eingabemaske'!$Z$12:$AF$23,7,FALSE),0)))+((VLOOKUP(INT($I250),'1. Eingabemaske'!$Z$12:$AF$23,2,FALSE))*(($G250-DATE(YEAR($G250),1,1)+1)/365))),IF(F250="W",(IF($K250="Frühentwickler",VLOOKUP(INT($I250),'1. Eingabemaske'!$AH$12:$AN$28,5,FALSE),IF($K250="Normalentwickler",VLOOKUP(INT($I250),'1. Eingabemaske'!$AH$12:$AN$23,6,FALSE),IF($K250="Spätentwickler",VLOOKUP(INT($I250),'1. Eingabemaske'!$AH$12:$AN$23,7,FALSE),0)))+((VLOOKUP(INT($I250),'1. Eingabemaske'!$AH$12:$AN$23,2,FALSE))*(($G250-DATE(YEAR($G250),1,1)+1)/365))),"Geschlecht fehlt!")),"")</f>
        <v/>
      </c>
      <c r="O250" s="106" t="str">
        <f>IF(ISTEXT(D250),IF(M250="","",IF('1. Eingabemaske'!$F$13="",0,(IF('1. Eingabemaske'!$F$13=0,(L250/'1. Eingabemaske'!$G$13),(L250-1)/('1. Eingabemaske'!$G$13-1))*M250*N250))),"")</f>
        <v/>
      </c>
      <c r="P250" s="103"/>
      <c r="Q250" s="103"/>
      <c r="R250" s="104" t="str">
        <f t="shared" si="26"/>
        <v/>
      </c>
      <c r="S250" s="104" t="str">
        <f>IF(AND(ISTEXT($D250),ISNUMBER(R250)),IF(HLOOKUP(INT($I250),'1. Eingabemaske'!$I$12:$V$21,3,FALSE)&lt;&gt;0,HLOOKUP(INT($I250),'1. Eingabemaske'!$I$12:$V$21,3,FALSE),""),"")</f>
        <v/>
      </c>
      <c r="T250" s="106" t="str">
        <f>IF(ISTEXT($D250),IF($S250="","",IF($R250="","",IF('1. Eingabemaske'!$F$14="",0,(IF('1. Eingabemaske'!$F$14=0,(R250/'1. Eingabemaske'!$G$14),(R250-1)/('1. Eingabemaske'!$G$14-1))*$S250)))),"")</f>
        <v/>
      </c>
      <c r="U250" s="103"/>
      <c r="V250" s="103"/>
      <c r="W250" s="104" t="str">
        <f t="shared" si="27"/>
        <v/>
      </c>
      <c r="X250" s="104" t="str">
        <f>IF(AND(ISTEXT($D250),ISNUMBER(W250)),IF(HLOOKUP(INT($I250),'1. Eingabemaske'!$I$12:$V$21,4,FALSE)&lt;&gt;0,HLOOKUP(INT($I250),'1. Eingabemaske'!$I$12:$V$21,4,FALSE),""),"")</f>
        <v/>
      </c>
      <c r="Y250" s="108" t="str">
        <f>IF(ISTEXT($D250),IF($W250="","",IF($X250="","",IF('1. Eingabemaske'!$F$15="","",(IF('1. Eingabemaske'!$F$15=0,($W250/'1. Eingabemaske'!$G$15),($W250-1)/('1. Eingabemaske'!$G$15-1))*$X250)))),"")</f>
        <v/>
      </c>
      <c r="Z250" s="103"/>
      <c r="AA250" s="103"/>
      <c r="AB250" s="104" t="str">
        <f t="shared" si="28"/>
        <v/>
      </c>
      <c r="AC250" s="104" t="str">
        <f>IF(AND(ISTEXT($D250),ISNUMBER($AB250)),IF(HLOOKUP(INT($I250),'1. Eingabemaske'!$I$12:$V$21,5,FALSE)&lt;&gt;0,HLOOKUP(INT($I250),'1. Eingabemaske'!$I$12:$V$21,5,FALSE),""),"")</f>
        <v/>
      </c>
      <c r="AD250" s="91" t="str">
        <f>IF(ISTEXT($D250),IF($AC250="","",IF('1. Eingabemaske'!$F$16="","",(IF('1. Eingabemaske'!$F$16=0,($AB250/'1. Eingabemaske'!$G$16),($AB250-1)/('1. Eingabemaske'!$G$16-1))*$AC250))),"")</f>
        <v/>
      </c>
      <c r="AE250" s="92" t="str">
        <f>IF(ISTEXT($D250),IF(F250="M",IF(L250="","",IF($K250="Frühentwickler",VLOOKUP(INT($I250),'1. Eingabemaske'!$Z$12:$AF$28,5,FALSE),IF($K250="Normalentwickler",VLOOKUP(INT($I250),'1. Eingabemaske'!$Z$12:$AF$23,6,FALSE),IF($K250="Spätentwickler",VLOOKUP(INT($I250),'1. Eingabemaske'!$Z$12:$AF$23,7,FALSE),0)))+((VLOOKUP(INT($I250),'1. Eingabemaske'!$Z$12:$AF$23,2,FALSE))*(($G250-DATE(YEAR($G250),1,1)+1)/365))),IF(F250="W",(IF($K250="Frühentwickler",VLOOKUP(INT($I250),'1. Eingabemaske'!$AH$12:$AN$28,5,FALSE),IF($K250="Normalentwickler",VLOOKUP(INT($I250),'1. Eingabemaske'!$AH$12:$AN$23,6,FALSE),IF($K250="Spätentwickler",VLOOKUP(INT($I250),'1. Eingabemaske'!$AH$12:$AN$23,7,FALSE),0)))+((VLOOKUP(INT($I250),'1. Eingabemaske'!$AH$12:$AN$23,2,FALSE))*(($G250-DATE(YEAR($G250),1,1)+1)/365))),"Geschlecht fehlt!")),"")</f>
        <v/>
      </c>
      <c r="AF250" s="93" t="str">
        <f t="shared" si="29"/>
        <v/>
      </c>
      <c r="AG250" s="103"/>
      <c r="AH250" s="94" t="str">
        <f>IF(AND(ISTEXT($D250),ISNUMBER($AG250)),IF(HLOOKUP(INT($I250),'1. Eingabemaske'!$I$12:$V$21,6,FALSE)&lt;&gt;0,HLOOKUP(INT($I250),'1. Eingabemaske'!$I$12:$V$21,6,FALSE),""),"")</f>
        <v/>
      </c>
      <c r="AI250" s="91" t="str">
        <f>IF(ISTEXT($D250),IF($AH250="","",IF('1. Eingabemaske'!$F$17="","",(IF('1. Eingabemaske'!$F$17=0,($AG250/'1. Eingabemaske'!$G$17),($AG250-1)/('1. Eingabemaske'!$G$17-1))*$AH250))),"")</f>
        <v/>
      </c>
      <c r="AJ250" s="103"/>
      <c r="AK250" s="94" t="str">
        <f>IF(AND(ISTEXT($D250),ISNUMBER($AJ250)),IF(HLOOKUP(INT($I250),'1. Eingabemaske'!$I$12:$V$21,7,FALSE)&lt;&gt;0,HLOOKUP(INT($I250),'1. Eingabemaske'!$I$12:$V$21,7,FALSE),""),"")</f>
        <v/>
      </c>
      <c r="AL250" s="91" t="str">
        <f>IF(ISTEXT($D250),IF(AJ250=0,0,IF($AK250="","",IF('1. Eingabemaske'!$F$18="","",(IF('1. Eingabemaske'!$F$18=0,($AJ250/'1. Eingabemaske'!$G$18),($AJ250-1)/('1. Eingabemaske'!$G$18-1))*$AK250)))),"")</f>
        <v/>
      </c>
      <c r="AM250" s="103"/>
      <c r="AN250" s="94" t="str">
        <f>IF(AND(ISTEXT($D250),ISNUMBER($AM250)),IF(HLOOKUP(INT($I250),'1. Eingabemaske'!$I$12:$V$21,8,FALSE)&lt;&gt;0,HLOOKUP(INT($I250),'1. Eingabemaske'!$I$12:$V$21,8,FALSE),""),"")</f>
        <v/>
      </c>
      <c r="AO250" s="89" t="str">
        <f>IF(ISTEXT($D250),IF($AN250="","",IF('1. Eingabemaske'!#REF!="","",(IF('1. Eingabemaske'!#REF!=0,($AM250/'1. Eingabemaske'!#REF!),($AM250-1)/('1. Eingabemaske'!#REF!-1))*$AN250))),"")</f>
        <v/>
      </c>
      <c r="AP250" s="110"/>
      <c r="AQ250" s="94" t="str">
        <f>IF(AND(ISTEXT($D250),ISNUMBER($AP250)),IF(HLOOKUP(INT($I250),'1. Eingabemaske'!$I$12:$V$21,9,FALSE)&lt;&gt;0,HLOOKUP(INT($I250),'1. Eingabemaske'!$I$12:$V$21,9,FALSE),""),"")</f>
        <v/>
      </c>
      <c r="AR250" s="103"/>
      <c r="AS250" s="94" t="str">
        <f>IF(AND(ISTEXT($D250),ISNUMBER($AR250)),IF(HLOOKUP(INT($I250),'1. Eingabemaske'!$I$12:$V$21,10,FALSE)&lt;&gt;0,HLOOKUP(INT($I250),'1. Eingabemaske'!$I$12:$V$21,10,FALSE),""),"")</f>
        <v/>
      </c>
      <c r="AT250" s="95" t="str">
        <f>IF(ISTEXT($D250),(IF($AQ250="",0,IF('1. Eingabemaske'!$F$19="","",(IF('1. Eingabemaske'!$F$19=0,($AP250/'1. Eingabemaske'!$G$19),($AP250-1)/('1. Eingabemaske'!$G$19-1))*$AQ250)))+IF($AS250="",0,IF('1. Eingabemaske'!$F$20="","",(IF('1. Eingabemaske'!$F$20=0,($AR250/'1. Eingabemaske'!$G$20),($AR250-1)/('1. Eingabemaske'!$G$20-1))*$AS250)))),"")</f>
        <v/>
      </c>
      <c r="AU250" s="103"/>
      <c r="AV250" s="94" t="str">
        <f>IF(AND(ISTEXT($D250),ISNUMBER($AU250)),IF(HLOOKUP(INT($I250),'1. Eingabemaske'!$I$12:$V$21,11,FALSE)&lt;&gt;0,HLOOKUP(INT($I250),'1. Eingabemaske'!$I$12:$V$21,11,FALSE),""),"")</f>
        <v/>
      </c>
      <c r="AW250" s="103"/>
      <c r="AX250" s="94" t="str">
        <f>IF(AND(ISTEXT($D250),ISNUMBER($AW250)),IF(HLOOKUP(INT($I250),'1. Eingabemaske'!$I$12:$V$21,12,FALSE)&lt;&gt;0,HLOOKUP(INT($I250),'1. Eingabemaske'!$I$12:$V$21,12,FALSE),""),"")</f>
        <v/>
      </c>
      <c r="AY250" s="95" t="str">
        <f>IF(ISTEXT($D250),SUM(IF($AV250="",0,IF('1. Eingabemaske'!$F$21="","",(IF('1. Eingabemaske'!$F$21=0,($AU250/'1. Eingabemaske'!$G$21),($AU250-1)/('1. Eingabemaske'!$G$21-1)))*$AV250)),IF($AX250="",0,IF('1. Eingabemaske'!#REF!="","",(IF('1. Eingabemaske'!#REF!=0,($AW250/'1. Eingabemaske'!#REF!),($AW250-1)/('1. Eingabemaske'!#REF!-1)))*$AX250))),"")</f>
        <v/>
      </c>
      <c r="AZ250" s="84" t="str">
        <f t="shared" si="30"/>
        <v>Bitte BES einfügen</v>
      </c>
      <c r="BA250" s="96" t="str">
        <f t="shared" si="31"/>
        <v/>
      </c>
      <c r="BB250" s="100"/>
      <c r="BC250" s="100"/>
      <c r="BD250" s="100"/>
    </row>
    <row r="251" spans="2:56" ht="13.5" thickBot="1" x14ac:dyDescent="0.45">
      <c r="B251" s="99" t="str">
        <f t="shared" si="24"/>
        <v xml:space="preserve"> </v>
      </c>
      <c r="C251" s="100"/>
      <c r="D251" s="100"/>
      <c r="E251" s="100"/>
      <c r="F251" s="100"/>
      <c r="G251" s="101"/>
      <c r="H251" s="101"/>
      <c r="I251" s="84" t="str">
        <f>IF(ISBLANK(Tableau1[[#This Row],[Name]]),"",((Tableau1[[#This Row],[Testdatum]]-Tableau1[[#This Row],[Geburtsdatum]])/365))</f>
        <v/>
      </c>
      <c r="J251" s="102" t="str">
        <f t="shared" si="25"/>
        <v xml:space="preserve"> </v>
      </c>
      <c r="K251" s="103"/>
      <c r="L251" s="103"/>
      <c r="M251" s="104" t="str">
        <f>IF(ISTEXT(D251),IF(L251="","",IF(HLOOKUP(INT($I251),'1. Eingabemaske'!$I$12:$V$21,2,FALSE)&lt;&gt;0,HLOOKUP(INT($I251),'1. Eingabemaske'!$I$12:$V$21,2,FALSE),"")),"")</f>
        <v/>
      </c>
      <c r="N251" s="105" t="str">
        <f>IF(ISTEXT($D251),IF(F251="M",IF(L251="","",IF($K251="Frühentwickler",VLOOKUP(INT($I251),'1. Eingabemaske'!$Z$12:$AF$28,5,FALSE),IF($K251="Normalentwickler",VLOOKUP(INT($I251),'1. Eingabemaske'!$Z$12:$AF$23,6,FALSE),IF($K251="Spätentwickler",VLOOKUP(INT($I251),'1. Eingabemaske'!$Z$12:$AF$23,7,FALSE),0)))+((VLOOKUP(INT($I251),'1. Eingabemaske'!$Z$12:$AF$23,2,FALSE))*(($G251-DATE(YEAR($G251),1,1)+1)/365))),IF(F251="W",(IF($K251="Frühentwickler",VLOOKUP(INT($I251),'1. Eingabemaske'!$AH$12:$AN$28,5,FALSE),IF($K251="Normalentwickler",VLOOKUP(INT($I251),'1. Eingabemaske'!$AH$12:$AN$23,6,FALSE),IF($K251="Spätentwickler",VLOOKUP(INT($I251),'1. Eingabemaske'!$AH$12:$AN$23,7,FALSE),0)))+((VLOOKUP(INT($I251),'1. Eingabemaske'!$AH$12:$AN$23,2,FALSE))*(($G251-DATE(YEAR($G251),1,1)+1)/365))),"Geschlecht fehlt!")),"")</f>
        <v/>
      </c>
      <c r="O251" s="106" t="str">
        <f>IF(ISTEXT(D251),IF(M251="","",IF('1. Eingabemaske'!$F$13="",0,(IF('1. Eingabemaske'!$F$13=0,(L251/'1. Eingabemaske'!$G$13),(L251-1)/('1. Eingabemaske'!$G$13-1))*M251*N251))),"")</f>
        <v/>
      </c>
      <c r="P251" s="103"/>
      <c r="Q251" s="103"/>
      <c r="R251" s="104" t="str">
        <f t="shared" si="26"/>
        <v/>
      </c>
      <c r="S251" s="104" t="str">
        <f>IF(AND(ISTEXT($D251),ISNUMBER(R251)),IF(HLOOKUP(INT($I251),'1. Eingabemaske'!$I$12:$V$21,3,FALSE)&lt;&gt;0,HLOOKUP(INT($I251),'1. Eingabemaske'!$I$12:$V$21,3,FALSE),""),"")</f>
        <v/>
      </c>
      <c r="T251" s="106" t="str">
        <f>IF(ISTEXT($D251),IF($S251="","",IF($R251="","",IF('1. Eingabemaske'!$F$14="",0,(IF('1. Eingabemaske'!$F$14=0,(R251/'1. Eingabemaske'!$G$14),(R251-1)/('1. Eingabemaske'!$G$14-1))*$S251)))),"")</f>
        <v/>
      </c>
      <c r="U251" s="103"/>
      <c r="V251" s="103"/>
      <c r="W251" s="104" t="str">
        <f t="shared" si="27"/>
        <v/>
      </c>
      <c r="X251" s="104" t="str">
        <f>IF(AND(ISTEXT($D251),ISNUMBER(W251)),IF(HLOOKUP(INT($I251),'1. Eingabemaske'!$I$12:$V$21,4,FALSE)&lt;&gt;0,HLOOKUP(INT($I251),'1. Eingabemaske'!$I$12:$V$21,4,FALSE),""),"")</f>
        <v/>
      </c>
      <c r="Y251" s="108" t="str">
        <f>IF(ISTEXT($D251),IF($W251="","",IF($X251="","",IF('1. Eingabemaske'!$F$15="","",(IF('1. Eingabemaske'!$F$15=0,($W251/'1. Eingabemaske'!$G$15),($W251-1)/('1. Eingabemaske'!$G$15-1))*$X251)))),"")</f>
        <v/>
      </c>
      <c r="Z251" s="103"/>
      <c r="AA251" s="103"/>
      <c r="AB251" s="104" t="str">
        <f t="shared" si="28"/>
        <v/>
      </c>
      <c r="AC251" s="104" t="str">
        <f>IF(AND(ISTEXT($D251),ISNUMBER($AB251)),IF(HLOOKUP(INT($I251),'1. Eingabemaske'!$I$12:$V$21,5,FALSE)&lt;&gt;0,HLOOKUP(INT($I251),'1. Eingabemaske'!$I$12:$V$21,5,FALSE),""),"")</f>
        <v/>
      </c>
      <c r="AD251" s="91" t="str">
        <f>IF(ISTEXT($D251),IF($AC251="","",IF('1. Eingabemaske'!$F$16="","",(IF('1. Eingabemaske'!$F$16=0,($AB251/'1. Eingabemaske'!$G$16),($AB251-1)/('1. Eingabemaske'!$G$16-1))*$AC251))),"")</f>
        <v/>
      </c>
      <c r="AE251" s="92" t="str">
        <f>IF(ISTEXT($D251),IF(F251="M",IF(L251="","",IF($K251="Frühentwickler",VLOOKUP(INT($I251),'1. Eingabemaske'!$Z$12:$AF$28,5,FALSE),IF($K251="Normalentwickler",VLOOKUP(INT($I251),'1. Eingabemaske'!$Z$12:$AF$23,6,FALSE),IF($K251="Spätentwickler",VLOOKUP(INT($I251),'1. Eingabemaske'!$Z$12:$AF$23,7,FALSE),0)))+((VLOOKUP(INT($I251),'1. Eingabemaske'!$Z$12:$AF$23,2,FALSE))*(($G251-DATE(YEAR($G251),1,1)+1)/365))),IF(F251="W",(IF($K251="Frühentwickler",VLOOKUP(INT($I251),'1. Eingabemaske'!$AH$12:$AN$28,5,FALSE),IF($K251="Normalentwickler",VLOOKUP(INT($I251),'1. Eingabemaske'!$AH$12:$AN$23,6,FALSE),IF($K251="Spätentwickler",VLOOKUP(INT($I251),'1. Eingabemaske'!$AH$12:$AN$23,7,FALSE),0)))+((VLOOKUP(INT($I251),'1. Eingabemaske'!$AH$12:$AN$23,2,FALSE))*(($G251-DATE(YEAR($G251),1,1)+1)/365))),"Geschlecht fehlt!")),"")</f>
        <v/>
      </c>
      <c r="AF251" s="93" t="str">
        <f t="shared" si="29"/>
        <v/>
      </c>
      <c r="AG251" s="103"/>
      <c r="AH251" s="94" t="str">
        <f>IF(AND(ISTEXT($D251),ISNUMBER($AG251)),IF(HLOOKUP(INT($I251),'1. Eingabemaske'!$I$12:$V$21,6,FALSE)&lt;&gt;0,HLOOKUP(INT($I251),'1. Eingabemaske'!$I$12:$V$21,6,FALSE),""),"")</f>
        <v/>
      </c>
      <c r="AI251" s="91" t="str">
        <f>IF(ISTEXT($D251),IF($AH251="","",IF('1. Eingabemaske'!$F$17="","",(IF('1. Eingabemaske'!$F$17=0,($AG251/'1. Eingabemaske'!$G$17),($AG251-1)/('1. Eingabemaske'!$G$17-1))*$AH251))),"")</f>
        <v/>
      </c>
      <c r="AJ251" s="103"/>
      <c r="AK251" s="94" t="str">
        <f>IF(AND(ISTEXT($D251),ISNUMBER($AJ251)),IF(HLOOKUP(INT($I251),'1. Eingabemaske'!$I$12:$V$21,7,FALSE)&lt;&gt;0,HLOOKUP(INT($I251),'1. Eingabemaske'!$I$12:$V$21,7,FALSE),""),"")</f>
        <v/>
      </c>
      <c r="AL251" s="91" t="str">
        <f>IF(ISTEXT($D251),IF(AJ251=0,0,IF($AK251="","",IF('1. Eingabemaske'!$F$18="","",(IF('1. Eingabemaske'!$F$18=0,($AJ251/'1. Eingabemaske'!$G$18),($AJ251-1)/('1. Eingabemaske'!$G$18-1))*$AK251)))),"")</f>
        <v/>
      </c>
      <c r="AM251" s="103"/>
      <c r="AN251" s="94" t="str">
        <f>IF(AND(ISTEXT($D251),ISNUMBER($AM251)),IF(HLOOKUP(INT($I251),'1. Eingabemaske'!$I$12:$V$21,8,FALSE)&lt;&gt;0,HLOOKUP(INT($I251),'1. Eingabemaske'!$I$12:$V$21,8,FALSE),""),"")</f>
        <v/>
      </c>
      <c r="AO251" s="89" t="str">
        <f>IF(ISTEXT($D251),IF($AN251="","",IF('1. Eingabemaske'!#REF!="","",(IF('1. Eingabemaske'!#REF!=0,($AM251/'1. Eingabemaske'!#REF!),($AM251-1)/('1. Eingabemaske'!#REF!-1))*$AN251))),"")</f>
        <v/>
      </c>
      <c r="AP251" s="110"/>
      <c r="AQ251" s="94" t="str">
        <f>IF(AND(ISTEXT($D251),ISNUMBER($AP251)),IF(HLOOKUP(INT($I251),'1. Eingabemaske'!$I$12:$V$21,9,FALSE)&lt;&gt;0,HLOOKUP(INT($I251),'1. Eingabemaske'!$I$12:$V$21,9,FALSE),""),"")</f>
        <v/>
      </c>
      <c r="AR251" s="103"/>
      <c r="AS251" s="94" t="str">
        <f>IF(AND(ISTEXT($D251),ISNUMBER($AR251)),IF(HLOOKUP(INT($I251),'1. Eingabemaske'!$I$12:$V$21,10,FALSE)&lt;&gt;0,HLOOKUP(INT($I251),'1. Eingabemaske'!$I$12:$V$21,10,FALSE),""),"")</f>
        <v/>
      </c>
      <c r="AT251" s="95" t="str">
        <f>IF(ISTEXT($D251),(IF($AQ251="",0,IF('1. Eingabemaske'!$F$19="","",(IF('1. Eingabemaske'!$F$19=0,($AP251/'1. Eingabemaske'!$G$19),($AP251-1)/('1. Eingabemaske'!$G$19-1))*$AQ251)))+IF($AS251="",0,IF('1. Eingabemaske'!$F$20="","",(IF('1. Eingabemaske'!$F$20=0,($AR251/'1. Eingabemaske'!$G$20),($AR251-1)/('1. Eingabemaske'!$G$20-1))*$AS251)))),"")</f>
        <v/>
      </c>
      <c r="AU251" s="103"/>
      <c r="AV251" s="94" t="str">
        <f>IF(AND(ISTEXT($D251),ISNUMBER($AU251)),IF(HLOOKUP(INT($I251),'1. Eingabemaske'!$I$12:$V$21,11,FALSE)&lt;&gt;0,HLOOKUP(INT($I251),'1. Eingabemaske'!$I$12:$V$21,11,FALSE),""),"")</f>
        <v/>
      </c>
      <c r="AW251" s="103"/>
      <c r="AX251" s="94" t="str">
        <f>IF(AND(ISTEXT($D251),ISNUMBER($AW251)),IF(HLOOKUP(INT($I251),'1. Eingabemaske'!$I$12:$V$21,12,FALSE)&lt;&gt;0,HLOOKUP(INT($I251),'1. Eingabemaske'!$I$12:$V$21,12,FALSE),""),"")</f>
        <v/>
      </c>
      <c r="AY251" s="95" t="str">
        <f>IF(ISTEXT($D251),SUM(IF($AV251="",0,IF('1. Eingabemaske'!$F$21="","",(IF('1. Eingabemaske'!$F$21=0,($AU251/'1. Eingabemaske'!$G$21),($AU251-1)/('1. Eingabemaske'!$G$21-1)))*$AV251)),IF($AX251="",0,IF('1. Eingabemaske'!#REF!="","",(IF('1. Eingabemaske'!#REF!=0,($AW251/'1. Eingabemaske'!#REF!),($AW251-1)/('1. Eingabemaske'!#REF!-1)))*$AX251))),"")</f>
        <v/>
      </c>
      <c r="AZ251" s="84" t="str">
        <f t="shared" si="30"/>
        <v>Bitte BES einfügen</v>
      </c>
      <c r="BA251" s="96" t="str">
        <f t="shared" si="31"/>
        <v/>
      </c>
      <c r="BB251" s="100"/>
      <c r="BC251" s="100"/>
      <c r="BD251" s="100"/>
    </row>
    <row r="252" spans="2:56" ht="13.5" thickBot="1" x14ac:dyDescent="0.45">
      <c r="B252" s="99" t="str">
        <f t="shared" si="24"/>
        <v xml:space="preserve"> </v>
      </c>
      <c r="C252" s="100"/>
      <c r="D252" s="100"/>
      <c r="E252" s="100"/>
      <c r="F252" s="100"/>
      <c r="G252" s="101"/>
      <c r="H252" s="101"/>
      <c r="I252" s="84" t="str">
        <f>IF(ISBLANK(Tableau1[[#This Row],[Name]]),"",((Tableau1[[#This Row],[Testdatum]]-Tableau1[[#This Row],[Geburtsdatum]])/365))</f>
        <v/>
      </c>
      <c r="J252" s="102" t="str">
        <f t="shared" si="25"/>
        <v xml:space="preserve"> </v>
      </c>
      <c r="K252" s="103"/>
      <c r="L252" s="103"/>
      <c r="M252" s="104" t="str">
        <f>IF(ISTEXT(D252),IF(L252="","",IF(HLOOKUP(INT($I252),'1. Eingabemaske'!$I$12:$V$21,2,FALSE)&lt;&gt;0,HLOOKUP(INT($I252),'1. Eingabemaske'!$I$12:$V$21,2,FALSE),"")),"")</f>
        <v/>
      </c>
      <c r="N252" s="105" t="str">
        <f>IF(ISTEXT($D252),IF(F252="M",IF(L252="","",IF($K252="Frühentwickler",VLOOKUP(INT($I252),'1. Eingabemaske'!$Z$12:$AF$28,5,FALSE),IF($K252="Normalentwickler",VLOOKUP(INT($I252),'1. Eingabemaske'!$Z$12:$AF$23,6,FALSE),IF($K252="Spätentwickler",VLOOKUP(INT($I252),'1. Eingabemaske'!$Z$12:$AF$23,7,FALSE),0)))+((VLOOKUP(INT($I252),'1. Eingabemaske'!$Z$12:$AF$23,2,FALSE))*(($G252-DATE(YEAR($G252),1,1)+1)/365))),IF(F252="W",(IF($K252="Frühentwickler",VLOOKUP(INT($I252),'1. Eingabemaske'!$AH$12:$AN$28,5,FALSE),IF($K252="Normalentwickler",VLOOKUP(INT($I252),'1. Eingabemaske'!$AH$12:$AN$23,6,FALSE),IF($K252="Spätentwickler",VLOOKUP(INT($I252),'1. Eingabemaske'!$AH$12:$AN$23,7,FALSE),0)))+((VLOOKUP(INT($I252),'1. Eingabemaske'!$AH$12:$AN$23,2,FALSE))*(($G252-DATE(YEAR($G252),1,1)+1)/365))),"Geschlecht fehlt!")),"")</f>
        <v/>
      </c>
      <c r="O252" s="106" t="str">
        <f>IF(ISTEXT(D252),IF(M252="","",IF('1. Eingabemaske'!$F$13="",0,(IF('1. Eingabemaske'!$F$13=0,(L252/'1. Eingabemaske'!$G$13),(L252-1)/('1. Eingabemaske'!$G$13-1))*M252*N252))),"")</f>
        <v/>
      </c>
      <c r="P252" s="103"/>
      <c r="Q252" s="103"/>
      <c r="R252" s="104" t="str">
        <f t="shared" si="26"/>
        <v/>
      </c>
      <c r="S252" s="104" t="str">
        <f>IF(AND(ISTEXT($D252),ISNUMBER(R252)),IF(HLOOKUP(INT($I252),'1. Eingabemaske'!$I$12:$V$21,3,FALSE)&lt;&gt;0,HLOOKUP(INT($I252),'1. Eingabemaske'!$I$12:$V$21,3,FALSE),""),"")</f>
        <v/>
      </c>
      <c r="T252" s="106" t="str">
        <f>IF(ISTEXT($D252),IF($S252="","",IF($R252="","",IF('1. Eingabemaske'!$F$14="",0,(IF('1. Eingabemaske'!$F$14=0,(R252/'1. Eingabemaske'!$G$14),(R252-1)/('1. Eingabemaske'!$G$14-1))*$S252)))),"")</f>
        <v/>
      </c>
      <c r="U252" s="103"/>
      <c r="V252" s="103"/>
      <c r="W252" s="104" t="str">
        <f t="shared" si="27"/>
        <v/>
      </c>
      <c r="X252" s="104" t="str">
        <f>IF(AND(ISTEXT($D252),ISNUMBER(W252)),IF(HLOOKUP(INT($I252),'1. Eingabemaske'!$I$12:$V$21,4,FALSE)&lt;&gt;0,HLOOKUP(INT($I252),'1. Eingabemaske'!$I$12:$V$21,4,FALSE),""),"")</f>
        <v/>
      </c>
      <c r="Y252" s="108" t="str">
        <f>IF(ISTEXT($D252),IF($W252="","",IF($X252="","",IF('1. Eingabemaske'!$F$15="","",(IF('1. Eingabemaske'!$F$15=0,($W252/'1. Eingabemaske'!$G$15),($W252-1)/('1. Eingabemaske'!$G$15-1))*$X252)))),"")</f>
        <v/>
      </c>
      <c r="Z252" s="103"/>
      <c r="AA252" s="103"/>
      <c r="AB252" s="104" t="str">
        <f t="shared" si="28"/>
        <v/>
      </c>
      <c r="AC252" s="104" t="str">
        <f>IF(AND(ISTEXT($D252),ISNUMBER($AB252)),IF(HLOOKUP(INT($I252),'1. Eingabemaske'!$I$12:$V$21,5,FALSE)&lt;&gt;0,HLOOKUP(INT($I252),'1. Eingabemaske'!$I$12:$V$21,5,FALSE),""),"")</f>
        <v/>
      </c>
      <c r="AD252" s="91" t="str">
        <f>IF(ISTEXT($D252),IF($AC252="","",IF('1. Eingabemaske'!$F$16="","",(IF('1. Eingabemaske'!$F$16=0,($AB252/'1. Eingabemaske'!$G$16),($AB252-1)/('1. Eingabemaske'!$G$16-1))*$AC252))),"")</f>
        <v/>
      </c>
      <c r="AE252" s="92" t="str">
        <f>IF(ISTEXT($D252),IF(F252="M",IF(L252="","",IF($K252="Frühentwickler",VLOOKUP(INT($I252),'1. Eingabemaske'!$Z$12:$AF$28,5,FALSE),IF($K252="Normalentwickler",VLOOKUP(INT($I252),'1. Eingabemaske'!$Z$12:$AF$23,6,FALSE),IF($K252="Spätentwickler",VLOOKUP(INT($I252),'1. Eingabemaske'!$Z$12:$AF$23,7,FALSE),0)))+((VLOOKUP(INT($I252),'1. Eingabemaske'!$Z$12:$AF$23,2,FALSE))*(($G252-DATE(YEAR($G252),1,1)+1)/365))),IF(F252="W",(IF($K252="Frühentwickler",VLOOKUP(INT($I252),'1. Eingabemaske'!$AH$12:$AN$28,5,FALSE),IF($K252="Normalentwickler",VLOOKUP(INT($I252),'1. Eingabemaske'!$AH$12:$AN$23,6,FALSE),IF($K252="Spätentwickler",VLOOKUP(INT($I252),'1. Eingabemaske'!$AH$12:$AN$23,7,FALSE),0)))+((VLOOKUP(INT($I252),'1. Eingabemaske'!$AH$12:$AN$23,2,FALSE))*(($G252-DATE(YEAR($G252),1,1)+1)/365))),"Geschlecht fehlt!")),"")</f>
        <v/>
      </c>
      <c r="AF252" s="93" t="str">
        <f t="shared" si="29"/>
        <v/>
      </c>
      <c r="AG252" s="103"/>
      <c r="AH252" s="94" t="str">
        <f>IF(AND(ISTEXT($D252),ISNUMBER($AG252)),IF(HLOOKUP(INT($I252),'1. Eingabemaske'!$I$12:$V$21,6,FALSE)&lt;&gt;0,HLOOKUP(INT($I252),'1. Eingabemaske'!$I$12:$V$21,6,FALSE),""),"")</f>
        <v/>
      </c>
      <c r="AI252" s="91" t="str">
        <f>IF(ISTEXT($D252),IF($AH252="","",IF('1. Eingabemaske'!$F$17="","",(IF('1. Eingabemaske'!$F$17=0,($AG252/'1. Eingabemaske'!$G$17),($AG252-1)/('1. Eingabemaske'!$G$17-1))*$AH252))),"")</f>
        <v/>
      </c>
      <c r="AJ252" s="103"/>
      <c r="AK252" s="94" t="str">
        <f>IF(AND(ISTEXT($D252),ISNUMBER($AJ252)),IF(HLOOKUP(INT($I252),'1. Eingabemaske'!$I$12:$V$21,7,FALSE)&lt;&gt;0,HLOOKUP(INT($I252),'1. Eingabemaske'!$I$12:$V$21,7,FALSE),""),"")</f>
        <v/>
      </c>
      <c r="AL252" s="91" t="str">
        <f>IF(ISTEXT($D252),IF(AJ252=0,0,IF($AK252="","",IF('1. Eingabemaske'!$F$18="","",(IF('1. Eingabemaske'!$F$18=0,($AJ252/'1. Eingabemaske'!$G$18),($AJ252-1)/('1. Eingabemaske'!$G$18-1))*$AK252)))),"")</f>
        <v/>
      </c>
      <c r="AM252" s="103"/>
      <c r="AN252" s="94" t="str">
        <f>IF(AND(ISTEXT($D252),ISNUMBER($AM252)),IF(HLOOKUP(INT($I252),'1. Eingabemaske'!$I$12:$V$21,8,FALSE)&lt;&gt;0,HLOOKUP(INT($I252),'1. Eingabemaske'!$I$12:$V$21,8,FALSE),""),"")</f>
        <v/>
      </c>
      <c r="AO252" s="89" t="str">
        <f>IF(ISTEXT($D252),IF($AN252="","",IF('1. Eingabemaske'!#REF!="","",(IF('1. Eingabemaske'!#REF!=0,($AM252/'1. Eingabemaske'!#REF!),($AM252-1)/('1. Eingabemaske'!#REF!-1))*$AN252))),"")</f>
        <v/>
      </c>
      <c r="AP252" s="110"/>
      <c r="AQ252" s="94" t="str">
        <f>IF(AND(ISTEXT($D252),ISNUMBER($AP252)),IF(HLOOKUP(INT($I252),'1. Eingabemaske'!$I$12:$V$21,9,FALSE)&lt;&gt;0,HLOOKUP(INT($I252),'1. Eingabemaske'!$I$12:$V$21,9,FALSE),""),"")</f>
        <v/>
      </c>
      <c r="AR252" s="103"/>
      <c r="AS252" s="94" t="str">
        <f>IF(AND(ISTEXT($D252),ISNUMBER($AR252)),IF(HLOOKUP(INT($I252),'1. Eingabemaske'!$I$12:$V$21,10,FALSE)&lt;&gt;0,HLOOKUP(INT($I252),'1. Eingabemaske'!$I$12:$V$21,10,FALSE),""),"")</f>
        <v/>
      </c>
      <c r="AT252" s="95" t="str">
        <f>IF(ISTEXT($D252),(IF($AQ252="",0,IF('1. Eingabemaske'!$F$19="","",(IF('1. Eingabemaske'!$F$19=0,($AP252/'1. Eingabemaske'!$G$19),($AP252-1)/('1. Eingabemaske'!$G$19-1))*$AQ252)))+IF($AS252="",0,IF('1. Eingabemaske'!$F$20="","",(IF('1. Eingabemaske'!$F$20=0,($AR252/'1. Eingabemaske'!$G$20),($AR252-1)/('1. Eingabemaske'!$G$20-1))*$AS252)))),"")</f>
        <v/>
      </c>
      <c r="AU252" s="103"/>
      <c r="AV252" s="94" t="str">
        <f>IF(AND(ISTEXT($D252),ISNUMBER($AU252)),IF(HLOOKUP(INT($I252),'1. Eingabemaske'!$I$12:$V$21,11,FALSE)&lt;&gt;0,HLOOKUP(INT($I252),'1. Eingabemaske'!$I$12:$V$21,11,FALSE),""),"")</f>
        <v/>
      </c>
      <c r="AW252" s="103"/>
      <c r="AX252" s="94" t="str">
        <f>IF(AND(ISTEXT($D252),ISNUMBER($AW252)),IF(HLOOKUP(INT($I252),'1. Eingabemaske'!$I$12:$V$21,12,FALSE)&lt;&gt;0,HLOOKUP(INT($I252),'1. Eingabemaske'!$I$12:$V$21,12,FALSE),""),"")</f>
        <v/>
      </c>
      <c r="AY252" s="95" t="str">
        <f>IF(ISTEXT($D252),SUM(IF($AV252="",0,IF('1. Eingabemaske'!$F$21="","",(IF('1. Eingabemaske'!$F$21=0,($AU252/'1. Eingabemaske'!$G$21),($AU252-1)/('1. Eingabemaske'!$G$21-1)))*$AV252)),IF($AX252="",0,IF('1. Eingabemaske'!#REF!="","",(IF('1. Eingabemaske'!#REF!=0,($AW252/'1. Eingabemaske'!#REF!),($AW252-1)/('1. Eingabemaske'!#REF!-1)))*$AX252))),"")</f>
        <v/>
      </c>
      <c r="AZ252" s="84" t="str">
        <f t="shared" si="30"/>
        <v>Bitte BES einfügen</v>
      </c>
      <c r="BA252" s="96" t="str">
        <f t="shared" si="31"/>
        <v/>
      </c>
      <c r="BB252" s="100"/>
      <c r="BC252" s="100"/>
      <c r="BD252" s="100"/>
    </row>
    <row r="253" spans="2:56" ht="13.5" thickBot="1" x14ac:dyDescent="0.45">
      <c r="B253" s="99" t="str">
        <f t="shared" si="24"/>
        <v xml:space="preserve"> </v>
      </c>
      <c r="C253" s="100"/>
      <c r="D253" s="100"/>
      <c r="E253" s="100"/>
      <c r="F253" s="100"/>
      <c r="G253" s="101"/>
      <c r="H253" s="101"/>
      <c r="I253" s="84" t="str">
        <f>IF(ISBLANK(Tableau1[[#This Row],[Name]]),"",((Tableau1[[#This Row],[Testdatum]]-Tableau1[[#This Row],[Geburtsdatum]])/365))</f>
        <v/>
      </c>
      <c r="J253" s="102" t="str">
        <f t="shared" si="25"/>
        <v xml:space="preserve"> </v>
      </c>
      <c r="K253" s="103"/>
      <c r="L253" s="103"/>
      <c r="M253" s="104" t="str">
        <f>IF(ISTEXT(D253),IF(L253="","",IF(HLOOKUP(INT($I253),'1. Eingabemaske'!$I$12:$V$21,2,FALSE)&lt;&gt;0,HLOOKUP(INT($I253),'1. Eingabemaske'!$I$12:$V$21,2,FALSE),"")),"")</f>
        <v/>
      </c>
      <c r="N253" s="105" t="str">
        <f>IF(ISTEXT($D253),IF(F253="M",IF(L253="","",IF($K253="Frühentwickler",VLOOKUP(INT($I253),'1. Eingabemaske'!$Z$12:$AF$28,5,FALSE),IF($K253="Normalentwickler",VLOOKUP(INT($I253),'1. Eingabemaske'!$Z$12:$AF$23,6,FALSE),IF($K253="Spätentwickler",VLOOKUP(INT($I253),'1. Eingabemaske'!$Z$12:$AF$23,7,FALSE),0)))+((VLOOKUP(INT($I253),'1. Eingabemaske'!$Z$12:$AF$23,2,FALSE))*(($G253-DATE(YEAR($G253),1,1)+1)/365))),IF(F253="W",(IF($K253="Frühentwickler",VLOOKUP(INT($I253),'1. Eingabemaske'!$AH$12:$AN$28,5,FALSE),IF($K253="Normalentwickler",VLOOKUP(INT($I253),'1. Eingabemaske'!$AH$12:$AN$23,6,FALSE),IF($K253="Spätentwickler",VLOOKUP(INT($I253),'1. Eingabemaske'!$AH$12:$AN$23,7,FALSE),0)))+((VLOOKUP(INT($I253),'1. Eingabemaske'!$AH$12:$AN$23,2,FALSE))*(($G253-DATE(YEAR($G253),1,1)+1)/365))),"Geschlecht fehlt!")),"")</f>
        <v/>
      </c>
      <c r="O253" s="106" t="str">
        <f>IF(ISTEXT(D253),IF(M253="","",IF('1. Eingabemaske'!$F$13="",0,(IF('1. Eingabemaske'!$F$13=0,(L253/'1. Eingabemaske'!$G$13),(L253-1)/('1. Eingabemaske'!$G$13-1))*M253*N253))),"")</f>
        <v/>
      </c>
      <c r="P253" s="103"/>
      <c r="Q253" s="103"/>
      <c r="R253" s="104" t="str">
        <f t="shared" si="26"/>
        <v/>
      </c>
      <c r="S253" s="104" t="str">
        <f>IF(AND(ISTEXT($D253),ISNUMBER(R253)),IF(HLOOKUP(INT($I253),'1. Eingabemaske'!$I$12:$V$21,3,FALSE)&lt;&gt;0,HLOOKUP(INT($I253),'1. Eingabemaske'!$I$12:$V$21,3,FALSE),""),"")</f>
        <v/>
      </c>
      <c r="T253" s="106" t="str">
        <f>IF(ISTEXT($D253),IF($S253="","",IF($R253="","",IF('1. Eingabemaske'!$F$14="",0,(IF('1. Eingabemaske'!$F$14=0,(R253/'1. Eingabemaske'!$G$14),(R253-1)/('1. Eingabemaske'!$G$14-1))*$S253)))),"")</f>
        <v/>
      </c>
      <c r="U253" s="103"/>
      <c r="V253" s="103"/>
      <c r="W253" s="104" t="str">
        <f t="shared" si="27"/>
        <v/>
      </c>
      <c r="X253" s="104" t="str">
        <f>IF(AND(ISTEXT($D253),ISNUMBER(W253)),IF(HLOOKUP(INT($I253),'1. Eingabemaske'!$I$12:$V$21,4,FALSE)&lt;&gt;0,HLOOKUP(INT($I253),'1. Eingabemaske'!$I$12:$V$21,4,FALSE),""),"")</f>
        <v/>
      </c>
      <c r="Y253" s="108" t="str">
        <f>IF(ISTEXT($D253),IF($W253="","",IF($X253="","",IF('1. Eingabemaske'!$F$15="","",(IF('1. Eingabemaske'!$F$15=0,($W253/'1. Eingabemaske'!$G$15),($W253-1)/('1. Eingabemaske'!$G$15-1))*$X253)))),"")</f>
        <v/>
      </c>
      <c r="Z253" s="103"/>
      <c r="AA253" s="103"/>
      <c r="AB253" s="104" t="str">
        <f t="shared" si="28"/>
        <v/>
      </c>
      <c r="AC253" s="104" t="str">
        <f>IF(AND(ISTEXT($D253),ISNUMBER($AB253)),IF(HLOOKUP(INT($I253),'1. Eingabemaske'!$I$12:$V$21,5,FALSE)&lt;&gt;0,HLOOKUP(INT($I253),'1. Eingabemaske'!$I$12:$V$21,5,FALSE),""),"")</f>
        <v/>
      </c>
      <c r="AD253" s="91" t="str">
        <f>IF(ISTEXT($D253),IF($AC253="","",IF('1. Eingabemaske'!$F$16="","",(IF('1. Eingabemaske'!$F$16=0,($AB253/'1. Eingabemaske'!$G$16),($AB253-1)/('1. Eingabemaske'!$G$16-1))*$AC253))),"")</f>
        <v/>
      </c>
      <c r="AE253" s="92" t="str">
        <f>IF(ISTEXT($D253),IF(F253="M",IF(L253="","",IF($K253="Frühentwickler",VLOOKUP(INT($I253),'1. Eingabemaske'!$Z$12:$AF$28,5,FALSE),IF($K253="Normalentwickler",VLOOKUP(INT($I253),'1. Eingabemaske'!$Z$12:$AF$23,6,FALSE),IF($K253="Spätentwickler",VLOOKUP(INT($I253),'1. Eingabemaske'!$Z$12:$AF$23,7,FALSE),0)))+((VLOOKUP(INT($I253),'1. Eingabemaske'!$Z$12:$AF$23,2,FALSE))*(($G253-DATE(YEAR($G253),1,1)+1)/365))),IF(F253="W",(IF($K253="Frühentwickler",VLOOKUP(INT($I253),'1. Eingabemaske'!$AH$12:$AN$28,5,FALSE),IF($K253="Normalentwickler",VLOOKUP(INT($I253),'1. Eingabemaske'!$AH$12:$AN$23,6,FALSE),IF($K253="Spätentwickler",VLOOKUP(INT($I253),'1. Eingabemaske'!$AH$12:$AN$23,7,FALSE),0)))+((VLOOKUP(INT($I253),'1. Eingabemaske'!$AH$12:$AN$23,2,FALSE))*(($G253-DATE(YEAR($G253),1,1)+1)/365))),"Geschlecht fehlt!")),"")</f>
        <v/>
      </c>
      <c r="AF253" s="93" t="str">
        <f t="shared" si="29"/>
        <v/>
      </c>
      <c r="AG253" s="103"/>
      <c r="AH253" s="94" t="str">
        <f>IF(AND(ISTEXT($D253),ISNUMBER($AG253)),IF(HLOOKUP(INT($I253),'1. Eingabemaske'!$I$12:$V$21,6,FALSE)&lt;&gt;0,HLOOKUP(INT($I253),'1. Eingabemaske'!$I$12:$V$21,6,FALSE),""),"")</f>
        <v/>
      </c>
      <c r="AI253" s="91" t="str">
        <f>IF(ISTEXT($D253),IF($AH253="","",IF('1. Eingabemaske'!$F$17="","",(IF('1. Eingabemaske'!$F$17=0,($AG253/'1. Eingabemaske'!$G$17),($AG253-1)/('1. Eingabemaske'!$G$17-1))*$AH253))),"")</f>
        <v/>
      </c>
      <c r="AJ253" s="103"/>
      <c r="AK253" s="94" t="str">
        <f>IF(AND(ISTEXT($D253),ISNUMBER($AJ253)),IF(HLOOKUP(INT($I253),'1. Eingabemaske'!$I$12:$V$21,7,FALSE)&lt;&gt;0,HLOOKUP(INT($I253),'1. Eingabemaske'!$I$12:$V$21,7,FALSE),""),"")</f>
        <v/>
      </c>
      <c r="AL253" s="91" t="str">
        <f>IF(ISTEXT($D253),IF(AJ253=0,0,IF($AK253="","",IF('1. Eingabemaske'!$F$18="","",(IF('1. Eingabemaske'!$F$18=0,($AJ253/'1. Eingabemaske'!$G$18),($AJ253-1)/('1. Eingabemaske'!$G$18-1))*$AK253)))),"")</f>
        <v/>
      </c>
      <c r="AM253" s="103"/>
      <c r="AN253" s="94" t="str">
        <f>IF(AND(ISTEXT($D253),ISNUMBER($AM253)),IF(HLOOKUP(INT($I253),'1. Eingabemaske'!$I$12:$V$21,8,FALSE)&lt;&gt;0,HLOOKUP(INT($I253),'1. Eingabemaske'!$I$12:$V$21,8,FALSE),""),"")</f>
        <v/>
      </c>
      <c r="AO253" s="89" t="str">
        <f>IF(ISTEXT($D253),IF($AN253="","",IF('1. Eingabemaske'!#REF!="","",(IF('1. Eingabemaske'!#REF!=0,($AM253/'1. Eingabemaske'!#REF!),($AM253-1)/('1. Eingabemaske'!#REF!-1))*$AN253))),"")</f>
        <v/>
      </c>
      <c r="AP253" s="110"/>
      <c r="AQ253" s="94" t="str">
        <f>IF(AND(ISTEXT($D253),ISNUMBER($AP253)),IF(HLOOKUP(INT($I253),'1. Eingabemaske'!$I$12:$V$21,9,FALSE)&lt;&gt;0,HLOOKUP(INT($I253),'1. Eingabemaske'!$I$12:$V$21,9,FALSE),""),"")</f>
        <v/>
      </c>
      <c r="AR253" s="103"/>
      <c r="AS253" s="94" t="str">
        <f>IF(AND(ISTEXT($D253),ISNUMBER($AR253)),IF(HLOOKUP(INT($I253),'1. Eingabemaske'!$I$12:$V$21,10,FALSE)&lt;&gt;0,HLOOKUP(INT($I253),'1. Eingabemaske'!$I$12:$V$21,10,FALSE),""),"")</f>
        <v/>
      </c>
      <c r="AT253" s="95" t="str">
        <f>IF(ISTEXT($D253),(IF($AQ253="",0,IF('1. Eingabemaske'!$F$19="","",(IF('1. Eingabemaske'!$F$19=0,($AP253/'1. Eingabemaske'!$G$19),($AP253-1)/('1. Eingabemaske'!$G$19-1))*$AQ253)))+IF($AS253="",0,IF('1. Eingabemaske'!$F$20="","",(IF('1. Eingabemaske'!$F$20=0,($AR253/'1. Eingabemaske'!$G$20),($AR253-1)/('1. Eingabemaske'!$G$20-1))*$AS253)))),"")</f>
        <v/>
      </c>
      <c r="AU253" s="103"/>
      <c r="AV253" s="94" t="str">
        <f>IF(AND(ISTEXT($D253),ISNUMBER($AU253)),IF(HLOOKUP(INT($I253),'1. Eingabemaske'!$I$12:$V$21,11,FALSE)&lt;&gt;0,HLOOKUP(INT($I253),'1. Eingabemaske'!$I$12:$V$21,11,FALSE),""),"")</f>
        <v/>
      </c>
      <c r="AW253" s="103"/>
      <c r="AX253" s="94" t="str">
        <f>IF(AND(ISTEXT($D253),ISNUMBER($AW253)),IF(HLOOKUP(INT($I253),'1. Eingabemaske'!$I$12:$V$21,12,FALSE)&lt;&gt;0,HLOOKUP(INT($I253),'1. Eingabemaske'!$I$12:$V$21,12,FALSE),""),"")</f>
        <v/>
      </c>
      <c r="AY253" s="95" t="str">
        <f>IF(ISTEXT($D253),SUM(IF($AV253="",0,IF('1. Eingabemaske'!$F$21="","",(IF('1. Eingabemaske'!$F$21=0,($AU253/'1. Eingabemaske'!$G$21),($AU253-1)/('1. Eingabemaske'!$G$21-1)))*$AV253)),IF($AX253="",0,IF('1. Eingabemaske'!#REF!="","",(IF('1. Eingabemaske'!#REF!=0,($AW253/'1. Eingabemaske'!#REF!),($AW253-1)/('1. Eingabemaske'!#REF!-1)))*$AX253))),"")</f>
        <v/>
      </c>
      <c r="AZ253" s="84" t="str">
        <f t="shared" si="30"/>
        <v>Bitte BES einfügen</v>
      </c>
      <c r="BA253" s="96" t="str">
        <f t="shared" si="31"/>
        <v/>
      </c>
      <c r="BB253" s="100"/>
      <c r="BC253" s="100"/>
      <c r="BD253" s="100"/>
    </row>
    <row r="254" spans="2:56" ht="13.5" thickBot="1" x14ac:dyDescent="0.45">
      <c r="B254" s="99" t="str">
        <f t="shared" si="24"/>
        <v xml:space="preserve"> </v>
      </c>
      <c r="C254" s="100"/>
      <c r="D254" s="100"/>
      <c r="E254" s="100"/>
      <c r="F254" s="100"/>
      <c r="G254" s="101"/>
      <c r="H254" s="101"/>
      <c r="I254" s="84" t="str">
        <f>IF(ISBLANK(Tableau1[[#This Row],[Name]]),"",((Tableau1[[#This Row],[Testdatum]]-Tableau1[[#This Row],[Geburtsdatum]])/365))</f>
        <v/>
      </c>
      <c r="J254" s="102" t="str">
        <f t="shared" si="25"/>
        <v xml:space="preserve"> </v>
      </c>
      <c r="K254" s="103"/>
      <c r="L254" s="103"/>
      <c r="M254" s="104" t="str">
        <f>IF(ISTEXT(D254),IF(L254="","",IF(HLOOKUP(INT($I254),'1. Eingabemaske'!$I$12:$V$21,2,FALSE)&lt;&gt;0,HLOOKUP(INT($I254),'1. Eingabemaske'!$I$12:$V$21,2,FALSE),"")),"")</f>
        <v/>
      </c>
      <c r="N254" s="105" t="str">
        <f>IF(ISTEXT($D254),IF(F254="M",IF(L254="","",IF($K254="Frühentwickler",VLOOKUP(INT($I254),'1. Eingabemaske'!$Z$12:$AF$28,5,FALSE),IF($K254="Normalentwickler",VLOOKUP(INT($I254),'1. Eingabemaske'!$Z$12:$AF$23,6,FALSE),IF($K254="Spätentwickler",VLOOKUP(INT($I254),'1. Eingabemaske'!$Z$12:$AF$23,7,FALSE),0)))+((VLOOKUP(INT($I254),'1. Eingabemaske'!$Z$12:$AF$23,2,FALSE))*(($G254-DATE(YEAR($G254),1,1)+1)/365))),IF(F254="W",(IF($K254="Frühentwickler",VLOOKUP(INT($I254),'1. Eingabemaske'!$AH$12:$AN$28,5,FALSE),IF($K254="Normalentwickler",VLOOKUP(INT($I254),'1. Eingabemaske'!$AH$12:$AN$23,6,FALSE),IF($K254="Spätentwickler",VLOOKUP(INT($I254),'1. Eingabemaske'!$AH$12:$AN$23,7,FALSE),0)))+((VLOOKUP(INT($I254),'1. Eingabemaske'!$AH$12:$AN$23,2,FALSE))*(($G254-DATE(YEAR($G254),1,1)+1)/365))),"Geschlecht fehlt!")),"")</f>
        <v/>
      </c>
      <c r="O254" s="106" t="str">
        <f>IF(ISTEXT(D254),IF(M254="","",IF('1. Eingabemaske'!$F$13="",0,(IF('1. Eingabemaske'!$F$13=0,(L254/'1. Eingabemaske'!$G$13),(L254-1)/('1. Eingabemaske'!$G$13-1))*M254*N254))),"")</f>
        <v/>
      </c>
      <c r="P254" s="103"/>
      <c r="Q254" s="103"/>
      <c r="R254" s="104" t="str">
        <f t="shared" si="26"/>
        <v/>
      </c>
      <c r="S254" s="104" t="str">
        <f>IF(AND(ISTEXT($D254),ISNUMBER(R254)),IF(HLOOKUP(INT($I254),'1. Eingabemaske'!$I$12:$V$21,3,FALSE)&lt;&gt;0,HLOOKUP(INT($I254),'1. Eingabemaske'!$I$12:$V$21,3,FALSE),""),"")</f>
        <v/>
      </c>
      <c r="T254" s="106" t="str">
        <f>IF(ISTEXT($D254),IF($S254="","",IF($R254="","",IF('1. Eingabemaske'!$F$14="",0,(IF('1. Eingabemaske'!$F$14=0,(R254/'1. Eingabemaske'!$G$14),(R254-1)/('1. Eingabemaske'!$G$14-1))*$S254)))),"")</f>
        <v/>
      </c>
      <c r="U254" s="103"/>
      <c r="V254" s="103"/>
      <c r="W254" s="104" t="str">
        <f t="shared" si="27"/>
        <v/>
      </c>
      <c r="X254" s="104" t="str">
        <f>IF(AND(ISTEXT($D254),ISNUMBER(W254)),IF(HLOOKUP(INT($I254),'1. Eingabemaske'!$I$12:$V$21,4,FALSE)&lt;&gt;0,HLOOKUP(INT($I254),'1. Eingabemaske'!$I$12:$V$21,4,FALSE),""),"")</f>
        <v/>
      </c>
      <c r="Y254" s="108" t="str">
        <f>IF(ISTEXT($D254),IF($W254="","",IF($X254="","",IF('1. Eingabemaske'!$F$15="","",(IF('1. Eingabemaske'!$F$15=0,($W254/'1. Eingabemaske'!$G$15),($W254-1)/('1. Eingabemaske'!$G$15-1))*$X254)))),"")</f>
        <v/>
      </c>
      <c r="Z254" s="103"/>
      <c r="AA254" s="103"/>
      <c r="AB254" s="104" t="str">
        <f t="shared" si="28"/>
        <v/>
      </c>
      <c r="AC254" s="104" t="str">
        <f>IF(AND(ISTEXT($D254),ISNUMBER($AB254)),IF(HLOOKUP(INT($I254),'1. Eingabemaske'!$I$12:$V$21,5,FALSE)&lt;&gt;0,HLOOKUP(INT($I254),'1. Eingabemaske'!$I$12:$V$21,5,FALSE),""),"")</f>
        <v/>
      </c>
      <c r="AD254" s="91" t="str">
        <f>IF(ISTEXT($D254),IF($AC254="","",IF('1. Eingabemaske'!$F$16="","",(IF('1. Eingabemaske'!$F$16=0,($AB254/'1. Eingabemaske'!$G$16),($AB254-1)/('1. Eingabemaske'!$G$16-1))*$AC254))),"")</f>
        <v/>
      </c>
      <c r="AE254" s="92" t="str">
        <f>IF(ISTEXT($D254),IF(F254="M",IF(L254="","",IF($K254="Frühentwickler",VLOOKUP(INT($I254),'1. Eingabemaske'!$Z$12:$AF$28,5,FALSE),IF($K254="Normalentwickler",VLOOKUP(INT($I254),'1. Eingabemaske'!$Z$12:$AF$23,6,FALSE),IF($K254="Spätentwickler",VLOOKUP(INT($I254),'1. Eingabemaske'!$Z$12:$AF$23,7,FALSE),0)))+((VLOOKUP(INT($I254),'1. Eingabemaske'!$Z$12:$AF$23,2,FALSE))*(($G254-DATE(YEAR($G254),1,1)+1)/365))),IF(F254="W",(IF($K254="Frühentwickler",VLOOKUP(INT($I254),'1. Eingabemaske'!$AH$12:$AN$28,5,FALSE),IF($K254="Normalentwickler",VLOOKUP(INT($I254),'1. Eingabemaske'!$AH$12:$AN$23,6,FALSE),IF($K254="Spätentwickler",VLOOKUP(INT($I254),'1. Eingabemaske'!$AH$12:$AN$23,7,FALSE),0)))+((VLOOKUP(INT($I254),'1. Eingabemaske'!$AH$12:$AN$23,2,FALSE))*(($G254-DATE(YEAR($G254),1,1)+1)/365))),"Geschlecht fehlt!")),"")</f>
        <v/>
      </c>
      <c r="AF254" s="93" t="str">
        <f t="shared" si="29"/>
        <v/>
      </c>
      <c r="AG254" s="103"/>
      <c r="AH254" s="94" t="str">
        <f>IF(AND(ISTEXT($D254),ISNUMBER($AG254)),IF(HLOOKUP(INT($I254),'1. Eingabemaske'!$I$12:$V$21,6,FALSE)&lt;&gt;0,HLOOKUP(INT($I254),'1. Eingabemaske'!$I$12:$V$21,6,FALSE),""),"")</f>
        <v/>
      </c>
      <c r="AI254" s="91" t="str">
        <f>IF(ISTEXT($D254),IF($AH254="","",IF('1. Eingabemaske'!$F$17="","",(IF('1. Eingabemaske'!$F$17=0,($AG254/'1. Eingabemaske'!$G$17),($AG254-1)/('1. Eingabemaske'!$G$17-1))*$AH254))),"")</f>
        <v/>
      </c>
      <c r="AJ254" s="103"/>
      <c r="AK254" s="94" t="str">
        <f>IF(AND(ISTEXT($D254),ISNUMBER($AJ254)),IF(HLOOKUP(INT($I254),'1. Eingabemaske'!$I$12:$V$21,7,FALSE)&lt;&gt;0,HLOOKUP(INT($I254),'1. Eingabemaske'!$I$12:$V$21,7,FALSE),""),"")</f>
        <v/>
      </c>
      <c r="AL254" s="91" t="str">
        <f>IF(ISTEXT($D254),IF(AJ254=0,0,IF($AK254="","",IF('1. Eingabemaske'!$F$18="","",(IF('1. Eingabemaske'!$F$18=0,($AJ254/'1. Eingabemaske'!$G$18),($AJ254-1)/('1. Eingabemaske'!$G$18-1))*$AK254)))),"")</f>
        <v/>
      </c>
      <c r="AM254" s="103"/>
      <c r="AN254" s="94" t="str">
        <f>IF(AND(ISTEXT($D254),ISNUMBER($AM254)),IF(HLOOKUP(INT($I254),'1. Eingabemaske'!$I$12:$V$21,8,FALSE)&lt;&gt;0,HLOOKUP(INT($I254),'1. Eingabemaske'!$I$12:$V$21,8,FALSE),""),"")</f>
        <v/>
      </c>
      <c r="AO254" s="89" t="str">
        <f>IF(ISTEXT($D254),IF($AN254="","",IF('1. Eingabemaske'!#REF!="","",(IF('1. Eingabemaske'!#REF!=0,($AM254/'1. Eingabemaske'!#REF!),($AM254-1)/('1. Eingabemaske'!#REF!-1))*$AN254))),"")</f>
        <v/>
      </c>
      <c r="AP254" s="110"/>
      <c r="AQ254" s="94" t="str">
        <f>IF(AND(ISTEXT($D254),ISNUMBER($AP254)),IF(HLOOKUP(INT($I254),'1. Eingabemaske'!$I$12:$V$21,9,FALSE)&lt;&gt;0,HLOOKUP(INT($I254),'1. Eingabemaske'!$I$12:$V$21,9,FALSE),""),"")</f>
        <v/>
      </c>
      <c r="AR254" s="103"/>
      <c r="AS254" s="94" t="str">
        <f>IF(AND(ISTEXT($D254),ISNUMBER($AR254)),IF(HLOOKUP(INT($I254),'1. Eingabemaske'!$I$12:$V$21,10,FALSE)&lt;&gt;0,HLOOKUP(INT($I254),'1. Eingabemaske'!$I$12:$V$21,10,FALSE),""),"")</f>
        <v/>
      </c>
      <c r="AT254" s="95" t="str">
        <f>IF(ISTEXT($D254),(IF($AQ254="",0,IF('1. Eingabemaske'!$F$19="","",(IF('1. Eingabemaske'!$F$19=0,($AP254/'1. Eingabemaske'!$G$19),($AP254-1)/('1. Eingabemaske'!$G$19-1))*$AQ254)))+IF($AS254="",0,IF('1. Eingabemaske'!$F$20="","",(IF('1. Eingabemaske'!$F$20=0,($AR254/'1. Eingabemaske'!$G$20),($AR254-1)/('1. Eingabemaske'!$G$20-1))*$AS254)))),"")</f>
        <v/>
      </c>
      <c r="AU254" s="103"/>
      <c r="AV254" s="94" t="str">
        <f>IF(AND(ISTEXT($D254),ISNUMBER($AU254)),IF(HLOOKUP(INT($I254),'1. Eingabemaske'!$I$12:$V$21,11,FALSE)&lt;&gt;0,HLOOKUP(INT($I254),'1. Eingabemaske'!$I$12:$V$21,11,FALSE),""),"")</f>
        <v/>
      </c>
      <c r="AW254" s="103"/>
      <c r="AX254" s="94" t="str">
        <f>IF(AND(ISTEXT($D254),ISNUMBER($AW254)),IF(HLOOKUP(INT($I254),'1. Eingabemaske'!$I$12:$V$21,12,FALSE)&lt;&gt;0,HLOOKUP(INT($I254),'1. Eingabemaske'!$I$12:$V$21,12,FALSE),""),"")</f>
        <v/>
      </c>
      <c r="AY254" s="95" t="str">
        <f>IF(ISTEXT($D254),SUM(IF($AV254="",0,IF('1. Eingabemaske'!$F$21="","",(IF('1. Eingabemaske'!$F$21=0,($AU254/'1. Eingabemaske'!$G$21),($AU254-1)/('1. Eingabemaske'!$G$21-1)))*$AV254)),IF($AX254="",0,IF('1. Eingabemaske'!#REF!="","",(IF('1. Eingabemaske'!#REF!=0,($AW254/'1. Eingabemaske'!#REF!),($AW254-1)/('1. Eingabemaske'!#REF!-1)))*$AX254))),"")</f>
        <v/>
      </c>
      <c r="AZ254" s="84" t="str">
        <f t="shared" si="30"/>
        <v>Bitte BES einfügen</v>
      </c>
      <c r="BA254" s="96" t="str">
        <f t="shared" si="31"/>
        <v/>
      </c>
      <c r="BB254" s="100"/>
      <c r="BC254" s="100"/>
      <c r="BD254" s="100"/>
    </row>
    <row r="255" spans="2:56" ht="13.5" thickBot="1" x14ac:dyDescent="0.45">
      <c r="B255" s="99" t="str">
        <f t="shared" si="24"/>
        <v xml:space="preserve"> </v>
      </c>
      <c r="C255" s="100"/>
      <c r="D255" s="100"/>
      <c r="E255" s="100"/>
      <c r="F255" s="100"/>
      <c r="G255" s="101"/>
      <c r="H255" s="101"/>
      <c r="I255" s="84" t="str">
        <f>IF(ISBLANK(Tableau1[[#This Row],[Name]]),"",((Tableau1[[#This Row],[Testdatum]]-Tableau1[[#This Row],[Geburtsdatum]])/365))</f>
        <v/>
      </c>
      <c r="J255" s="102" t="str">
        <f t="shared" si="25"/>
        <v xml:space="preserve"> </v>
      </c>
      <c r="K255" s="103"/>
      <c r="L255" s="103"/>
      <c r="M255" s="104" t="str">
        <f>IF(ISTEXT(D255),IF(L255="","",IF(HLOOKUP(INT($I255),'1. Eingabemaske'!$I$12:$V$21,2,FALSE)&lt;&gt;0,HLOOKUP(INT($I255),'1. Eingabemaske'!$I$12:$V$21,2,FALSE),"")),"")</f>
        <v/>
      </c>
      <c r="N255" s="105" t="str">
        <f>IF(ISTEXT($D255),IF(F255="M",IF(L255="","",IF($K255="Frühentwickler",VLOOKUP(INT($I255),'1. Eingabemaske'!$Z$12:$AF$28,5,FALSE),IF($K255="Normalentwickler",VLOOKUP(INT($I255),'1. Eingabemaske'!$Z$12:$AF$23,6,FALSE),IF($K255="Spätentwickler",VLOOKUP(INT($I255),'1. Eingabemaske'!$Z$12:$AF$23,7,FALSE),0)))+((VLOOKUP(INT($I255),'1. Eingabemaske'!$Z$12:$AF$23,2,FALSE))*(($G255-DATE(YEAR($G255),1,1)+1)/365))),IF(F255="W",(IF($K255="Frühentwickler",VLOOKUP(INT($I255),'1. Eingabemaske'!$AH$12:$AN$28,5,FALSE),IF($K255="Normalentwickler",VLOOKUP(INT($I255),'1. Eingabemaske'!$AH$12:$AN$23,6,FALSE),IF($K255="Spätentwickler",VLOOKUP(INT($I255),'1. Eingabemaske'!$AH$12:$AN$23,7,FALSE),0)))+((VLOOKUP(INT($I255),'1. Eingabemaske'!$AH$12:$AN$23,2,FALSE))*(($G255-DATE(YEAR($G255),1,1)+1)/365))),"Geschlecht fehlt!")),"")</f>
        <v/>
      </c>
      <c r="O255" s="106" t="str">
        <f>IF(ISTEXT(D255),IF(M255="","",IF('1. Eingabemaske'!$F$13="",0,(IF('1. Eingabemaske'!$F$13=0,(L255/'1. Eingabemaske'!$G$13),(L255-1)/('1. Eingabemaske'!$G$13-1))*M255*N255))),"")</f>
        <v/>
      </c>
      <c r="P255" s="103"/>
      <c r="Q255" s="103"/>
      <c r="R255" s="104" t="str">
        <f t="shared" si="26"/>
        <v/>
      </c>
      <c r="S255" s="104" t="str">
        <f>IF(AND(ISTEXT($D255),ISNUMBER(R255)),IF(HLOOKUP(INT($I255),'1. Eingabemaske'!$I$12:$V$21,3,FALSE)&lt;&gt;0,HLOOKUP(INT($I255),'1. Eingabemaske'!$I$12:$V$21,3,FALSE),""),"")</f>
        <v/>
      </c>
      <c r="T255" s="106" t="str">
        <f>IF(ISTEXT($D255),IF($S255="","",IF($R255="","",IF('1. Eingabemaske'!$F$14="",0,(IF('1. Eingabemaske'!$F$14=0,(R255/'1. Eingabemaske'!$G$14),(R255-1)/('1. Eingabemaske'!$G$14-1))*$S255)))),"")</f>
        <v/>
      </c>
      <c r="U255" s="103"/>
      <c r="V255" s="103"/>
      <c r="W255" s="104" t="str">
        <f t="shared" si="27"/>
        <v/>
      </c>
      <c r="X255" s="104" t="str">
        <f>IF(AND(ISTEXT($D255),ISNUMBER(W255)),IF(HLOOKUP(INT($I255),'1. Eingabemaske'!$I$12:$V$21,4,FALSE)&lt;&gt;0,HLOOKUP(INT($I255),'1. Eingabemaske'!$I$12:$V$21,4,FALSE),""),"")</f>
        <v/>
      </c>
      <c r="Y255" s="108" t="str">
        <f>IF(ISTEXT($D255),IF($W255="","",IF($X255="","",IF('1. Eingabemaske'!$F$15="","",(IF('1. Eingabemaske'!$F$15=0,($W255/'1. Eingabemaske'!$G$15),($W255-1)/('1. Eingabemaske'!$G$15-1))*$X255)))),"")</f>
        <v/>
      </c>
      <c r="Z255" s="103"/>
      <c r="AA255" s="103"/>
      <c r="AB255" s="104" t="str">
        <f t="shared" si="28"/>
        <v/>
      </c>
      <c r="AC255" s="104" t="str">
        <f>IF(AND(ISTEXT($D255),ISNUMBER($AB255)),IF(HLOOKUP(INT($I255),'1. Eingabemaske'!$I$12:$V$21,5,FALSE)&lt;&gt;0,HLOOKUP(INT($I255),'1. Eingabemaske'!$I$12:$V$21,5,FALSE),""),"")</f>
        <v/>
      </c>
      <c r="AD255" s="91" t="str">
        <f>IF(ISTEXT($D255),IF($AC255="","",IF('1. Eingabemaske'!$F$16="","",(IF('1. Eingabemaske'!$F$16=0,($AB255/'1. Eingabemaske'!$G$16),($AB255-1)/('1. Eingabemaske'!$G$16-1))*$AC255))),"")</f>
        <v/>
      </c>
      <c r="AE255" s="92" t="str">
        <f>IF(ISTEXT($D255),IF(F255="M",IF(L255="","",IF($K255="Frühentwickler",VLOOKUP(INT($I255),'1. Eingabemaske'!$Z$12:$AF$28,5,FALSE),IF($K255="Normalentwickler",VLOOKUP(INT($I255),'1. Eingabemaske'!$Z$12:$AF$23,6,FALSE),IF($K255="Spätentwickler",VLOOKUP(INT($I255),'1. Eingabemaske'!$Z$12:$AF$23,7,FALSE),0)))+((VLOOKUP(INT($I255),'1. Eingabemaske'!$Z$12:$AF$23,2,FALSE))*(($G255-DATE(YEAR($G255),1,1)+1)/365))),IF(F255="W",(IF($K255="Frühentwickler",VLOOKUP(INT($I255),'1. Eingabemaske'!$AH$12:$AN$28,5,FALSE),IF($K255="Normalentwickler",VLOOKUP(INT($I255),'1. Eingabemaske'!$AH$12:$AN$23,6,FALSE),IF($K255="Spätentwickler",VLOOKUP(INT($I255),'1. Eingabemaske'!$AH$12:$AN$23,7,FALSE),0)))+((VLOOKUP(INT($I255),'1. Eingabemaske'!$AH$12:$AN$23,2,FALSE))*(($G255-DATE(YEAR($G255),1,1)+1)/365))),"Geschlecht fehlt!")),"")</f>
        <v/>
      </c>
      <c r="AF255" s="93" t="str">
        <f t="shared" si="29"/>
        <v/>
      </c>
      <c r="AG255" s="103"/>
      <c r="AH255" s="94" t="str">
        <f>IF(AND(ISTEXT($D255),ISNUMBER($AG255)),IF(HLOOKUP(INT($I255),'1. Eingabemaske'!$I$12:$V$21,6,FALSE)&lt;&gt;0,HLOOKUP(INT($I255),'1. Eingabemaske'!$I$12:$V$21,6,FALSE),""),"")</f>
        <v/>
      </c>
      <c r="AI255" s="91" t="str">
        <f>IF(ISTEXT($D255),IF($AH255="","",IF('1. Eingabemaske'!$F$17="","",(IF('1. Eingabemaske'!$F$17=0,($AG255/'1. Eingabemaske'!$G$17),($AG255-1)/('1. Eingabemaske'!$G$17-1))*$AH255))),"")</f>
        <v/>
      </c>
      <c r="AJ255" s="103"/>
      <c r="AK255" s="94" t="str">
        <f>IF(AND(ISTEXT($D255),ISNUMBER($AJ255)),IF(HLOOKUP(INT($I255),'1. Eingabemaske'!$I$12:$V$21,7,FALSE)&lt;&gt;0,HLOOKUP(INT($I255),'1. Eingabemaske'!$I$12:$V$21,7,FALSE),""),"")</f>
        <v/>
      </c>
      <c r="AL255" s="91" t="str">
        <f>IF(ISTEXT($D255),IF(AJ255=0,0,IF($AK255="","",IF('1. Eingabemaske'!$F$18="","",(IF('1. Eingabemaske'!$F$18=0,($AJ255/'1. Eingabemaske'!$G$18),($AJ255-1)/('1. Eingabemaske'!$G$18-1))*$AK255)))),"")</f>
        <v/>
      </c>
      <c r="AM255" s="103"/>
      <c r="AN255" s="94" t="str">
        <f>IF(AND(ISTEXT($D255),ISNUMBER($AM255)),IF(HLOOKUP(INT($I255),'1. Eingabemaske'!$I$12:$V$21,8,FALSE)&lt;&gt;0,HLOOKUP(INT($I255),'1. Eingabemaske'!$I$12:$V$21,8,FALSE),""),"")</f>
        <v/>
      </c>
      <c r="AO255" s="89" t="str">
        <f>IF(ISTEXT($D255),IF($AN255="","",IF('1. Eingabemaske'!#REF!="","",(IF('1. Eingabemaske'!#REF!=0,($AM255/'1. Eingabemaske'!#REF!),($AM255-1)/('1. Eingabemaske'!#REF!-1))*$AN255))),"")</f>
        <v/>
      </c>
      <c r="AP255" s="110"/>
      <c r="AQ255" s="94" t="str">
        <f>IF(AND(ISTEXT($D255),ISNUMBER($AP255)),IF(HLOOKUP(INT($I255),'1. Eingabemaske'!$I$12:$V$21,9,FALSE)&lt;&gt;0,HLOOKUP(INT($I255),'1. Eingabemaske'!$I$12:$V$21,9,FALSE),""),"")</f>
        <v/>
      </c>
      <c r="AR255" s="103"/>
      <c r="AS255" s="94" t="str">
        <f>IF(AND(ISTEXT($D255),ISNUMBER($AR255)),IF(HLOOKUP(INT($I255),'1. Eingabemaske'!$I$12:$V$21,10,FALSE)&lt;&gt;0,HLOOKUP(INT($I255),'1. Eingabemaske'!$I$12:$V$21,10,FALSE),""),"")</f>
        <v/>
      </c>
      <c r="AT255" s="95" t="str">
        <f>IF(ISTEXT($D255),(IF($AQ255="",0,IF('1. Eingabemaske'!$F$19="","",(IF('1. Eingabemaske'!$F$19=0,($AP255/'1. Eingabemaske'!$G$19),($AP255-1)/('1. Eingabemaske'!$G$19-1))*$AQ255)))+IF($AS255="",0,IF('1. Eingabemaske'!$F$20="","",(IF('1. Eingabemaske'!$F$20=0,($AR255/'1. Eingabemaske'!$G$20),($AR255-1)/('1. Eingabemaske'!$G$20-1))*$AS255)))),"")</f>
        <v/>
      </c>
      <c r="AU255" s="103"/>
      <c r="AV255" s="94" t="str">
        <f>IF(AND(ISTEXT($D255),ISNUMBER($AU255)),IF(HLOOKUP(INT($I255),'1. Eingabemaske'!$I$12:$V$21,11,FALSE)&lt;&gt;0,HLOOKUP(INT($I255),'1. Eingabemaske'!$I$12:$V$21,11,FALSE),""),"")</f>
        <v/>
      </c>
      <c r="AW255" s="103"/>
      <c r="AX255" s="94" t="str">
        <f>IF(AND(ISTEXT($D255),ISNUMBER($AW255)),IF(HLOOKUP(INT($I255),'1. Eingabemaske'!$I$12:$V$21,12,FALSE)&lt;&gt;0,HLOOKUP(INT($I255),'1. Eingabemaske'!$I$12:$V$21,12,FALSE),""),"")</f>
        <v/>
      </c>
      <c r="AY255" s="95" t="str">
        <f>IF(ISTEXT($D255),SUM(IF($AV255="",0,IF('1. Eingabemaske'!$F$21="","",(IF('1. Eingabemaske'!$F$21=0,($AU255/'1. Eingabemaske'!$G$21),($AU255-1)/('1. Eingabemaske'!$G$21-1)))*$AV255)),IF($AX255="",0,IF('1. Eingabemaske'!#REF!="","",(IF('1. Eingabemaske'!#REF!=0,($AW255/'1. Eingabemaske'!#REF!),($AW255-1)/('1. Eingabemaske'!#REF!-1)))*$AX255))),"")</f>
        <v/>
      </c>
      <c r="AZ255" s="84" t="str">
        <f t="shared" si="30"/>
        <v>Bitte BES einfügen</v>
      </c>
      <c r="BA255" s="96" t="str">
        <f t="shared" si="31"/>
        <v/>
      </c>
      <c r="BB255" s="100"/>
      <c r="BC255" s="100"/>
      <c r="BD255" s="100"/>
    </row>
    <row r="256" spans="2:56" ht="13.5" thickBot="1" x14ac:dyDescent="0.45">
      <c r="B256" s="99" t="str">
        <f t="shared" si="24"/>
        <v xml:space="preserve"> </v>
      </c>
      <c r="C256" s="100"/>
      <c r="D256" s="100"/>
      <c r="E256" s="100"/>
      <c r="F256" s="100"/>
      <c r="G256" s="101"/>
      <c r="H256" s="101"/>
      <c r="I256" s="84" t="str">
        <f>IF(ISBLANK(Tableau1[[#This Row],[Name]]),"",((Tableau1[[#This Row],[Testdatum]]-Tableau1[[#This Row],[Geburtsdatum]])/365))</f>
        <v/>
      </c>
      <c r="J256" s="102" t="str">
        <f t="shared" si="25"/>
        <v xml:space="preserve"> </v>
      </c>
      <c r="K256" s="103"/>
      <c r="L256" s="103"/>
      <c r="M256" s="104" t="str">
        <f>IF(ISTEXT(D256),IF(L256="","",IF(HLOOKUP(INT($I256),'1. Eingabemaske'!$I$12:$V$21,2,FALSE)&lt;&gt;0,HLOOKUP(INT($I256),'1. Eingabemaske'!$I$12:$V$21,2,FALSE),"")),"")</f>
        <v/>
      </c>
      <c r="N256" s="105" t="str">
        <f>IF(ISTEXT($D256),IF(F256="M",IF(L256="","",IF($K256="Frühentwickler",VLOOKUP(INT($I256),'1. Eingabemaske'!$Z$12:$AF$28,5,FALSE),IF($K256="Normalentwickler",VLOOKUP(INT($I256),'1. Eingabemaske'!$Z$12:$AF$23,6,FALSE),IF($K256="Spätentwickler",VLOOKUP(INT($I256),'1. Eingabemaske'!$Z$12:$AF$23,7,FALSE),0)))+((VLOOKUP(INT($I256),'1. Eingabemaske'!$Z$12:$AF$23,2,FALSE))*(($G256-DATE(YEAR($G256),1,1)+1)/365))),IF(F256="W",(IF($K256="Frühentwickler",VLOOKUP(INT($I256),'1. Eingabemaske'!$AH$12:$AN$28,5,FALSE),IF($K256="Normalentwickler",VLOOKUP(INT($I256),'1. Eingabemaske'!$AH$12:$AN$23,6,FALSE),IF($K256="Spätentwickler",VLOOKUP(INT($I256),'1. Eingabemaske'!$AH$12:$AN$23,7,FALSE),0)))+((VLOOKUP(INT($I256),'1. Eingabemaske'!$AH$12:$AN$23,2,FALSE))*(($G256-DATE(YEAR($G256),1,1)+1)/365))),"Geschlecht fehlt!")),"")</f>
        <v/>
      </c>
      <c r="O256" s="106" t="str">
        <f>IF(ISTEXT(D256),IF(M256="","",IF('1. Eingabemaske'!$F$13="",0,(IF('1. Eingabemaske'!$F$13=0,(L256/'1. Eingabemaske'!$G$13),(L256-1)/('1. Eingabemaske'!$G$13-1))*M256*N256))),"")</f>
        <v/>
      </c>
      <c r="P256" s="103"/>
      <c r="Q256" s="103"/>
      <c r="R256" s="104" t="str">
        <f t="shared" si="26"/>
        <v/>
      </c>
      <c r="S256" s="104" t="str">
        <f>IF(AND(ISTEXT($D256),ISNUMBER(R256)),IF(HLOOKUP(INT($I256),'1. Eingabemaske'!$I$12:$V$21,3,FALSE)&lt;&gt;0,HLOOKUP(INT($I256),'1. Eingabemaske'!$I$12:$V$21,3,FALSE),""),"")</f>
        <v/>
      </c>
      <c r="T256" s="106" t="str">
        <f>IF(ISTEXT($D256),IF($S256="","",IF($R256="","",IF('1. Eingabemaske'!$F$14="",0,(IF('1. Eingabemaske'!$F$14=0,(R256/'1. Eingabemaske'!$G$14),(R256-1)/('1. Eingabemaske'!$G$14-1))*$S256)))),"")</f>
        <v/>
      </c>
      <c r="U256" s="103"/>
      <c r="V256" s="103"/>
      <c r="W256" s="104" t="str">
        <f t="shared" si="27"/>
        <v/>
      </c>
      <c r="X256" s="104" t="str">
        <f>IF(AND(ISTEXT($D256),ISNUMBER(W256)),IF(HLOOKUP(INT($I256),'1. Eingabemaske'!$I$12:$V$21,4,FALSE)&lt;&gt;0,HLOOKUP(INT($I256),'1. Eingabemaske'!$I$12:$V$21,4,FALSE),""),"")</f>
        <v/>
      </c>
      <c r="Y256" s="108" t="str">
        <f>IF(ISTEXT($D256),IF($W256="","",IF($X256="","",IF('1. Eingabemaske'!$F$15="","",(IF('1. Eingabemaske'!$F$15=0,($W256/'1. Eingabemaske'!$G$15),($W256-1)/('1. Eingabemaske'!$G$15-1))*$X256)))),"")</f>
        <v/>
      </c>
      <c r="Z256" s="103"/>
      <c r="AA256" s="103"/>
      <c r="AB256" s="104" t="str">
        <f t="shared" si="28"/>
        <v/>
      </c>
      <c r="AC256" s="104" t="str">
        <f>IF(AND(ISTEXT($D256),ISNUMBER($AB256)),IF(HLOOKUP(INT($I256),'1. Eingabemaske'!$I$12:$V$21,5,FALSE)&lt;&gt;0,HLOOKUP(INT($I256),'1. Eingabemaske'!$I$12:$V$21,5,FALSE),""),"")</f>
        <v/>
      </c>
      <c r="AD256" s="91" t="str">
        <f>IF(ISTEXT($D256),IF($AC256="","",IF('1. Eingabemaske'!$F$16="","",(IF('1. Eingabemaske'!$F$16=0,($AB256/'1. Eingabemaske'!$G$16),($AB256-1)/('1. Eingabemaske'!$G$16-1))*$AC256))),"")</f>
        <v/>
      </c>
      <c r="AE256" s="92" t="str">
        <f>IF(ISTEXT($D256),IF(F256="M",IF(L256="","",IF($K256="Frühentwickler",VLOOKUP(INT($I256),'1. Eingabemaske'!$Z$12:$AF$28,5,FALSE),IF($K256="Normalentwickler",VLOOKUP(INT($I256),'1. Eingabemaske'!$Z$12:$AF$23,6,FALSE),IF($K256="Spätentwickler",VLOOKUP(INT($I256),'1. Eingabemaske'!$Z$12:$AF$23,7,FALSE),0)))+((VLOOKUP(INT($I256),'1. Eingabemaske'!$Z$12:$AF$23,2,FALSE))*(($G256-DATE(YEAR($G256),1,1)+1)/365))),IF(F256="W",(IF($K256="Frühentwickler",VLOOKUP(INT($I256),'1. Eingabemaske'!$AH$12:$AN$28,5,FALSE),IF($K256="Normalentwickler",VLOOKUP(INT($I256),'1. Eingabemaske'!$AH$12:$AN$23,6,FALSE),IF($K256="Spätentwickler",VLOOKUP(INT($I256),'1. Eingabemaske'!$AH$12:$AN$23,7,FALSE),0)))+((VLOOKUP(INT($I256),'1. Eingabemaske'!$AH$12:$AN$23,2,FALSE))*(($G256-DATE(YEAR($G256),1,1)+1)/365))),"Geschlecht fehlt!")),"")</f>
        <v/>
      </c>
      <c r="AF256" s="93" t="str">
        <f t="shared" si="29"/>
        <v/>
      </c>
      <c r="AG256" s="103"/>
      <c r="AH256" s="94" t="str">
        <f>IF(AND(ISTEXT($D256),ISNUMBER($AG256)),IF(HLOOKUP(INT($I256),'1. Eingabemaske'!$I$12:$V$21,6,FALSE)&lt;&gt;0,HLOOKUP(INT($I256),'1. Eingabemaske'!$I$12:$V$21,6,FALSE),""),"")</f>
        <v/>
      </c>
      <c r="AI256" s="91" t="str">
        <f>IF(ISTEXT($D256),IF($AH256="","",IF('1. Eingabemaske'!$F$17="","",(IF('1. Eingabemaske'!$F$17=0,($AG256/'1. Eingabemaske'!$G$17),($AG256-1)/('1. Eingabemaske'!$G$17-1))*$AH256))),"")</f>
        <v/>
      </c>
      <c r="AJ256" s="103"/>
      <c r="AK256" s="94" t="str">
        <f>IF(AND(ISTEXT($D256),ISNUMBER($AJ256)),IF(HLOOKUP(INT($I256),'1. Eingabemaske'!$I$12:$V$21,7,FALSE)&lt;&gt;0,HLOOKUP(INT($I256),'1. Eingabemaske'!$I$12:$V$21,7,FALSE),""),"")</f>
        <v/>
      </c>
      <c r="AL256" s="91" t="str">
        <f>IF(ISTEXT($D256),IF(AJ256=0,0,IF($AK256="","",IF('1. Eingabemaske'!$F$18="","",(IF('1. Eingabemaske'!$F$18=0,($AJ256/'1. Eingabemaske'!$G$18),($AJ256-1)/('1. Eingabemaske'!$G$18-1))*$AK256)))),"")</f>
        <v/>
      </c>
      <c r="AM256" s="103"/>
      <c r="AN256" s="94" t="str">
        <f>IF(AND(ISTEXT($D256),ISNUMBER($AM256)),IF(HLOOKUP(INT($I256),'1. Eingabemaske'!$I$12:$V$21,8,FALSE)&lt;&gt;0,HLOOKUP(INT($I256),'1. Eingabemaske'!$I$12:$V$21,8,FALSE),""),"")</f>
        <v/>
      </c>
      <c r="AO256" s="89" t="str">
        <f>IF(ISTEXT($D256),IF($AN256="","",IF('1. Eingabemaske'!#REF!="","",(IF('1. Eingabemaske'!#REF!=0,($AM256/'1. Eingabemaske'!#REF!),($AM256-1)/('1. Eingabemaske'!#REF!-1))*$AN256))),"")</f>
        <v/>
      </c>
      <c r="AP256" s="110"/>
      <c r="AQ256" s="94" t="str">
        <f>IF(AND(ISTEXT($D256),ISNUMBER($AP256)),IF(HLOOKUP(INT($I256),'1. Eingabemaske'!$I$12:$V$21,9,FALSE)&lt;&gt;0,HLOOKUP(INT($I256),'1. Eingabemaske'!$I$12:$V$21,9,FALSE),""),"")</f>
        <v/>
      </c>
      <c r="AR256" s="103"/>
      <c r="AS256" s="94" t="str">
        <f>IF(AND(ISTEXT($D256),ISNUMBER($AR256)),IF(HLOOKUP(INT($I256),'1. Eingabemaske'!$I$12:$V$21,10,FALSE)&lt;&gt;0,HLOOKUP(INT($I256),'1. Eingabemaske'!$I$12:$V$21,10,FALSE),""),"")</f>
        <v/>
      </c>
      <c r="AT256" s="95" t="str">
        <f>IF(ISTEXT($D256),(IF($AQ256="",0,IF('1. Eingabemaske'!$F$19="","",(IF('1. Eingabemaske'!$F$19=0,($AP256/'1. Eingabemaske'!$G$19),($AP256-1)/('1. Eingabemaske'!$G$19-1))*$AQ256)))+IF($AS256="",0,IF('1. Eingabemaske'!$F$20="","",(IF('1. Eingabemaske'!$F$20=0,($AR256/'1. Eingabemaske'!$G$20),($AR256-1)/('1. Eingabemaske'!$G$20-1))*$AS256)))),"")</f>
        <v/>
      </c>
      <c r="AU256" s="103"/>
      <c r="AV256" s="94" t="str">
        <f>IF(AND(ISTEXT($D256),ISNUMBER($AU256)),IF(HLOOKUP(INT($I256),'1. Eingabemaske'!$I$12:$V$21,11,FALSE)&lt;&gt;0,HLOOKUP(INT($I256),'1. Eingabemaske'!$I$12:$V$21,11,FALSE),""),"")</f>
        <v/>
      </c>
      <c r="AW256" s="103"/>
      <c r="AX256" s="94" t="str">
        <f>IF(AND(ISTEXT($D256),ISNUMBER($AW256)),IF(HLOOKUP(INT($I256),'1. Eingabemaske'!$I$12:$V$21,12,FALSE)&lt;&gt;0,HLOOKUP(INT($I256),'1. Eingabemaske'!$I$12:$V$21,12,FALSE),""),"")</f>
        <v/>
      </c>
      <c r="AY256" s="95" t="str">
        <f>IF(ISTEXT($D256),SUM(IF($AV256="",0,IF('1. Eingabemaske'!$F$21="","",(IF('1. Eingabemaske'!$F$21=0,($AU256/'1. Eingabemaske'!$G$21),($AU256-1)/('1. Eingabemaske'!$G$21-1)))*$AV256)),IF($AX256="",0,IF('1. Eingabemaske'!#REF!="","",(IF('1. Eingabemaske'!#REF!=0,($AW256/'1. Eingabemaske'!#REF!),($AW256-1)/('1. Eingabemaske'!#REF!-1)))*$AX256))),"")</f>
        <v/>
      </c>
      <c r="AZ256" s="84" t="str">
        <f t="shared" si="30"/>
        <v>Bitte BES einfügen</v>
      </c>
      <c r="BA256" s="96" t="str">
        <f t="shared" si="31"/>
        <v/>
      </c>
      <c r="BB256" s="100"/>
      <c r="BC256" s="100"/>
      <c r="BD256" s="100"/>
    </row>
    <row r="257" spans="2:56" ht="13.5" thickBot="1" x14ac:dyDescent="0.45">
      <c r="B257" s="99" t="str">
        <f t="shared" si="24"/>
        <v xml:space="preserve"> </v>
      </c>
      <c r="C257" s="100"/>
      <c r="D257" s="100"/>
      <c r="E257" s="100"/>
      <c r="F257" s="100"/>
      <c r="G257" s="101"/>
      <c r="H257" s="101"/>
      <c r="I257" s="84" t="str">
        <f>IF(ISBLANK(Tableau1[[#This Row],[Name]]),"",((Tableau1[[#This Row],[Testdatum]]-Tableau1[[#This Row],[Geburtsdatum]])/365))</f>
        <v/>
      </c>
      <c r="J257" s="102" t="str">
        <f t="shared" si="25"/>
        <v xml:space="preserve"> </v>
      </c>
      <c r="K257" s="103"/>
      <c r="L257" s="103"/>
      <c r="M257" s="104" t="str">
        <f>IF(ISTEXT(D257),IF(L257="","",IF(HLOOKUP(INT($I257),'1. Eingabemaske'!$I$12:$V$21,2,FALSE)&lt;&gt;0,HLOOKUP(INT($I257),'1. Eingabemaske'!$I$12:$V$21,2,FALSE),"")),"")</f>
        <v/>
      </c>
      <c r="N257" s="105" t="str">
        <f>IF(ISTEXT($D257),IF(F257="M",IF(L257="","",IF($K257="Frühentwickler",VLOOKUP(INT($I257),'1. Eingabemaske'!$Z$12:$AF$28,5,FALSE),IF($K257="Normalentwickler",VLOOKUP(INT($I257),'1. Eingabemaske'!$Z$12:$AF$23,6,FALSE),IF($K257="Spätentwickler",VLOOKUP(INT($I257),'1. Eingabemaske'!$Z$12:$AF$23,7,FALSE),0)))+((VLOOKUP(INT($I257),'1. Eingabemaske'!$Z$12:$AF$23,2,FALSE))*(($G257-DATE(YEAR($G257),1,1)+1)/365))),IF(F257="W",(IF($K257="Frühentwickler",VLOOKUP(INT($I257),'1. Eingabemaske'!$AH$12:$AN$28,5,FALSE),IF($K257="Normalentwickler",VLOOKUP(INT($I257),'1. Eingabemaske'!$AH$12:$AN$23,6,FALSE),IF($K257="Spätentwickler",VLOOKUP(INT($I257),'1. Eingabemaske'!$AH$12:$AN$23,7,FALSE),0)))+((VLOOKUP(INT($I257),'1. Eingabemaske'!$AH$12:$AN$23,2,FALSE))*(($G257-DATE(YEAR($G257),1,1)+1)/365))),"Geschlecht fehlt!")),"")</f>
        <v/>
      </c>
      <c r="O257" s="106" t="str">
        <f>IF(ISTEXT(D257),IF(M257="","",IF('1. Eingabemaske'!$F$13="",0,(IF('1. Eingabemaske'!$F$13=0,(L257/'1. Eingabemaske'!$G$13),(L257-1)/('1. Eingabemaske'!$G$13-1))*M257*N257))),"")</f>
        <v/>
      </c>
      <c r="P257" s="103"/>
      <c r="Q257" s="103"/>
      <c r="R257" s="104" t="str">
        <f t="shared" si="26"/>
        <v/>
      </c>
      <c r="S257" s="104" t="str">
        <f>IF(AND(ISTEXT($D257),ISNUMBER(R257)),IF(HLOOKUP(INT($I257),'1. Eingabemaske'!$I$12:$V$21,3,FALSE)&lt;&gt;0,HLOOKUP(INT($I257),'1. Eingabemaske'!$I$12:$V$21,3,FALSE),""),"")</f>
        <v/>
      </c>
      <c r="T257" s="106" t="str">
        <f>IF(ISTEXT($D257),IF($S257="","",IF($R257="","",IF('1. Eingabemaske'!$F$14="",0,(IF('1. Eingabemaske'!$F$14=0,(R257/'1. Eingabemaske'!$G$14),(R257-1)/('1. Eingabemaske'!$G$14-1))*$S257)))),"")</f>
        <v/>
      </c>
      <c r="U257" s="103"/>
      <c r="V257" s="103"/>
      <c r="W257" s="104" t="str">
        <f t="shared" si="27"/>
        <v/>
      </c>
      <c r="X257" s="104" t="str">
        <f>IF(AND(ISTEXT($D257),ISNUMBER(W257)),IF(HLOOKUP(INT($I257),'1. Eingabemaske'!$I$12:$V$21,4,FALSE)&lt;&gt;0,HLOOKUP(INT($I257),'1. Eingabemaske'!$I$12:$V$21,4,FALSE),""),"")</f>
        <v/>
      </c>
      <c r="Y257" s="108" t="str">
        <f>IF(ISTEXT($D257),IF($W257="","",IF($X257="","",IF('1. Eingabemaske'!$F$15="","",(IF('1. Eingabemaske'!$F$15=0,($W257/'1. Eingabemaske'!$G$15),($W257-1)/('1. Eingabemaske'!$G$15-1))*$X257)))),"")</f>
        <v/>
      </c>
      <c r="Z257" s="103"/>
      <c r="AA257" s="103"/>
      <c r="AB257" s="104" t="str">
        <f t="shared" si="28"/>
        <v/>
      </c>
      <c r="AC257" s="104" t="str">
        <f>IF(AND(ISTEXT($D257),ISNUMBER($AB257)),IF(HLOOKUP(INT($I257),'1. Eingabemaske'!$I$12:$V$21,5,FALSE)&lt;&gt;0,HLOOKUP(INT($I257),'1. Eingabemaske'!$I$12:$V$21,5,FALSE),""),"")</f>
        <v/>
      </c>
      <c r="AD257" s="91" t="str">
        <f>IF(ISTEXT($D257),IF($AC257="","",IF('1. Eingabemaske'!$F$16="","",(IF('1. Eingabemaske'!$F$16=0,($AB257/'1. Eingabemaske'!$G$16),($AB257-1)/('1. Eingabemaske'!$G$16-1))*$AC257))),"")</f>
        <v/>
      </c>
      <c r="AE257" s="92" t="str">
        <f>IF(ISTEXT($D257),IF(F257="M",IF(L257="","",IF($K257="Frühentwickler",VLOOKUP(INT($I257),'1. Eingabemaske'!$Z$12:$AF$28,5,FALSE),IF($K257="Normalentwickler",VLOOKUP(INT($I257),'1. Eingabemaske'!$Z$12:$AF$23,6,FALSE),IF($K257="Spätentwickler",VLOOKUP(INT($I257),'1. Eingabemaske'!$Z$12:$AF$23,7,FALSE),0)))+((VLOOKUP(INT($I257),'1. Eingabemaske'!$Z$12:$AF$23,2,FALSE))*(($G257-DATE(YEAR($G257),1,1)+1)/365))),IF(F257="W",(IF($K257="Frühentwickler",VLOOKUP(INT($I257),'1. Eingabemaske'!$AH$12:$AN$28,5,FALSE),IF($K257="Normalentwickler",VLOOKUP(INT($I257),'1. Eingabemaske'!$AH$12:$AN$23,6,FALSE),IF($K257="Spätentwickler",VLOOKUP(INT($I257),'1. Eingabemaske'!$AH$12:$AN$23,7,FALSE),0)))+((VLOOKUP(INT($I257),'1. Eingabemaske'!$AH$12:$AN$23,2,FALSE))*(($G257-DATE(YEAR($G257),1,1)+1)/365))),"Geschlecht fehlt!")),"")</f>
        <v/>
      </c>
      <c r="AF257" s="93" t="str">
        <f t="shared" si="29"/>
        <v/>
      </c>
      <c r="AG257" s="103"/>
      <c r="AH257" s="94" t="str">
        <f>IF(AND(ISTEXT($D257),ISNUMBER($AG257)),IF(HLOOKUP(INT($I257),'1. Eingabemaske'!$I$12:$V$21,6,FALSE)&lt;&gt;0,HLOOKUP(INT($I257),'1. Eingabemaske'!$I$12:$V$21,6,FALSE),""),"")</f>
        <v/>
      </c>
      <c r="AI257" s="91" t="str">
        <f>IF(ISTEXT($D257),IF($AH257="","",IF('1. Eingabemaske'!$F$17="","",(IF('1. Eingabemaske'!$F$17=0,($AG257/'1. Eingabemaske'!$G$17),($AG257-1)/('1. Eingabemaske'!$G$17-1))*$AH257))),"")</f>
        <v/>
      </c>
      <c r="AJ257" s="103"/>
      <c r="AK257" s="94" t="str">
        <f>IF(AND(ISTEXT($D257),ISNUMBER($AJ257)),IF(HLOOKUP(INT($I257),'1. Eingabemaske'!$I$12:$V$21,7,FALSE)&lt;&gt;0,HLOOKUP(INT($I257),'1. Eingabemaske'!$I$12:$V$21,7,FALSE),""),"")</f>
        <v/>
      </c>
      <c r="AL257" s="91" t="str">
        <f>IF(ISTEXT($D257),IF(AJ257=0,0,IF($AK257="","",IF('1. Eingabemaske'!$F$18="","",(IF('1. Eingabemaske'!$F$18=0,($AJ257/'1. Eingabemaske'!$G$18),($AJ257-1)/('1. Eingabemaske'!$G$18-1))*$AK257)))),"")</f>
        <v/>
      </c>
      <c r="AM257" s="103"/>
      <c r="AN257" s="94" t="str">
        <f>IF(AND(ISTEXT($D257),ISNUMBER($AM257)),IF(HLOOKUP(INT($I257),'1. Eingabemaske'!$I$12:$V$21,8,FALSE)&lt;&gt;0,HLOOKUP(INT($I257),'1. Eingabemaske'!$I$12:$V$21,8,FALSE),""),"")</f>
        <v/>
      </c>
      <c r="AO257" s="89" t="str">
        <f>IF(ISTEXT($D257),IF($AN257="","",IF('1. Eingabemaske'!#REF!="","",(IF('1. Eingabemaske'!#REF!=0,($AM257/'1. Eingabemaske'!#REF!),($AM257-1)/('1. Eingabemaske'!#REF!-1))*$AN257))),"")</f>
        <v/>
      </c>
      <c r="AP257" s="110"/>
      <c r="AQ257" s="94" t="str">
        <f>IF(AND(ISTEXT($D257),ISNUMBER($AP257)),IF(HLOOKUP(INT($I257),'1. Eingabemaske'!$I$12:$V$21,9,FALSE)&lt;&gt;0,HLOOKUP(INT($I257),'1. Eingabemaske'!$I$12:$V$21,9,FALSE),""),"")</f>
        <v/>
      </c>
      <c r="AR257" s="103"/>
      <c r="AS257" s="94" t="str">
        <f>IF(AND(ISTEXT($D257),ISNUMBER($AR257)),IF(HLOOKUP(INT($I257),'1. Eingabemaske'!$I$12:$V$21,10,FALSE)&lt;&gt;0,HLOOKUP(INT($I257),'1. Eingabemaske'!$I$12:$V$21,10,FALSE),""),"")</f>
        <v/>
      </c>
      <c r="AT257" s="95" t="str">
        <f>IF(ISTEXT($D257),(IF($AQ257="",0,IF('1. Eingabemaske'!$F$19="","",(IF('1. Eingabemaske'!$F$19=0,($AP257/'1. Eingabemaske'!$G$19),($AP257-1)/('1. Eingabemaske'!$G$19-1))*$AQ257)))+IF($AS257="",0,IF('1. Eingabemaske'!$F$20="","",(IF('1. Eingabemaske'!$F$20=0,($AR257/'1. Eingabemaske'!$G$20),($AR257-1)/('1. Eingabemaske'!$G$20-1))*$AS257)))),"")</f>
        <v/>
      </c>
      <c r="AU257" s="103"/>
      <c r="AV257" s="94" t="str">
        <f>IF(AND(ISTEXT($D257),ISNUMBER($AU257)),IF(HLOOKUP(INT($I257),'1. Eingabemaske'!$I$12:$V$21,11,FALSE)&lt;&gt;0,HLOOKUP(INT($I257),'1. Eingabemaske'!$I$12:$V$21,11,FALSE),""),"")</f>
        <v/>
      </c>
      <c r="AW257" s="103"/>
      <c r="AX257" s="94" t="str">
        <f>IF(AND(ISTEXT($D257),ISNUMBER($AW257)),IF(HLOOKUP(INT($I257),'1. Eingabemaske'!$I$12:$V$21,12,FALSE)&lt;&gt;0,HLOOKUP(INT($I257),'1. Eingabemaske'!$I$12:$V$21,12,FALSE),""),"")</f>
        <v/>
      </c>
      <c r="AY257" s="95" t="str">
        <f>IF(ISTEXT($D257),SUM(IF($AV257="",0,IF('1. Eingabemaske'!$F$21="","",(IF('1. Eingabemaske'!$F$21=0,($AU257/'1. Eingabemaske'!$G$21),($AU257-1)/('1. Eingabemaske'!$G$21-1)))*$AV257)),IF($AX257="",0,IF('1. Eingabemaske'!#REF!="","",(IF('1. Eingabemaske'!#REF!=0,($AW257/'1. Eingabemaske'!#REF!),($AW257-1)/('1. Eingabemaske'!#REF!-1)))*$AX257))),"")</f>
        <v/>
      </c>
      <c r="AZ257" s="84" t="str">
        <f t="shared" si="30"/>
        <v>Bitte BES einfügen</v>
      </c>
      <c r="BA257" s="96" t="str">
        <f t="shared" si="31"/>
        <v/>
      </c>
      <c r="BB257" s="100"/>
      <c r="BC257" s="100"/>
      <c r="BD257" s="100"/>
    </row>
    <row r="258" spans="2:56" ht="13.5" thickBot="1" x14ac:dyDescent="0.45">
      <c r="B258" s="99" t="str">
        <f t="shared" si="24"/>
        <v xml:space="preserve"> </v>
      </c>
      <c r="C258" s="100"/>
      <c r="D258" s="100"/>
      <c r="E258" s="100"/>
      <c r="F258" s="100"/>
      <c r="G258" s="101"/>
      <c r="H258" s="101"/>
      <c r="I258" s="84" t="str">
        <f>IF(ISBLANK(Tableau1[[#This Row],[Name]]),"",((Tableau1[[#This Row],[Testdatum]]-Tableau1[[#This Row],[Geburtsdatum]])/365))</f>
        <v/>
      </c>
      <c r="J258" s="102" t="str">
        <f t="shared" si="25"/>
        <v xml:space="preserve"> </v>
      </c>
      <c r="K258" s="103"/>
      <c r="L258" s="103"/>
      <c r="M258" s="104" t="str">
        <f>IF(ISTEXT(D258),IF(L258="","",IF(HLOOKUP(INT($I258),'1. Eingabemaske'!$I$12:$V$21,2,FALSE)&lt;&gt;0,HLOOKUP(INT($I258),'1. Eingabemaske'!$I$12:$V$21,2,FALSE),"")),"")</f>
        <v/>
      </c>
      <c r="N258" s="105" t="str">
        <f>IF(ISTEXT($D258),IF(F258="M",IF(L258="","",IF($K258="Frühentwickler",VLOOKUP(INT($I258),'1. Eingabemaske'!$Z$12:$AF$28,5,FALSE),IF($K258="Normalentwickler",VLOOKUP(INT($I258),'1. Eingabemaske'!$Z$12:$AF$23,6,FALSE),IF($K258="Spätentwickler",VLOOKUP(INT($I258),'1. Eingabemaske'!$Z$12:$AF$23,7,FALSE),0)))+((VLOOKUP(INT($I258),'1. Eingabemaske'!$Z$12:$AF$23,2,FALSE))*(($G258-DATE(YEAR($G258),1,1)+1)/365))),IF(F258="W",(IF($K258="Frühentwickler",VLOOKUP(INT($I258),'1. Eingabemaske'!$AH$12:$AN$28,5,FALSE),IF($K258="Normalentwickler",VLOOKUP(INT($I258),'1. Eingabemaske'!$AH$12:$AN$23,6,FALSE),IF($K258="Spätentwickler",VLOOKUP(INT($I258),'1. Eingabemaske'!$AH$12:$AN$23,7,FALSE),0)))+((VLOOKUP(INT($I258),'1. Eingabemaske'!$AH$12:$AN$23,2,FALSE))*(($G258-DATE(YEAR($G258),1,1)+1)/365))),"Geschlecht fehlt!")),"")</f>
        <v/>
      </c>
      <c r="O258" s="106" t="str">
        <f>IF(ISTEXT(D258),IF(M258="","",IF('1. Eingabemaske'!$F$13="",0,(IF('1. Eingabemaske'!$F$13=0,(L258/'1. Eingabemaske'!$G$13),(L258-1)/('1. Eingabemaske'!$G$13-1))*M258*N258))),"")</f>
        <v/>
      </c>
      <c r="P258" s="103"/>
      <c r="Q258" s="103"/>
      <c r="R258" s="104" t="str">
        <f t="shared" si="26"/>
        <v/>
      </c>
      <c r="S258" s="104" t="str">
        <f>IF(AND(ISTEXT($D258),ISNUMBER(R258)),IF(HLOOKUP(INT($I258),'1. Eingabemaske'!$I$12:$V$21,3,FALSE)&lt;&gt;0,HLOOKUP(INT($I258),'1. Eingabemaske'!$I$12:$V$21,3,FALSE),""),"")</f>
        <v/>
      </c>
      <c r="T258" s="106" t="str">
        <f>IF(ISTEXT($D258),IF($S258="","",IF($R258="","",IF('1. Eingabemaske'!$F$14="",0,(IF('1. Eingabemaske'!$F$14=0,(R258/'1. Eingabemaske'!$G$14),(R258-1)/('1. Eingabemaske'!$G$14-1))*$S258)))),"")</f>
        <v/>
      </c>
      <c r="U258" s="103"/>
      <c r="V258" s="103"/>
      <c r="W258" s="104" t="str">
        <f t="shared" si="27"/>
        <v/>
      </c>
      <c r="X258" s="104" t="str">
        <f>IF(AND(ISTEXT($D258),ISNUMBER(W258)),IF(HLOOKUP(INT($I258),'1. Eingabemaske'!$I$12:$V$21,4,FALSE)&lt;&gt;0,HLOOKUP(INT($I258),'1. Eingabemaske'!$I$12:$V$21,4,FALSE),""),"")</f>
        <v/>
      </c>
      <c r="Y258" s="108" t="str">
        <f>IF(ISTEXT($D258),IF($W258="","",IF($X258="","",IF('1. Eingabemaske'!$F$15="","",(IF('1. Eingabemaske'!$F$15=0,($W258/'1. Eingabemaske'!$G$15),($W258-1)/('1. Eingabemaske'!$G$15-1))*$X258)))),"")</f>
        <v/>
      </c>
      <c r="Z258" s="103"/>
      <c r="AA258" s="103"/>
      <c r="AB258" s="104" t="str">
        <f t="shared" si="28"/>
        <v/>
      </c>
      <c r="AC258" s="104" t="str">
        <f>IF(AND(ISTEXT($D258),ISNUMBER($AB258)),IF(HLOOKUP(INT($I258),'1. Eingabemaske'!$I$12:$V$21,5,FALSE)&lt;&gt;0,HLOOKUP(INT($I258),'1. Eingabemaske'!$I$12:$V$21,5,FALSE),""),"")</f>
        <v/>
      </c>
      <c r="AD258" s="91" t="str">
        <f>IF(ISTEXT($D258),IF($AC258="","",IF('1. Eingabemaske'!$F$16="","",(IF('1. Eingabemaske'!$F$16=0,($AB258/'1. Eingabemaske'!$G$16),($AB258-1)/('1. Eingabemaske'!$G$16-1))*$AC258))),"")</f>
        <v/>
      </c>
      <c r="AE258" s="92" t="str">
        <f>IF(ISTEXT($D258),IF(F258="M",IF(L258="","",IF($K258="Frühentwickler",VLOOKUP(INT($I258),'1. Eingabemaske'!$Z$12:$AF$28,5,FALSE),IF($K258="Normalentwickler",VLOOKUP(INT($I258),'1. Eingabemaske'!$Z$12:$AF$23,6,FALSE),IF($K258="Spätentwickler",VLOOKUP(INT($I258),'1. Eingabemaske'!$Z$12:$AF$23,7,FALSE),0)))+((VLOOKUP(INT($I258),'1. Eingabemaske'!$Z$12:$AF$23,2,FALSE))*(($G258-DATE(YEAR($G258),1,1)+1)/365))),IF(F258="W",(IF($K258="Frühentwickler",VLOOKUP(INT($I258),'1. Eingabemaske'!$AH$12:$AN$28,5,FALSE),IF($K258="Normalentwickler",VLOOKUP(INT($I258),'1. Eingabemaske'!$AH$12:$AN$23,6,FALSE),IF($K258="Spätentwickler",VLOOKUP(INT($I258),'1. Eingabemaske'!$AH$12:$AN$23,7,FALSE),0)))+((VLOOKUP(INT($I258),'1. Eingabemaske'!$AH$12:$AN$23,2,FALSE))*(($G258-DATE(YEAR($G258),1,1)+1)/365))),"Geschlecht fehlt!")),"")</f>
        <v/>
      </c>
      <c r="AF258" s="93" t="str">
        <f t="shared" si="29"/>
        <v/>
      </c>
      <c r="AG258" s="103"/>
      <c r="AH258" s="94" t="str">
        <f>IF(AND(ISTEXT($D258),ISNUMBER($AG258)),IF(HLOOKUP(INT($I258),'1. Eingabemaske'!$I$12:$V$21,6,FALSE)&lt;&gt;0,HLOOKUP(INT($I258),'1. Eingabemaske'!$I$12:$V$21,6,FALSE),""),"")</f>
        <v/>
      </c>
      <c r="AI258" s="91" t="str">
        <f>IF(ISTEXT($D258),IF($AH258="","",IF('1. Eingabemaske'!$F$17="","",(IF('1. Eingabemaske'!$F$17=0,($AG258/'1. Eingabemaske'!$G$17),($AG258-1)/('1. Eingabemaske'!$G$17-1))*$AH258))),"")</f>
        <v/>
      </c>
      <c r="AJ258" s="103"/>
      <c r="AK258" s="94" t="str">
        <f>IF(AND(ISTEXT($D258),ISNUMBER($AJ258)),IF(HLOOKUP(INT($I258),'1. Eingabemaske'!$I$12:$V$21,7,FALSE)&lt;&gt;0,HLOOKUP(INT($I258),'1. Eingabemaske'!$I$12:$V$21,7,FALSE),""),"")</f>
        <v/>
      </c>
      <c r="AL258" s="91" t="str">
        <f>IF(ISTEXT($D258),IF(AJ258=0,0,IF($AK258="","",IF('1. Eingabemaske'!$F$18="","",(IF('1. Eingabemaske'!$F$18=0,($AJ258/'1. Eingabemaske'!$G$18),($AJ258-1)/('1. Eingabemaske'!$G$18-1))*$AK258)))),"")</f>
        <v/>
      </c>
      <c r="AM258" s="103"/>
      <c r="AN258" s="94" t="str">
        <f>IF(AND(ISTEXT($D258),ISNUMBER($AM258)),IF(HLOOKUP(INT($I258),'1. Eingabemaske'!$I$12:$V$21,8,FALSE)&lt;&gt;0,HLOOKUP(INT($I258),'1. Eingabemaske'!$I$12:$V$21,8,FALSE),""),"")</f>
        <v/>
      </c>
      <c r="AO258" s="89" t="str">
        <f>IF(ISTEXT($D258),IF($AN258="","",IF('1. Eingabemaske'!#REF!="","",(IF('1. Eingabemaske'!#REF!=0,($AM258/'1. Eingabemaske'!#REF!),($AM258-1)/('1. Eingabemaske'!#REF!-1))*$AN258))),"")</f>
        <v/>
      </c>
      <c r="AP258" s="110"/>
      <c r="AQ258" s="94" t="str">
        <f>IF(AND(ISTEXT($D258),ISNUMBER($AP258)),IF(HLOOKUP(INT($I258),'1. Eingabemaske'!$I$12:$V$21,9,FALSE)&lt;&gt;0,HLOOKUP(INT($I258),'1. Eingabemaske'!$I$12:$V$21,9,FALSE),""),"")</f>
        <v/>
      </c>
      <c r="AR258" s="103"/>
      <c r="AS258" s="94" t="str">
        <f>IF(AND(ISTEXT($D258),ISNUMBER($AR258)),IF(HLOOKUP(INT($I258),'1. Eingabemaske'!$I$12:$V$21,10,FALSE)&lt;&gt;0,HLOOKUP(INT($I258),'1. Eingabemaske'!$I$12:$V$21,10,FALSE),""),"")</f>
        <v/>
      </c>
      <c r="AT258" s="95" t="str">
        <f>IF(ISTEXT($D258),(IF($AQ258="",0,IF('1. Eingabemaske'!$F$19="","",(IF('1. Eingabemaske'!$F$19=0,($AP258/'1. Eingabemaske'!$G$19),($AP258-1)/('1. Eingabemaske'!$G$19-1))*$AQ258)))+IF($AS258="",0,IF('1. Eingabemaske'!$F$20="","",(IF('1. Eingabemaske'!$F$20=0,($AR258/'1. Eingabemaske'!$G$20),($AR258-1)/('1. Eingabemaske'!$G$20-1))*$AS258)))),"")</f>
        <v/>
      </c>
      <c r="AU258" s="103"/>
      <c r="AV258" s="94" t="str">
        <f>IF(AND(ISTEXT($D258),ISNUMBER($AU258)),IF(HLOOKUP(INT($I258),'1. Eingabemaske'!$I$12:$V$21,11,FALSE)&lt;&gt;0,HLOOKUP(INT($I258),'1. Eingabemaske'!$I$12:$V$21,11,FALSE),""),"")</f>
        <v/>
      </c>
      <c r="AW258" s="103"/>
      <c r="AX258" s="94" t="str">
        <f>IF(AND(ISTEXT($D258),ISNUMBER($AW258)),IF(HLOOKUP(INT($I258),'1. Eingabemaske'!$I$12:$V$21,12,FALSE)&lt;&gt;0,HLOOKUP(INT($I258),'1. Eingabemaske'!$I$12:$V$21,12,FALSE),""),"")</f>
        <v/>
      </c>
      <c r="AY258" s="95" t="str">
        <f>IF(ISTEXT($D258),SUM(IF($AV258="",0,IF('1. Eingabemaske'!$F$21="","",(IF('1. Eingabemaske'!$F$21=0,($AU258/'1. Eingabemaske'!$G$21),($AU258-1)/('1. Eingabemaske'!$G$21-1)))*$AV258)),IF($AX258="",0,IF('1. Eingabemaske'!#REF!="","",(IF('1. Eingabemaske'!#REF!=0,($AW258/'1. Eingabemaske'!#REF!),($AW258-1)/('1. Eingabemaske'!#REF!-1)))*$AX258))),"")</f>
        <v/>
      </c>
      <c r="AZ258" s="84" t="str">
        <f t="shared" si="30"/>
        <v>Bitte BES einfügen</v>
      </c>
      <c r="BA258" s="96" t="str">
        <f t="shared" si="31"/>
        <v/>
      </c>
      <c r="BB258" s="100"/>
      <c r="BC258" s="100"/>
      <c r="BD258" s="100"/>
    </row>
    <row r="259" spans="2:56" ht="13.5" thickBot="1" x14ac:dyDescent="0.45">
      <c r="B259" s="99" t="str">
        <f t="shared" si="24"/>
        <v xml:space="preserve"> </v>
      </c>
      <c r="C259" s="100"/>
      <c r="D259" s="100"/>
      <c r="E259" s="100"/>
      <c r="F259" s="100"/>
      <c r="G259" s="101"/>
      <c r="H259" s="101"/>
      <c r="I259" s="84" t="str">
        <f>IF(ISBLANK(Tableau1[[#This Row],[Name]]),"",((Tableau1[[#This Row],[Testdatum]]-Tableau1[[#This Row],[Geburtsdatum]])/365))</f>
        <v/>
      </c>
      <c r="J259" s="102" t="str">
        <f t="shared" si="25"/>
        <v xml:space="preserve"> </v>
      </c>
      <c r="K259" s="103"/>
      <c r="L259" s="103"/>
      <c r="M259" s="104" t="str">
        <f>IF(ISTEXT(D259),IF(L259="","",IF(HLOOKUP(INT($I259),'1. Eingabemaske'!$I$12:$V$21,2,FALSE)&lt;&gt;0,HLOOKUP(INT($I259),'1. Eingabemaske'!$I$12:$V$21,2,FALSE),"")),"")</f>
        <v/>
      </c>
      <c r="N259" s="105" t="str">
        <f>IF(ISTEXT($D259),IF(F259="M",IF(L259="","",IF($K259="Frühentwickler",VLOOKUP(INT($I259),'1. Eingabemaske'!$Z$12:$AF$28,5,FALSE),IF($K259="Normalentwickler",VLOOKUP(INT($I259),'1. Eingabemaske'!$Z$12:$AF$23,6,FALSE),IF($K259="Spätentwickler",VLOOKUP(INT($I259),'1. Eingabemaske'!$Z$12:$AF$23,7,FALSE),0)))+((VLOOKUP(INT($I259),'1. Eingabemaske'!$Z$12:$AF$23,2,FALSE))*(($G259-DATE(YEAR($G259),1,1)+1)/365))),IF(F259="W",(IF($K259="Frühentwickler",VLOOKUP(INT($I259),'1. Eingabemaske'!$AH$12:$AN$28,5,FALSE),IF($K259="Normalentwickler",VLOOKUP(INT($I259),'1. Eingabemaske'!$AH$12:$AN$23,6,FALSE),IF($K259="Spätentwickler",VLOOKUP(INT($I259),'1. Eingabemaske'!$AH$12:$AN$23,7,FALSE),0)))+((VLOOKUP(INT($I259),'1. Eingabemaske'!$AH$12:$AN$23,2,FALSE))*(($G259-DATE(YEAR($G259),1,1)+1)/365))),"Geschlecht fehlt!")),"")</f>
        <v/>
      </c>
      <c r="O259" s="106" t="str">
        <f>IF(ISTEXT(D259),IF(M259="","",IF('1. Eingabemaske'!$F$13="",0,(IF('1. Eingabemaske'!$F$13=0,(L259/'1. Eingabemaske'!$G$13),(L259-1)/('1. Eingabemaske'!$G$13-1))*M259*N259))),"")</f>
        <v/>
      </c>
      <c r="P259" s="103"/>
      <c r="Q259" s="103"/>
      <c r="R259" s="104" t="str">
        <f t="shared" si="26"/>
        <v/>
      </c>
      <c r="S259" s="104" t="str">
        <f>IF(AND(ISTEXT($D259),ISNUMBER(R259)),IF(HLOOKUP(INT($I259),'1. Eingabemaske'!$I$12:$V$21,3,FALSE)&lt;&gt;0,HLOOKUP(INT($I259),'1. Eingabemaske'!$I$12:$V$21,3,FALSE),""),"")</f>
        <v/>
      </c>
      <c r="T259" s="106" t="str">
        <f>IF(ISTEXT($D259),IF($S259="","",IF($R259="","",IF('1. Eingabemaske'!$F$14="",0,(IF('1. Eingabemaske'!$F$14=0,(R259/'1. Eingabemaske'!$G$14),(R259-1)/('1. Eingabemaske'!$G$14-1))*$S259)))),"")</f>
        <v/>
      </c>
      <c r="U259" s="103"/>
      <c r="V259" s="103"/>
      <c r="W259" s="104" t="str">
        <f t="shared" si="27"/>
        <v/>
      </c>
      <c r="X259" s="104" t="str">
        <f>IF(AND(ISTEXT($D259),ISNUMBER(W259)),IF(HLOOKUP(INT($I259),'1. Eingabemaske'!$I$12:$V$21,4,FALSE)&lt;&gt;0,HLOOKUP(INT($I259),'1. Eingabemaske'!$I$12:$V$21,4,FALSE),""),"")</f>
        <v/>
      </c>
      <c r="Y259" s="108" t="str">
        <f>IF(ISTEXT($D259),IF($W259="","",IF($X259="","",IF('1. Eingabemaske'!$F$15="","",(IF('1. Eingabemaske'!$F$15=0,($W259/'1. Eingabemaske'!$G$15),($W259-1)/('1. Eingabemaske'!$G$15-1))*$X259)))),"")</f>
        <v/>
      </c>
      <c r="Z259" s="103"/>
      <c r="AA259" s="103"/>
      <c r="AB259" s="104" t="str">
        <f t="shared" si="28"/>
        <v/>
      </c>
      <c r="AC259" s="104" t="str">
        <f>IF(AND(ISTEXT($D259),ISNUMBER($AB259)),IF(HLOOKUP(INT($I259),'1. Eingabemaske'!$I$12:$V$21,5,FALSE)&lt;&gt;0,HLOOKUP(INT($I259),'1. Eingabemaske'!$I$12:$V$21,5,FALSE),""),"")</f>
        <v/>
      </c>
      <c r="AD259" s="91" t="str">
        <f>IF(ISTEXT($D259),IF($AC259="","",IF('1. Eingabemaske'!$F$16="","",(IF('1. Eingabemaske'!$F$16=0,($AB259/'1. Eingabemaske'!$G$16),($AB259-1)/('1. Eingabemaske'!$G$16-1))*$AC259))),"")</f>
        <v/>
      </c>
      <c r="AE259" s="92" t="str">
        <f>IF(ISTEXT($D259),IF(F259="M",IF(L259="","",IF($K259="Frühentwickler",VLOOKUP(INT($I259),'1. Eingabemaske'!$Z$12:$AF$28,5,FALSE),IF($K259="Normalentwickler",VLOOKUP(INT($I259),'1. Eingabemaske'!$Z$12:$AF$23,6,FALSE),IF($K259="Spätentwickler",VLOOKUP(INT($I259),'1. Eingabemaske'!$Z$12:$AF$23,7,FALSE),0)))+((VLOOKUP(INT($I259),'1. Eingabemaske'!$Z$12:$AF$23,2,FALSE))*(($G259-DATE(YEAR($G259),1,1)+1)/365))),IF(F259="W",(IF($K259="Frühentwickler",VLOOKUP(INT($I259),'1. Eingabemaske'!$AH$12:$AN$28,5,FALSE),IF($K259="Normalentwickler",VLOOKUP(INT($I259),'1. Eingabemaske'!$AH$12:$AN$23,6,FALSE),IF($K259="Spätentwickler",VLOOKUP(INT($I259),'1. Eingabemaske'!$AH$12:$AN$23,7,FALSE),0)))+((VLOOKUP(INT($I259),'1. Eingabemaske'!$AH$12:$AN$23,2,FALSE))*(($G259-DATE(YEAR($G259),1,1)+1)/365))),"Geschlecht fehlt!")),"")</f>
        <v/>
      </c>
      <c r="AF259" s="93" t="str">
        <f t="shared" si="29"/>
        <v/>
      </c>
      <c r="AG259" s="103"/>
      <c r="AH259" s="94" t="str">
        <f>IF(AND(ISTEXT($D259),ISNUMBER($AG259)),IF(HLOOKUP(INT($I259),'1. Eingabemaske'!$I$12:$V$21,6,FALSE)&lt;&gt;0,HLOOKUP(INT($I259),'1. Eingabemaske'!$I$12:$V$21,6,FALSE),""),"")</f>
        <v/>
      </c>
      <c r="AI259" s="91" t="str">
        <f>IF(ISTEXT($D259),IF($AH259="","",IF('1. Eingabemaske'!$F$17="","",(IF('1. Eingabemaske'!$F$17=0,($AG259/'1. Eingabemaske'!$G$17),($AG259-1)/('1. Eingabemaske'!$G$17-1))*$AH259))),"")</f>
        <v/>
      </c>
      <c r="AJ259" s="103"/>
      <c r="AK259" s="94" t="str">
        <f>IF(AND(ISTEXT($D259),ISNUMBER($AJ259)),IF(HLOOKUP(INT($I259),'1. Eingabemaske'!$I$12:$V$21,7,FALSE)&lt;&gt;0,HLOOKUP(INT($I259),'1. Eingabemaske'!$I$12:$V$21,7,FALSE),""),"")</f>
        <v/>
      </c>
      <c r="AL259" s="91" t="str">
        <f>IF(ISTEXT($D259),IF(AJ259=0,0,IF($AK259="","",IF('1. Eingabemaske'!$F$18="","",(IF('1. Eingabemaske'!$F$18=0,($AJ259/'1. Eingabemaske'!$G$18),($AJ259-1)/('1. Eingabemaske'!$G$18-1))*$AK259)))),"")</f>
        <v/>
      </c>
      <c r="AM259" s="103"/>
      <c r="AN259" s="94" t="str">
        <f>IF(AND(ISTEXT($D259),ISNUMBER($AM259)),IF(HLOOKUP(INT($I259),'1. Eingabemaske'!$I$12:$V$21,8,FALSE)&lt;&gt;0,HLOOKUP(INT($I259),'1. Eingabemaske'!$I$12:$V$21,8,FALSE),""),"")</f>
        <v/>
      </c>
      <c r="AO259" s="89" t="str">
        <f>IF(ISTEXT($D259),IF($AN259="","",IF('1. Eingabemaske'!#REF!="","",(IF('1. Eingabemaske'!#REF!=0,($AM259/'1. Eingabemaske'!#REF!),($AM259-1)/('1. Eingabemaske'!#REF!-1))*$AN259))),"")</f>
        <v/>
      </c>
      <c r="AP259" s="110"/>
      <c r="AQ259" s="94" t="str">
        <f>IF(AND(ISTEXT($D259),ISNUMBER($AP259)),IF(HLOOKUP(INT($I259),'1. Eingabemaske'!$I$12:$V$21,9,FALSE)&lt;&gt;0,HLOOKUP(INT($I259),'1. Eingabemaske'!$I$12:$V$21,9,FALSE),""),"")</f>
        <v/>
      </c>
      <c r="AR259" s="103"/>
      <c r="AS259" s="94" t="str">
        <f>IF(AND(ISTEXT($D259),ISNUMBER($AR259)),IF(HLOOKUP(INT($I259),'1. Eingabemaske'!$I$12:$V$21,10,FALSE)&lt;&gt;0,HLOOKUP(INT($I259),'1. Eingabemaske'!$I$12:$V$21,10,FALSE),""),"")</f>
        <v/>
      </c>
      <c r="AT259" s="95" t="str">
        <f>IF(ISTEXT($D259),(IF($AQ259="",0,IF('1. Eingabemaske'!$F$19="","",(IF('1. Eingabemaske'!$F$19=0,($AP259/'1. Eingabemaske'!$G$19),($AP259-1)/('1. Eingabemaske'!$G$19-1))*$AQ259)))+IF($AS259="",0,IF('1. Eingabemaske'!$F$20="","",(IF('1. Eingabemaske'!$F$20=0,($AR259/'1. Eingabemaske'!$G$20),($AR259-1)/('1. Eingabemaske'!$G$20-1))*$AS259)))),"")</f>
        <v/>
      </c>
      <c r="AU259" s="103"/>
      <c r="AV259" s="94" t="str">
        <f>IF(AND(ISTEXT($D259),ISNUMBER($AU259)),IF(HLOOKUP(INT($I259),'1. Eingabemaske'!$I$12:$V$21,11,FALSE)&lt;&gt;0,HLOOKUP(INT($I259),'1. Eingabemaske'!$I$12:$V$21,11,FALSE),""),"")</f>
        <v/>
      </c>
      <c r="AW259" s="103"/>
      <c r="AX259" s="94" t="str">
        <f>IF(AND(ISTEXT($D259),ISNUMBER($AW259)),IF(HLOOKUP(INT($I259),'1. Eingabemaske'!$I$12:$V$21,12,FALSE)&lt;&gt;0,HLOOKUP(INT($I259),'1. Eingabemaske'!$I$12:$V$21,12,FALSE),""),"")</f>
        <v/>
      </c>
      <c r="AY259" s="95" t="str">
        <f>IF(ISTEXT($D259),SUM(IF($AV259="",0,IF('1. Eingabemaske'!$F$21="","",(IF('1. Eingabemaske'!$F$21=0,($AU259/'1. Eingabemaske'!$G$21),($AU259-1)/('1. Eingabemaske'!$G$21-1)))*$AV259)),IF($AX259="",0,IF('1. Eingabemaske'!#REF!="","",(IF('1. Eingabemaske'!#REF!=0,($AW259/'1. Eingabemaske'!#REF!),($AW259-1)/('1. Eingabemaske'!#REF!-1)))*$AX259))),"")</f>
        <v/>
      </c>
      <c r="AZ259" s="84" t="str">
        <f t="shared" si="30"/>
        <v>Bitte BES einfügen</v>
      </c>
      <c r="BA259" s="96" t="str">
        <f t="shared" si="31"/>
        <v/>
      </c>
      <c r="BB259" s="100"/>
      <c r="BC259" s="100"/>
      <c r="BD259" s="100"/>
    </row>
    <row r="260" spans="2:56" ht="13.5" thickBot="1" x14ac:dyDescent="0.45">
      <c r="B260" s="99" t="str">
        <f t="shared" si="24"/>
        <v xml:space="preserve"> </v>
      </c>
      <c r="C260" s="100"/>
      <c r="D260" s="100"/>
      <c r="E260" s="100"/>
      <c r="F260" s="100"/>
      <c r="G260" s="101"/>
      <c r="H260" s="101"/>
      <c r="I260" s="84" t="str">
        <f>IF(ISBLANK(Tableau1[[#This Row],[Name]]),"",((Tableau1[[#This Row],[Testdatum]]-Tableau1[[#This Row],[Geburtsdatum]])/365))</f>
        <v/>
      </c>
      <c r="J260" s="102" t="str">
        <f t="shared" si="25"/>
        <v xml:space="preserve"> </v>
      </c>
      <c r="K260" s="103"/>
      <c r="L260" s="103"/>
      <c r="M260" s="104" t="str">
        <f>IF(ISTEXT(D260),IF(L260="","",IF(HLOOKUP(INT($I260),'1. Eingabemaske'!$I$12:$V$21,2,FALSE)&lt;&gt;0,HLOOKUP(INT($I260),'1. Eingabemaske'!$I$12:$V$21,2,FALSE),"")),"")</f>
        <v/>
      </c>
      <c r="N260" s="105" t="str">
        <f>IF(ISTEXT($D260),IF(F260="M",IF(L260="","",IF($K260="Frühentwickler",VLOOKUP(INT($I260),'1. Eingabemaske'!$Z$12:$AF$28,5,FALSE),IF($K260="Normalentwickler",VLOOKUP(INT($I260),'1. Eingabemaske'!$Z$12:$AF$23,6,FALSE),IF($K260="Spätentwickler",VLOOKUP(INT($I260),'1. Eingabemaske'!$Z$12:$AF$23,7,FALSE),0)))+((VLOOKUP(INT($I260),'1. Eingabemaske'!$Z$12:$AF$23,2,FALSE))*(($G260-DATE(YEAR($G260),1,1)+1)/365))),IF(F260="W",(IF($K260="Frühentwickler",VLOOKUP(INT($I260),'1. Eingabemaske'!$AH$12:$AN$28,5,FALSE),IF($K260="Normalentwickler",VLOOKUP(INT($I260),'1. Eingabemaske'!$AH$12:$AN$23,6,FALSE),IF($K260="Spätentwickler",VLOOKUP(INT($I260),'1. Eingabemaske'!$AH$12:$AN$23,7,FALSE),0)))+((VLOOKUP(INT($I260),'1. Eingabemaske'!$AH$12:$AN$23,2,FALSE))*(($G260-DATE(YEAR($G260),1,1)+1)/365))),"Geschlecht fehlt!")),"")</f>
        <v/>
      </c>
      <c r="O260" s="106" t="str">
        <f>IF(ISTEXT(D260),IF(M260="","",IF('1. Eingabemaske'!$F$13="",0,(IF('1. Eingabemaske'!$F$13=0,(L260/'1. Eingabemaske'!$G$13),(L260-1)/('1. Eingabemaske'!$G$13-1))*M260*N260))),"")</f>
        <v/>
      </c>
      <c r="P260" s="103"/>
      <c r="Q260" s="103"/>
      <c r="R260" s="104" t="str">
        <f t="shared" si="26"/>
        <v/>
      </c>
      <c r="S260" s="104" t="str">
        <f>IF(AND(ISTEXT($D260),ISNUMBER(R260)),IF(HLOOKUP(INT($I260),'1. Eingabemaske'!$I$12:$V$21,3,FALSE)&lt;&gt;0,HLOOKUP(INT($I260),'1. Eingabemaske'!$I$12:$V$21,3,FALSE),""),"")</f>
        <v/>
      </c>
      <c r="T260" s="106" t="str">
        <f>IF(ISTEXT($D260),IF($S260="","",IF($R260="","",IF('1. Eingabemaske'!$F$14="",0,(IF('1. Eingabemaske'!$F$14=0,(R260/'1. Eingabemaske'!$G$14),(R260-1)/('1. Eingabemaske'!$G$14-1))*$S260)))),"")</f>
        <v/>
      </c>
      <c r="U260" s="103"/>
      <c r="V260" s="103"/>
      <c r="W260" s="104" t="str">
        <f t="shared" si="27"/>
        <v/>
      </c>
      <c r="X260" s="104" t="str">
        <f>IF(AND(ISTEXT($D260),ISNUMBER(W260)),IF(HLOOKUP(INT($I260),'1. Eingabemaske'!$I$12:$V$21,4,FALSE)&lt;&gt;0,HLOOKUP(INT($I260),'1. Eingabemaske'!$I$12:$V$21,4,FALSE),""),"")</f>
        <v/>
      </c>
      <c r="Y260" s="108" t="str">
        <f>IF(ISTEXT($D260),IF($W260="","",IF($X260="","",IF('1. Eingabemaske'!$F$15="","",(IF('1. Eingabemaske'!$F$15=0,($W260/'1. Eingabemaske'!$G$15),($W260-1)/('1. Eingabemaske'!$G$15-1))*$X260)))),"")</f>
        <v/>
      </c>
      <c r="Z260" s="103"/>
      <c r="AA260" s="103"/>
      <c r="AB260" s="104" t="str">
        <f t="shared" si="28"/>
        <v/>
      </c>
      <c r="AC260" s="104" t="str">
        <f>IF(AND(ISTEXT($D260),ISNUMBER($AB260)),IF(HLOOKUP(INT($I260),'1. Eingabemaske'!$I$12:$V$21,5,FALSE)&lt;&gt;0,HLOOKUP(INT($I260),'1. Eingabemaske'!$I$12:$V$21,5,FALSE),""),"")</f>
        <v/>
      </c>
      <c r="AD260" s="91" t="str">
        <f>IF(ISTEXT($D260),IF($AC260="","",IF('1. Eingabemaske'!$F$16="","",(IF('1. Eingabemaske'!$F$16=0,($AB260/'1. Eingabemaske'!$G$16),($AB260-1)/('1. Eingabemaske'!$G$16-1))*$AC260))),"")</f>
        <v/>
      </c>
      <c r="AE260" s="92" t="str">
        <f>IF(ISTEXT($D260),IF(F260="M",IF(L260="","",IF($K260="Frühentwickler",VLOOKUP(INT($I260),'1. Eingabemaske'!$Z$12:$AF$28,5,FALSE),IF($K260="Normalentwickler",VLOOKUP(INT($I260),'1. Eingabemaske'!$Z$12:$AF$23,6,FALSE),IF($K260="Spätentwickler",VLOOKUP(INT($I260),'1. Eingabemaske'!$Z$12:$AF$23,7,FALSE),0)))+((VLOOKUP(INT($I260),'1. Eingabemaske'!$Z$12:$AF$23,2,FALSE))*(($G260-DATE(YEAR($G260),1,1)+1)/365))),IF(F260="W",(IF($K260="Frühentwickler",VLOOKUP(INT($I260),'1. Eingabemaske'!$AH$12:$AN$28,5,FALSE),IF($K260="Normalentwickler",VLOOKUP(INT($I260),'1. Eingabemaske'!$AH$12:$AN$23,6,FALSE),IF($K260="Spätentwickler",VLOOKUP(INT($I260),'1. Eingabemaske'!$AH$12:$AN$23,7,FALSE),0)))+((VLOOKUP(INT($I260),'1. Eingabemaske'!$AH$12:$AN$23,2,FALSE))*(($G260-DATE(YEAR($G260),1,1)+1)/365))),"Geschlecht fehlt!")),"")</f>
        <v/>
      </c>
      <c r="AF260" s="93" t="str">
        <f t="shared" si="29"/>
        <v/>
      </c>
      <c r="AG260" s="103"/>
      <c r="AH260" s="94" t="str">
        <f>IF(AND(ISTEXT($D260),ISNUMBER($AG260)),IF(HLOOKUP(INT($I260),'1. Eingabemaske'!$I$12:$V$21,6,FALSE)&lt;&gt;0,HLOOKUP(INT($I260),'1. Eingabemaske'!$I$12:$V$21,6,FALSE),""),"")</f>
        <v/>
      </c>
      <c r="AI260" s="91" t="str">
        <f>IF(ISTEXT($D260),IF($AH260="","",IF('1. Eingabemaske'!$F$17="","",(IF('1. Eingabemaske'!$F$17=0,($AG260/'1. Eingabemaske'!$G$17),($AG260-1)/('1. Eingabemaske'!$G$17-1))*$AH260))),"")</f>
        <v/>
      </c>
      <c r="AJ260" s="103"/>
      <c r="AK260" s="94" t="str">
        <f>IF(AND(ISTEXT($D260),ISNUMBER($AJ260)),IF(HLOOKUP(INT($I260),'1. Eingabemaske'!$I$12:$V$21,7,FALSE)&lt;&gt;0,HLOOKUP(INT($I260),'1. Eingabemaske'!$I$12:$V$21,7,FALSE),""),"")</f>
        <v/>
      </c>
      <c r="AL260" s="91" t="str">
        <f>IF(ISTEXT($D260),IF(AJ260=0,0,IF($AK260="","",IF('1. Eingabemaske'!$F$18="","",(IF('1. Eingabemaske'!$F$18=0,($AJ260/'1. Eingabemaske'!$G$18),($AJ260-1)/('1. Eingabemaske'!$G$18-1))*$AK260)))),"")</f>
        <v/>
      </c>
      <c r="AM260" s="103"/>
      <c r="AN260" s="94" t="str">
        <f>IF(AND(ISTEXT($D260),ISNUMBER($AM260)),IF(HLOOKUP(INT($I260),'1. Eingabemaske'!$I$12:$V$21,8,FALSE)&lt;&gt;0,HLOOKUP(INT($I260),'1. Eingabemaske'!$I$12:$V$21,8,FALSE),""),"")</f>
        <v/>
      </c>
      <c r="AO260" s="89" t="str">
        <f>IF(ISTEXT($D260),IF($AN260="","",IF('1. Eingabemaske'!#REF!="","",(IF('1. Eingabemaske'!#REF!=0,($AM260/'1. Eingabemaske'!#REF!),($AM260-1)/('1. Eingabemaske'!#REF!-1))*$AN260))),"")</f>
        <v/>
      </c>
      <c r="AP260" s="110"/>
      <c r="AQ260" s="94" t="str">
        <f>IF(AND(ISTEXT($D260),ISNUMBER($AP260)),IF(HLOOKUP(INT($I260),'1. Eingabemaske'!$I$12:$V$21,9,FALSE)&lt;&gt;0,HLOOKUP(INT($I260),'1. Eingabemaske'!$I$12:$V$21,9,FALSE),""),"")</f>
        <v/>
      </c>
      <c r="AR260" s="103"/>
      <c r="AS260" s="94" t="str">
        <f>IF(AND(ISTEXT($D260),ISNUMBER($AR260)),IF(HLOOKUP(INT($I260),'1. Eingabemaske'!$I$12:$V$21,10,FALSE)&lt;&gt;0,HLOOKUP(INT($I260),'1. Eingabemaske'!$I$12:$V$21,10,FALSE),""),"")</f>
        <v/>
      </c>
      <c r="AT260" s="95" t="str">
        <f>IF(ISTEXT($D260),(IF($AQ260="",0,IF('1. Eingabemaske'!$F$19="","",(IF('1. Eingabemaske'!$F$19=0,($AP260/'1. Eingabemaske'!$G$19),($AP260-1)/('1. Eingabemaske'!$G$19-1))*$AQ260)))+IF($AS260="",0,IF('1. Eingabemaske'!$F$20="","",(IF('1. Eingabemaske'!$F$20=0,($AR260/'1. Eingabemaske'!$G$20),($AR260-1)/('1. Eingabemaske'!$G$20-1))*$AS260)))),"")</f>
        <v/>
      </c>
      <c r="AU260" s="103"/>
      <c r="AV260" s="94" t="str">
        <f>IF(AND(ISTEXT($D260),ISNUMBER($AU260)),IF(HLOOKUP(INT($I260),'1. Eingabemaske'!$I$12:$V$21,11,FALSE)&lt;&gt;0,HLOOKUP(INT($I260),'1. Eingabemaske'!$I$12:$V$21,11,FALSE),""),"")</f>
        <v/>
      </c>
      <c r="AW260" s="103"/>
      <c r="AX260" s="94" t="str">
        <f>IF(AND(ISTEXT($D260),ISNUMBER($AW260)),IF(HLOOKUP(INT($I260),'1. Eingabemaske'!$I$12:$V$21,12,FALSE)&lt;&gt;0,HLOOKUP(INT($I260),'1. Eingabemaske'!$I$12:$V$21,12,FALSE),""),"")</f>
        <v/>
      </c>
      <c r="AY260" s="95" t="str">
        <f>IF(ISTEXT($D260),SUM(IF($AV260="",0,IF('1. Eingabemaske'!$F$21="","",(IF('1. Eingabemaske'!$F$21=0,($AU260/'1. Eingabemaske'!$G$21),($AU260-1)/('1. Eingabemaske'!$G$21-1)))*$AV260)),IF($AX260="",0,IF('1. Eingabemaske'!#REF!="","",(IF('1. Eingabemaske'!#REF!=0,($AW260/'1. Eingabemaske'!#REF!),($AW260-1)/('1. Eingabemaske'!#REF!-1)))*$AX260))),"")</f>
        <v/>
      </c>
      <c r="AZ260" s="84" t="str">
        <f t="shared" si="30"/>
        <v>Bitte BES einfügen</v>
      </c>
      <c r="BA260" s="96" t="str">
        <f t="shared" si="31"/>
        <v/>
      </c>
      <c r="BB260" s="100"/>
      <c r="BC260" s="100"/>
      <c r="BD260" s="100"/>
    </row>
    <row r="261" spans="2:56" ht="13.5" thickBot="1" x14ac:dyDescent="0.45">
      <c r="B261" s="99" t="str">
        <f t="shared" si="24"/>
        <v xml:space="preserve"> </v>
      </c>
      <c r="C261" s="100"/>
      <c r="D261" s="100"/>
      <c r="E261" s="100"/>
      <c r="F261" s="100"/>
      <c r="G261" s="101"/>
      <c r="H261" s="101"/>
      <c r="I261" s="84" t="str">
        <f>IF(ISBLANK(Tableau1[[#This Row],[Name]]),"",((Tableau1[[#This Row],[Testdatum]]-Tableau1[[#This Row],[Geburtsdatum]])/365))</f>
        <v/>
      </c>
      <c r="J261" s="102" t="str">
        <f t="shared" si="25"/>
        <v xml:space="preserve"> </v>
      </c>
      <c r="K261" s="103"/>
      <c r="L261" s="103"/>
      <c r="M261" s="104" t="str">
        <f>IF(ISTEXT(D261),IF(L261="","",IF(HLOOKUP(INT($I261),'1. Eingabemaske'!$I$12:$V$21,2,FALSE)&lt;&gt;0,HLOOKUP(INT($I261),'1. Eingabemaske'!$I$12:$V$21,2,FALSE),"")),"")</f>
        <v/>
      </c>
      <c r="N261" s="105" t="str">
        <f>IF(ISTEXT($D261),IF(F261="M",IF(L261="","",IF($K261="Frühentwickler",VLOOKUP(INT($I261),'1. Eingabemaske'!$Z$12:$AF$28,5,FALSE),IF($K261="Normalentwickler",VLOOKUP(INT($I261),'1. Eingabemaske'!$Z$12:$AF$23,6,FALSE),IF($K261="Spätentwickler",VLOOKUP(INT($I261),'1. Eingabemaske'!$Z$12:$AF$23,7,FALSE),0)))+((VLOOKUP(INT($I261),'1. Eingabemaske'!$Z$12:$AF$23,2,FALSE))*(($G261-DATE(YEAR($G261),1,1)+1)/365))),IF(F261="W",(IF($K261="Frühentwickler",VLOOKUP(INT($I261),'1. Eingabemaske'!$AH$12:$AN$28,5,FALSE),IF($K261="Normalentwickler",VLOOKUP(INT($I261),'1. Eingabemaske'!$AH$12:$AN$23,6,FALSE),IF($K261="Spätentwickler",VLOOKUP(INT($I261),'1. Eingabemaske'!$AH$12:$AN$23,7,FALSE),0)))+((VLOOKUP(INT($I261),'1. Eingabemaske'!$AH$12:$AN$23,2,FALSE))*(($G261-DATE(YEAR($G261),1,1)+1)/365))),"Geschlecht fehlt!")),"")</f>
        <v/>
      </c>
      <c r="O261" s="106" t="str">
        <f>IF(ISTEXT(D261),IF(M261="","",IF('1. Eingabemaske'!$F$13="",0,(IF('1. Eingabemaske'!$F$13=0,(L261/'1. Eingabemaske'!$G$13),(L261-1)/('1. Eingabemaske'!$G$13-1))*M261*N261))),"")</f>
        <v/>
      </c>
      <c r="P261" s="103"/>
      <c r="Q261" s="103"/>
      <c r="R261" s="104" t="str">
        <f t="shared" si="26"/>
        <v/>
      </c>
      <c r="S261" s="104" t="str">
        <f>IF(AND(ISTEXT($D261),ISNUMBER(R261)),IF(HLOOKUP(INT($I261),'1. Eingabemaske'!$I$12:$V$21,3,FALSE)&lt;&gt;0,HLOOKUP(INT($I261),'1. Eingabemaske'!$I$12:$V$21,3,FALSE),""),"")</f>
        <v/>
      </c>
      <c r="T261" s="106" t="str">
        <f>IF(ISTEXT($D261),IF($S261="","",IF($R261="","",IF('1. Eingabemaske'!$F$14="",0,(IF('1. Eingabemaske'!$F$14=0,(R261/'1. Eingabemaske'!$G$14),(R261-1)/('1. Eingabemaske'!$G$14-1))*$S261)))),"")</f>
        <v/>
      </c>
      <c r="U261" s="103"/>
      <c r="V261" s="103"/>
      <c r="W261" s="104" t="str">
        <f t="shared" si="27"/>
        <v/>
      </c>
      <c r="X261" s="104" t="str">
        <f>IF(AND(ISTEXT($D261),ISNUMBER(W261)),IF(HLOOKUP(INT($I261),'1. Eingabemaske'!$I$12:$V$21,4,FALSE)&lt;&gt;0,HLOOKUP(INT($I261),'1. Eingabemaske'!$I$12:$V$21,4,FALSE),""),"")</f>
        <v/>
      </c>
      <c r="Y261" s="108" t="str">
        <f>IF(ISTEXT($D261),IF($W261="","",IF($X261="","",IF('1. Eingabemaske'!$F$15="","",(IF('1. Eingabemaske'!$F$15=0,($W261/'1. Eingabemaske'!$G$15),($W261-1)/('1. Eingabemaske'!$G$15-1))*$X261)))),"")</f>
        <v/>
      </c>
      <c r="Z261" s="103"/>
      <c r="AA261" s="103"/>
      <c r="AB261" s="104" t="str">
        <f t="shared" si="28"/>
        <v/>
      </c>
      <c r="AC261" s="104" t="str">
        <f>IF(AND(ISTEXT($D261),ISNUMBER($AB261)),IF(HLOOKUP(INT($I261),'1. Eingabemaske'!$I$12:$V$21,5,FALSE)&lt;&gt;0,HLOOKUP(INT($I261),'1. Eingabemaske'!$I$12:$V$21,5,FALSE),""),"")</f>
        <v/>
      </c>
      <c r="AD261" s="91" t="str">
        <f>IF(ISTEXT($D261),IF($AC261="","",IF('1. Eingabemaske'!$F$16="","",(IF('1. Eingabemaske'!$F$16=0,($AB261/'1. Eingabemaske'!$G$16),($AB261-1)/('1. Eingabemaske'!$G$16-1))*$AC261))),"")</f>
        <v/>
      </c>
      <c r="AE261" s="92" t="str">
        <f>IF(ISTEXT($D261),IF(F261="M",IF(L261="","",IF($K261="Frühentwickler",VLOOKUP(INT($I261),'1. Eingabemaske'!$Z$12:$AF$28,5,FALSE),IF($K261="Normalentwickler",VLOOKUP(INT($I261),'1. Eingabemaske'!$Z$12:$AF$23,6,FALSE),IF($K261="Spätentwickler",VLOOKUP(INT($I261),'1. Eingabemaske'!$Z$12:$AF$23,7,FALSE),0)))+((VLOOKUP(INT($I261),'1. Eingabemaske'!$Z$12:$AF$23,2,FALSE))*(($G261-DATE(YEAR($G261),1,1)+1)/365))),IF(F261="W",(IF($K261="Frühentwickler",VLOOKUP(INT($I261),'1. Eingabemaske'!$AH$12:$AN$28,5,FALSE),IF($K261="Normalentwickler",VLOOKUP(INT($I261),'1. Eingabemaske'!$AH$12:$AN$23,6,FALSE),IF($K261="Spätentwickler",VLOOKUP(INT($I261),'1. Eingabemaske'!$AH$12:$AN$23,7,FALSE),0)))+((VLOOKUP(INT($I261),'1. Eingabemaske'!$AH$12:$AN$23,2,FALSE))*(($G261-DATE(YEAR($G261),1,1)+1)/365))),"Geschlecht fehlt!")),"")</f>
        <v/>
      </c>
      <c r="AF261" s="93" t="str">
        <f t="shared" si="29"/>
        <v/>
      </c>
      <c r="AG261" s="103"/>
      <c r="AH261" s="94" t="str">
        <f>IF(AND(ISTEXT($D261),ISNUMBER($AG261)),IF(HLOOKUP(INT($I261),'1. Eingabemaske'!$I$12:$V$21,6,FALSE)&lt;&gt;0,HLOOKUP(INT($I261),'1. Eingabemaske'!$I$12:$V$21,6,FALSE),""),"")</f>
        <v/>
      </c>
      <c r="AI261" s="91" t="str">
        <f>IF(ISTEXT($D261),IF($AH261="","",IF('1. Eingabemaske'!$F$17="","",(IF('1. Eingabemaske'!$F$17=0,($AG261/'1. Eingabemaske'!$G$17),($AG261-1)/('1. Eingabemaske'!$G$17-1))*$AH261))),"")</f>
        <v/>
      </c>
      <c r="AJ261" s="103"/>
      <c r="AK261" s="94" t="str">
        <f>IF(AND(ISTEXT($D261),ISNUMBER($AJ261)),IF(HLOOKUP(INT($I261),'1. Eingabemaske'!$I$12:$V$21,7,FALSE)&lt;&gt;0,HLOOKUP(INT($I261),'1. Eingabemaske'!$I$12:$V$21,7,FALSE),""),"")</f>
        <v/>
      </c>
      <c r="AL261" s="91" t="str">
        <f>IF(ISTEXT($D261),IF(AJ261=0,0,IF($AK261="","",IF('1. Eingabemaske'!$F$18="","",(IF('1. Eingabemaske'!$F$18=0,($AJ261/'1. Eingabemaske'!$G$18),($AJ261-1)/('1. Eingabemaske'!$G$18-1))*$AK261)))),"")</f>
        <v/>
      </c>
      <c r="AM261" s="103"/>
      <c r="AN261" s="94" t="str">
        <f>IF(AND(ISTEXT($D261),ISNUMBER($AM261)),IF(HLOOKUP(INT($I261),'1. Eingabemaske'!$I$12:$V$21,8,FALSE)&lt;&gt;0,HLOOKUP(INT($I261),'1. Eingabemaske'!$I$12:$V$21,8,FALSE),""),"")</f>
        <v/>
      </c>
      <c r="AO261" s="89" t="str">
        <f>IF(ISTEXT($D261),IF($AN261="","",IF('1. Eingabemaske'!#REF!="","",(IF('1. Eingabemaske'!#REF!=0,($AM261/'1. Eingabemaske'!#REF!),($AM261-1)/('1. Eingabemaske'!#REF!-1))*$AN261))),"")</f>
        <v/>
      </c>
      <c r="AP261" s="110"/>
      <c r="AQ261" s="94" t="str">
        <f>IF(AND(ISTEXT($D261),ISNUMBER($AP261)),IF(HLOOKUP(INT($I261),'1. Eingabemaske'!$I$12:$V$21,9,FALSE)&lt;&gt;0,HLOOKUP(INT($I261),'1. Eingabemaske'!$I$12:$V$21,9,FALSE),""),"")</f>
        <v/>
      </c>
      <c r="AR261" s="103"/>
      <c r="AS261" s="94" t="str">
        <f>IF(AND(ISTEXT($D261),ISNUMBER($AR261)),IF(HLOOKUP(INT($I261),'1. Eingabemaske'!$I$12:$V$21,10,FALSE)&lt;&gt;0,HLOOKUP(INT($I261),'1. Eingabemaske'!$I$12:$V$21,10,FALSE),""),"")</f>
        <v/>
      </c>
      <c r="AT261" s="95" t="str">
        <f>IF(ISTEXT($D261),(IF($AQ261="",0,IF('1. Eingabemaske'!$F$19="","",(IF('1. Eingabemaske'!$F$19=0,($AP261/'1. Eingabemaske'!$G$19),($AP261-1)/('1. Eingabemaske'!$G$19-1))*$AQ261)))+IF($AS261="",0,IF('1. Eingabemaske'!$F$20="","",(IF('1. Eingabemaske'!$F$20=0,($AR261/'1. Eingabemaske'!$G$20),($AR261-1)/('1. Eingabemaske'!$G$20-1))*$AS261)))),"")</f>
        <v/>
      </c>
      <c r="AU261" s="103"/>
      <c r="AV261" s="94" t="str">
        <f>IF(AND(ISTEXT($D261),ISNUMBER($AU261)),IF(HLOOKUP(INT($I261),'1. Eingabemaske'!$I$12:$V$21,11,FALSE)&lt;&gt;0,HLOOKUP(INT($I261),'1. Eingabemaske'!$I$12:$V$21,11,FALSE),""),"")</f>
        <v/>
      </c>
      <c r="AW261" s="103"/>
      <c r="AX261" s="94" t="str">
        <f>IF(AND(ISTEXT($D261),ISNUMBER($AW261)),IF(HLOOKUP(INT($I261),'1. Eingabemaske'!$I$12:$V$21,12,FALSE)&lt;&gt;0,HLOOKUP(INT($I261),'1. Eingabemaske'!$I$12:$V$21,12,FALSE),""),"")</f>
        <v/>
      </c>
      <c r="AY261" s="95" t="str">
        <f>IF(ISTEXT($D261),SUM(IF($AV261="",0,IF('1. Eingabemaske'!$F$21="","",(IF('1. Eingabemaske'!$F$21=0,($AU261/'1. Eingabemaske'!$G$21),($AU261-1)/('1. Eingabemaske'!$G$21-1)))*$AV261)),IF($AX261="",0,IF('1. Eingabemaske'!#REF!="","",(IF('1. Eingabemaske'!#REF!=0,($AW261/'1. Eingabemaske'!#REF!),($AW261-1)/('1. Eingabemaske'!#REF!-1)))*$AX261))),"")</f>
        <v/>
      </c>
      <c r="AZ261" s="84" t="str">
        <f t="shared" si="30"/>
        <v>Bitte BES einfügen</v>
      </c>
      <c r="BA261" s="96" t="str">
        <f t="shared" si="31"/>
        <v/>
      </c>
      <c r="BB261" s="100"/>
      <c r="BC261" s="100"/>
      <c r="BD261" s="100"/>
    </row>
    <row r="262" spans="2:56" ht="13.5" thickBot="1" x14ac:dyDescent="0.45">
      <c r="B262" s="99" t="str">
        <f t="shared" si="24"/>
        <v xml:space="preserve"> </v>
      </c>
      <c r="C262" s="100"/>
      <c r="D262" s="100"/>
      <c r="E262" s="100"/>
      <c r="F262" s="100"/>
      <c r="G262" s="101"/>
      <c r="H262" s="101"/>
      <c r="I262" s="84" t="str">
        <f>IF(ISBLANK(Tableau1[[#This Row],[Name]]),"",((Tableau1[[#This Row],[Testdatum]]-Tableau1[[#This Row],[Geburtsdatum]])/365))</f>
        <v/>
      </c>
      <c r="J262" s="102" t="str">
        <f t="shared" si="25"/>
        <v xml:space="preserve"> </v>
      </c>
      <c r="K262" s="103"/>
      <c r="L262" s="103"/>
      <c r="M262" s="104" t="str">
        <f>IF(ISTEXT(D262),IF(L262="","",IF(HLOOKUP(INT($I262),'1. Eingabemaske'!$I$12:$V$21,2,FALSE)&lt;&gt;0,HLOOKUP(INT($I262),'1. Eingabemaske'!$I$12:$V$21,2,FALSE),"")),"")</f>
        <v/>
      </c>
      <c r="N262" s="105" t="str">
        <f>IF(ISTEXT($D262),IF(F262="M",IF(L262="","",IF($K262="Frühentwickler",VLOOKUP(INT($I262),'1. Eingabemaske'!$Z$12:$AF$28,5,FALSE),IF($K262="Normalentwickler",VLOOKUP(INT($I262),'1. Eingabemaske'!$Z$12:$AF$23,6,FALSE),IF($K262="Spätentwickler",VLOOKUP(INT($I262),'1. Eingabemaske'!$Z$12:$AF$23,7,FALSE),0)))+((VLOOKUP(INT($I262),'1. Eingabemaske'!$Z$12:$AF$23,2,FALSE))*(($G262-DATE(YEAR($G262),1,1)+1)/365))),IF(F262="W",(IF($K262="Frühentwickler",VLOOKUP(INT($I262),'1. Eingabemaske'!$AH$12:$AN$28,5,FALSE),IF($K262="Normalentwickler",VLOOKUP(INT($I262),'1. Eingabemaske'!$AH$12:$AN$23,6,FALSE),IF($K262="Spätentwickler",VLOOKUP(INT($I262),'1. Eingabemaske'!$AH$12:$AN$23,7,FALSE),0)))+((VLOOKUP(INT($I262),'1. Eingabemaske'!$AH$12:$AN$23,2,FALSE))*(($G262-DATE(YEAR($G262),1,1)+1)/365))),"Geschlecht fehlt!")),"")</f>
        <v/>
      </c>
      <c r="O262" s="106" t="str">
        <f>IF(ISTEXT(D262),IF(M262="","",IF('1. Eingabemaske'!$F$13="",0,(IF('1. Eingabemaske'!$F$13=0,(L262/'1. Eingabemaske'!$G$13),(L262-1)/('1. Eingabemaske'!$G$13-1))*M262*N262))),"")</f>
        <v/>
      </c>
      <c r="P262" s="103"/>
      <c r="Q262" s="103"/>
      <c r="R262" s="104" t="str">
        <f t="shared" si="26"/>
        <v/>
      </c>
      <c r="S262" s="104" t="str">
        <f>IF(AND(ISTEXT($D262),ISNUMBER(R262)),IF(HLOOKUP(INT($I262),'1. Eingabemaske'!$I$12:$V$21,3,FALSE)&lt;&gt;0,HLOOKUP(INT($I262),'1. Eingabemaske'!$I$12:$V$21,3,FALSE),""),"")</f>
        <v/>
      </c>
      <c r="T262" s="106" t="str">
        <f>IF(ISTEXT($D262),IF($S262="","",IF($R262="","",IF('1. Eingabemaske'!$F$14="",0,(IF('1. Eingabemaske'!$F$14=0,(R262/'1. Eingabemaske'!$G$14),(R262-1)/('1. Eingabemaske'!$G$14-1))*$S262)))),"")</f>
        <v/>
      </c>
      <c r="U262" s="103"/>
      <c r="V262" s="103"/>
      <c r="W262" s="104" t="str">
        <f t="shared" si="27"/>
        <v/>
      </c>
      <c r="X262" s="104" t="str">
        <f>IF(AND(ISTEXT($D262),ISNUMBER(W262)),IF(HLOOKUP(INT($I262),'1. Eingabemaske'!$I$12:$V$21,4,FALSE)&lt;&gt;0,HLOOKUP(INT($I262),'1. Eingabemaske'!$I$12:$V$21,4,FALSE),""),"")</f>
        <v/>
      </c>
      <c r="Y262" s="108" t="str">
        <f>IF(ISTEXT($D262),IF($W262="","",IF($X262="","",IF('1. Eingabemaske'!$F$15="","",(IF('1. Eingabemaske'!$F$15=0,($W262/'1. Eingabemaske'!$G$15),($W262-1)/('1. Eingabemaske'!$G$15-1))*$X262)))),"")</f>
        <v/>
      </c>
      <c r="Z262" s="103"/>
      <c r="AA262" s="103"/>
      <c r="AB262" s="104" t="str">
        <f t="shared" si="28"/>
        <v/>
      </c>
      <c r="AC262" s="104" t="str">
        <f>IF(AND(ISTEXT($D262),ISNUMBER($AB262)),IF(HLOOKUP(INT($I262),'1. Eingabemaske'!$I$12:$V$21,5,FALSE)&lt;&gt;0,HLOOKUP(INT($I262),'1. Eingabemaske'!$I$12:$V$21,5,FALSE),""),"")</f>
        <v/>
      </c>
      <c r="AD262" s="91" t="str">
        <f>IF(ISTEXT($D262),IF($AC262="","",IF('1. Eingabemaske'!$F$16="","",(IF('1. Eingabemaske'!$F$16=0,($AB262/'1. Eingabemaske'!$G$16),($AB262-1)/('1. Eingabemaske'!$G$16-1))*$AC262))),"")</f>
        <v/>
      </c>
      <c r="AE262" s="92" t="str">
        <f>IF(ISTEXT($D262),IF(F262="M",IF(L262="","",IF($K262="Frühentwickler",VLOOKUP(INT($I262),'1. Eingabemaske'!$Z$12:$AF$28,5,FALSE),IF($K262="Normalentwickler",VLOOKUP(INT($I262),'1. Eingabemaske'!$Z$12:$AF$23,6,FALSE),IF($K262="Spätentwickler",VLOOKUP(INT($I262),'1. Eingabemaske'!$Z$12:$AF$23,7,FALSE),0)))+((VLOOKUP(INT($I262),'1. Eingabemaske'!$Z$12:$AF$23,2,FALSE))*(($G262-DATE(YEAR($G262),1,1)+1)/365))),IF(F262="W",(IF($K262="Frühentwickler",VLOOKUP(INT($I262),'1. Eingabemaske'!$AH$12:$AN$28,5,FALSE),IF($K262="Normalentwickler",VLOOKUP(INT($I262),'1. Eingabemaske'!$AH$12:$AN$23,6,FALSE),IF($K262="Spätentwickler",VLOOKUP(INT($I262),'1. Eingabemaske'!$AH$12:$AN$23,7,FALSE),0)))+((VLOOKUP(INT($I262),'1. Eingabemaske'!$AH$12:$AN$23,2,FALSE))*(($G262-DATE(YEAR($G262),1,1)+1)/365))),"Geschlecht fehlt!")),"")</f>
        <v/>
      </c>
      <c r="AF262" s="93" t="str">
        <f t="shared" si="29"/>
        <v/>
      </c>
      <c r="AG262" s="103"/>
      <c r="AH262" s="94" t="str">
        <f>IF(AND(ISTEXT($D262),ISNUMBER($AG262)),IF(HLOOKUP(INT($I262),'1. Eingabemaske'!$I$12:$V$21,6,FALSE)&lt;&gt;0,HLOOKUP(INT($I262),'1. Eingabemaske'!$I$12:$V$21,6,FALSE),""),"")</f>
        <v/>
      </c>
      <c r="AI262" s="91" t="str">
        <f>IF(ISTEXT($D262),IF($AH262="","",IF('1. Eingabemaske'!$F$17="","",(IF('1. Eingabemaske'!$F$17=0,($AG262/'1. Eingabemaske'!$G$17),($AG262-1)/('1. Eingabemaske'!$G$17-1))*$AH262))),"")</f>
        <v/>
      </c>
      <c r="AJ262" s="103"/>
      <c r="AK262" s="94" t="str">
        <f>IF(AND(ISTEXT($D262),ISNUMBER($AJ262)),IF(HLOOKUP(INT($I262),'1. Eingabemaske'!$I$12:$V$21,7,FALSE)&lt;&gt;0,HLOOKUP(INT($I262),'1. Eingabemaske'!$I$12:$V$21,7,FALSE),""),"")</f>
        <v/>
      </c>
      <c r="AL262" s="91" t="str">
        <f>IF(ISTEXT($D262),IF(AJ262=0,0,IF($AK262="","",IF('1. Eingabemaske'!$F$18="","",(IF('1. Eingabemaske'!$F$18=0,($AJ262/'1. Eingabemaske'!$G$18),($AJ262-1)/('1. Eingabemaske'!$G$18-1))*$AK262)))),"")</f>
        <v/>
      </c>
      <c r="AM262" s="103"/>
      <c r="AN262" s="94" t="str">
        <f>IF(AND(ISTEXT($D262),ISNUMBER($AM262)),IF(HLOOKUP(INT($I262),'1. Eingabemaske'!$I$12:$V$21,8,FALSE)&lt;&gt;0,HLOOKUP(INT($I262),'1. Eingabemaske'!$I$12:$V$21,8,FALSE),""),"")</f>
        <v/>
      </c>
      <c r="AO262" s="89" t="str">
        <f>IF(ISTEXT($D262),IF($AN262="","",IF('1. Eingabemaske'!#REF!="","",(IF('1. Eingabemaske'!#REF!=0,($AM262/'1. Eingabemaske'!#REF!),($AM262-1)/('1. Eingabemaske'!#REF!-1))*$AN262))),"")</f>
        <v/>
      </c>
      <c r="AP262" s="110"/>
      <c r="AQ262" s="94" t="str">
        <f>IF(AND(ISTEXT($D262),ISNUMBER($AP262)),IF(HLOOKUP(INT($I262),'1. Eingabemaske'!$I$12:$V$21,9,FALSE)&lt;&gt;0,HLOOKUP(INT($I262),'1. Eingabemaske'!$I$12:$V$21,9,FALSE),""),"")</f>
        <v/>
      </c>
      <c r="AR262" s="103"/>
      <c r="AS262" s="94" t="str">
        <f>IF(AND(ISTEXT($D262),ISNUMBER($AR262)),IF(HLOOKUP(INT($I262),'1. Eingabemaske'!$I$12:$V$21,10,FALSE)&lt;&gt;0,HLOOKUP(INT($I262),'1. Eingabemaske'!$I$12:$V$21,10,FALSE),""),"")</f>
        <v/>
      </c>
      <c r="AT262" s="95" t="str">
        <f>IF(ISTEXT($D262),(IF($AQ262="",0,IF('1. Eingabemaske'!$F$19="","",(IF('1. Eingabemaske'!$F$19=0,($AP262/'1. Eingabemaske'!$G$19),($AP262-1)/('1. Eingabemaske'!$G$19-1))*$AQ262)))+IF($AS262="",0,IF('1. Eingabemaske'!$F$20="","",(IF('1. Eingabemaske'!$F$20=0,($AR262/'1. Eingabemaske'!$G$20),($AR262-1)/('1. Eingabemaske'!$G$20-1))*$AS262)))),"")</f>
        <v/>
      </c>
      <c r="AU262" s="103"/>
      <c r="AV262" s="94" t="str">
        <f>IF(AND(ISTEXT($D262),ISNUMBER($AU262)),IF(HLOOKUP(INT($I262),'1. Eingabemaske'!$I$12:$V$21,11,FALSE)&lt;&gt;0,HLOOKUP(INT($I262),'1. Eingabemaske'!$I$12:$V$21,11,FALSE),""),"")</f>
        <v/>
      </c>
      <c r="AW262" s="103"/>
      <c r="AX262" s="94" t="str">
        <f>IF(AND(ISTEXT($D262),ISNUMBER($AW262)),IF(HLOOKUP(INT($I262),'1. Eingabemaske'!$I$12:$V$21,12,FALSE)&lt;&gt;0,HLOOKUP(INT($I262),'1. Eingabemaske'!$I$12:$V$21,12,FALSE),""),"")</f>
        <v/>
      </c>
      <c r="AY262" s="95" t="str">
        <f>IF(ISTEXT($D262),SUM(IF($AV262="",0,IF('1. Eingabemaske'!$F$21="","",(IF('1. Eingabemaske'!$F$21=0,($AU262/'1. Eingabemaske'!$G$21),($AU262-1)/('1. Eingabemaske'!$G$21-1)))*$AV262)),IF($AX262="",0,IF('1. Eingabemaske'!#REF!="","",(IF('1. Eingabemaske'!#REF!=0,($AW262/'1. Eingabemaske'!#REF!),($AW262-1)/('1. Eingabemaske'!#REF!-1)))*$AX262))),"")</f>
        <v/>
      </c>
      <c r="AZ262" s="84" t="str">
        <f t="shared" si="30"/>
        <v>Bitte BES einfügen</v>
      </c>
      <c r="BA262" s="96" t="str">
        <f t="shared" si="31"/>
        <v/>
      </c>
      <c r="BB262" s="100"/>
      <c r="BC262" s="100"/>
      <c r="BD262" s="100"/>
    </row>
    <row r="263" spans="2:56" ht="13.5" thickBot="1" x14ac:dyDescent="0.45">
      <c r="B263" s="99" t="str">
        <f t="shared" si="24"/>
        <v xml:space="preserve"> </v>
      </c>
      <c r="C263" s="100"/>
      <c r="D263" s="100"/>
      <c r="E263" s="100"/>
      <c r="F263" s="100"/>
      <c r="G263" s="101"/>
      <c r="H263" s="101"/>
      <c r="I263" s="84" t="str">
        <f>IF(ISBLANK(Tableau1[[#This Row],[Name]]),"",((Tableau1[[#This Row],[Testdatum]]-Tableau1[[#This Row],[Geburtsdatum]])/365))</f>
        <v/>
      </c>
      <c r="J263" s="102" t="str">
        <f t="shared" si="25"/>
        <v xml:space="preserve"> </v>
      </c>
      <c r="K263" s="103"/>
      <c r="L263" s="103"/>
      <c r="M263" s="104" t="str">
        <f>IF(ISTEXT(D263),IF(L263="","",IF(HLOOKUP(INT($I263),'1. Eingabemaske'!$I$12:$V$21,2,FALSE)&lt;&gt;0,HLOOKUP(INT($I263),'1. Eingabemaske'!$I$12:$V$21,2,FALSE),"")),"")</f>
        <v/>
      </c>
      <c r="N263" s="105" t="str">
        <f>IF(ISTEXT($D263),IF(F263="M",IF(L263="","",IF($K263="Frühentwickler",VLOOKUP(INT($I263),'1. Eingabemaske'!$Z$12:$AF$28,5,FALSE),IF($K263="Normalentwickler",VLOOKUP(INT($I263),'1. Eingabemaske'!$Z$12:$AF$23,6,FALSE),IF($K263="Spätentwickler",VLOOKUP(INT($I263),'1. Eingabemaske'!$Z$12:$AF$23,7,FALSE),0)))+((VLOOKUP(INT($I263),'1. Eingabemaske'!$Z$12:$AF$23,2,FALSE))*(($G263-DATE(YEAR($G263),1,1)+1)/365))),IF(F263="W",(IF($K263="Frühentwickler",VLOOKUP(INT($I263),'1. Eingabemaske'!$AH$12:$AN$28,5,FALSE),IF($K263="Normalentwickler",VLOOKUP(INT($I263),'1. Eingabemaske'!$AH$12:$AN$23,6,FALSE),IF($K263="Spätentwickler",VLOOKUP(INT($I263),'1. Eingabemaske'!$AH$12:$AN$23,7,FALSE),0)))+((VLOOKUP(INT($I263),'1. Eingabemaske'!$AH$12:$AN$23,2,FALSE))*(($G263-DATE(YEAR($G263),1,1)+1)/365))),"Geschlecht fehlt!")),"")</f>
        <v/>
      </c>
      <c r="O263" s="106" t="str">
        <f>IF(ISTEXT(D263),IF(M263="","",IF('1. Eingabemaske'!$F$13="",0,(IF('1. Eingabemaske'!$F$13=0,(L263/'1. Eingabemaske'!$G$13),(L263-1)/('1. Eingabemaske'!$G$13-1))*M263*N263))),"")</f>
        <v/>
      </c>
      <c r="P263" s="103"/>
      <c r="Q263" s="103"/>
      <c r="R263" s="104" t="str">
        <f t="shared" si="26"/>
        <v/>
      </c>
      <c r="S263" s="104" t="str">
        <f>IF(AND(ISTEXT($D263),ISNUMBER(R263)),IF(HLOOKUP(INT($I263),'1. Eingabemaske'!$I$12:$V$21,3,FALSE)&lt;&gt;0,HLOOKUP(INT($I263),'1. Eingabemaske'!$I$12:$V$21,3,FALSE),""),"")</f>
        <v/>
      </c>
      <c r="T263" s="106" t="str">
        <f>IF(ISTEXT($D263),IF($S263="","",IF($R263="","",IF('1. Eingabemaske'!$F$14="",0,(IF('1. Eingabemaske'!$F$14=0,(R263/'1. Eingabemaske'!$G$14),(R263-1)/('1. Eingabemaske'!$G$14-1))*$S263)))),"")</f>
        <v/>
      </c>
      <c r="U263" s="103"/>
      <c r="V263" s="103"/>
      <c r="W263" s="104" t="str">
        <f t="shared" si="27"/>
        <v/>
      </c>
      <c r="X263" s="104" t="str">
        <f>IF(AND(ISTEXT($D263),ISNUMBER(W263)),IF(HLOOKUP(INT($I263),'1. Eingabemaske'!$I$12:$V$21,4,FALSE)&lt;&gt;0,HLOOKUP(INT($I263),'1. Eingabemaske'!$I$12:$V$21,4,FALSE),""),"")</f>
        <v/>
      </c>
      <c r="Y263" s="108" t="str">
        <f>IF(ISTEXT($D263),IF($W263="","",IF($X263="","",IF('1. Eingabemaske'!$F$15="","",(IF('1. Eingabemaske'!$F$15=0,($W263/'1. Eingabemaske'!$G$15),($W263-1)/('1. Eingabemaske'!$G$15-1))*$X263)))),"")</f>
        <v/>
      </c>
      <c r="Z263" s="103"/>
      <c r="AA263" s="103"/>
      <c r="AB263" s="104" t="str">
        <f t="shared" si="28"/>
        <v/>
      </c>
      <c r="AC263" s="104" t="str">
        <f>IF(AND(ISTEXT($D263),ISNUMBER($AB263)),IF(HLOOKUP(INT($I263),'1. Eingabemaske'!$I$12:$V$21,5,FALSE)&lt;&gt;0,HLOOKUP(INT($I263),'1. Eingabemaske'!$I$12:$V$21,5,FALSE),""),"")</f>
        <v/>
      </c>
      <c r="AD263" s="91" t="str">
        <f>IF(ISTEXT($D263),IF($AC263="","",IF('1. Eingabemaske'!$F$16="","",(IF('1. Eingabemaske'!$F$16=0,($AB263/'1. Eingabemaske'!$G$16),($AB263-1)/('1. Eingabemaske'!$G$16-1))*$AC263))),"")</f>
        <v/>
      </c>
      <c r="AE263" s="92" t="str">
        <f>IF(ISTEXT($D263),IF(F263="M",IF(L263="","",IF($K263="Frühentwickler",VLOOKUP(INT($I263),'1. Eingabemaske'!$Z$12:$AF$28,5,FALSE),IF($K263="Normalentwickler",VLOOKUP(INT($I263),'1. Eingabemaske'!$Z$12:$AF$23,6,FALSE),IF($K263="Spätentwickler",VLOOKUP(INT($I263),'1. Eingabemaske'!$Z$12:$AF$23,7,FALSE),0)))+((VLOOKUP(INT($I263),'1. Eingabemaske'!$Z$12:$AF$23,2,FALSE))*(($G263-DATE(YEAR($G263),1,1)+1)/365))),IF(F263="W",(IF($K263="Frühentwickler",VLOOKUP(INT($I263),'1. Eingabemaske'!$AH$12:$AN$28,5,FALSE),IF($K263="Normalentwickler",VLOOKUP(INT($I263),'1. Eingabemaske'!$AH$12:$AN$23,6,FALSE),IF($K263="Spätentwickler",VLOOKUP(INT($I263),'1. Eingabemaske'!$AH$12:$AN$23,7,FALSE),0)))+((VLOOKUP(INT($I263),'1. Eingabemaske'!$AH$12:$AN$23,2,FALSE))*(($G263-DATE(YEAR($G263),1,1)+1)/365))),"Geschlecht fehlt!")),"")</f>
        <v/>
      </c>
      <c r="AF263" s="93" t="str">
        <f t="shared" si="29"/>
        <v/>
      </c>
      <c r="AG263" s="103"/>
      <c r="AH263" s="94" t="str">
        <f>IF(AND(ISTEXT($D263),ISNUMBER($AG263)),IF(HLOOKUP(INT($I263),'1. Eingabemaske'!$I$12:$V$21,6,FALSE)&lt;&gt;0,HLOOKUP(INT($I263),'1. Eingabemaske'!$I$12:$V$21,6,FALSE),""),"")</f>
        <v/>
      </c>
      <c r="AI263" s="91" t="str">
        <f>IF(ISTEXT($D263),IF($AH263="","",IF('1. Eingabemaske'!$F$17="","",(IF('1. Eingabemaske'!$F$17=0,($AG263/'1. Eingabemaske'!$G$17),($AG263-1)/('1. Eingabemaske'!$G$17-1))*$AH263))),"")</f>
        <v/>
      </c>
      <c r="AJ263" s="103"/>
      <c r="AK263" s="94" t="str">
        <f>IF(AND(ISTEXT($D263),ISNUMBER($AJ263)),IF(HLOOKUP(INT($I263),'1. Eingabemaske'!$I$12:$V$21,7,FALSE)&lt;&gt;0,HLOOKUP(INT($I263),'1. Eingabemaske'!$I$12:$V$21,7,FALSE),""),"")</f>
        <v/>
      </c>
      <c r="AL263" s="91" t="str">
        <f>IF(ISTEXT($D263),IF(AJ263=0,0,IF($AK263="","",IF('1. Eingabemaske'!$F$18="","",(IF('1. Eingabemaske'!$F$18=0,($AJ263/'1. Eingabemaske'!$G$18),($AJ263-1)/('1. Eingabemaske'!$G$18-1))*$AK263)))),"")</f>
        <v/>
      </c>
      <c r="AM263" s="103"/>
      <c r="AN263" s="94" t="str">
        <f>IF(AND(ISTEXT($D263),ISNUMBER($AM263)),IF(HLOOKUP(INT($I263),'1. Eingabemaske'!$I$12:$V$21,8,FALSE)&lt;&gt;0,HLOOKUP(INT($I263),'1. Eingabemaske'!$I$12:$V$21,8,FALSE),""),"")</f>
        <v/>
      </c>
      <c r="AO263" s="89" t="str">
        <f>IF(ISTEXT($D263),IF($AN263="","",IF('1. Eingabemaske'!#REF!="","",(IF('1. Eingabemaske'!#REF!=0,($AM263/'1. Eingabemaske'!#REF!),($AM263-1)/('1. Eingabemaske'!#REF!-1))*$AN263))),"")</f>
        <v/>
      </c>
      <c r="AP263" s="110"/>
      <c r="AQ263" s="94" t="str">
        <f>IF(AND(ISTEXT($D263),ISNUMBER($AP263)),IF(HLOOKUP(INT($I263),'1. Eingabemaske'!$I$12:$V$21,9,FALSE)&lt;&gt;0,HLOOKUP(INT($I263),'1. Eingabemaske'!$I$12:$V$21,9,FALSE),""),"")</f>
        <v/>
      </c>
      <c r="AR263" s="103"/>
      <c r="AS263" s="94" t="str">
        <f>IF(AND(ISTEXT($D263),ISNUMBER($AR263)),IF(HLOOKUP(INT($I263),'1. Eingabemaske'!$I$12:$V$21,10,FALSE)&lt;&gt;0,HLOOKUP(INT($I263),'1. Eingabemaske'!$I$12:$V$21,10,FALSE),""),"")</f>
        <v/>
      </c>
      <c r="AT263" s="95" t="str">
        <f>IF(ISTEXT($D263),(IF($AQ263="",0,IF('1. Eingabemaske'!$F$19="","",(IF('1. Eingabemaske'!$F$19=0,($AP263/'1. Eingabemaske'!$G$19),($AP263-1)/('1. Eingabemaske'!$G$19-1))*$AQ263)))+IF($AS263="",0,IF('1. Eingabemaske'!$F$20="","",(IF('1. Eingabemaske'!$F$20=0,($AR263/'1. Eingabemaske'!$G$20),($AR263-1)/('1. Eingabemaske'!$G$20-1))*$AS263)))),"")</f>
        <v/>
      </c>
      <c r="AU263" s="103"/>
      <c r="AV263" s="94" t="str">
        <f>IF(AND(ISTEXT($D263),ISNUMBER($AU263)),IF(HLOOKUP(INT($I263),'1. Eingabemaske'!$I$12:$V$21,11,FALSE)&lt;&gt;0,HLOOKUP(INT($I263),'1. Eingabemaske'!$I$12:$V$21,11,FALSE),""),"")</f>
        <v/>
      </c>
      <c r="AW263" s="103"/>
      <c r="AX263" s="94" t="str">
        <f>IF(AND(ISTEXT($D263),ISNUMBER($AW263)),IF(HLOOKUP(INT($I263),'1. Eingabemaske'!$I$12:$V$21,12,FALSE)&lt;&gt;0,HLOOKUP(INT($I263),'1. Eingabemaske'!$I$12:$V$21,12,FALSE),""),"")</f>
        <v/>
      </c>
      <c r="AY263" s="95" t="str">
        <f>IF(ISTEXT($D263),SUM(IF($AV263="",0,IF('1. Eingabemaske'!$F$21="","",(IF('1. Eingabemaske'!$F$21=0,($AU263/'1. Eingabemaske'!$G$21),($AU263-1)/('1. Eingabemaske'!$G$21-1)))*$AV263)),IF($AX263="",0,IF('1. Eingabemaske'!#REF!="","",(IF('1. Eingabemaske'!#REF!=0,($AW263/'1. Eingabemaske'!#REF!),($AW263-1)/('1. Eingabemaske'!#REF!-1)))*$AX263))),"")</f>
        <v/>
      </c>
      <c r="AZ263" s="84" t="str">
        <f t="shared" si="30"/>
        <v>Bitte BES einfügen</v>
      </c>
      <c r="BA263" s="96" t="str">
        <f t="shared" si="31"/>
        <v/>
      </c>
      <c r="BB263" s="100"/>
      <c r="BC263" s="100"/>
      <c r="BD263" s="100"/>
    </row>
    <row r="264" spans="2:56" ht="13.5" thickBot="1" x14ac:dyDescent="0.45">
      <c r="B264" s="99" t="str">
        <f t="shared" si="24"/>
        <v xml:space="preserve"> </v>
      </c>
      <c r="C264" s="100"/>
      <c r="D264" s="100"/>
      <c r="E264" s="100"/>
      <c r="F264" s="100"/>
      <c r="G264" s="101"/>
      <c r="H264" s="101"/>
      <c r="I264" s="84" t="str">
        <f>IF(ISBLANK(Tableau1[[#This Row],[Name]]),"",((Tableau1[[#This Row],[Testdatum]]-Tableau1[[#This Row],[Geburtsdatum]])/365))</f>
        <v/>
      </c>
      <c r="J264" s="102" t="str">
        <f t="shared" si="25"/>
        <v xml:space="preserve"> </v>
      </c>
      <c r="K264" s="103"/>
      <c r="L264" s="103"/>
      <c r="M264" s="104" t="str">
        <f>IF(ISTEXT(D264),IF(L264="","",IF(HLOOKUP(INT($I264),'1. Eingabemaske'!$I$12:$V$21,2,FALSE)&lt;&gt;0,HLOOKUP(INT($I264),'1. Eingabemaske'!$I$12:$V$21,2,FALSE),"")),"")</f>
        <v/>
      </c>
      <c r="N264" s="105" t="str">
        <f>IF(ISTEXT($D264),IF(F264="M",IF(L264="","",IF($K264="Frühentwickler",VLOOKUP(INT($I264),'1. Eingabemaske'!$Z$12:$AF$28,5,FALSE),IF($K264="Normalentwickler",VLOOKUP(INT($I264),'1. Eingabemaske'!$Z$12:$AF$23,6,FALSE),IF($K264="Spätentwickler",VLOOKUP(INT($I264),'1. Eingabemaske'!$Z$12:$AF$23,7,FALSE),0)))+((VLOOKUP(INT($I264),'1. Eingabemaske'!$Z$12:$AF$23,2,FALSE))*(($G264-DATE(YEAR($G264),1,1)+1)/365))),IF(F264="W",(IF($K264="Frühentwickler",VLOOKUP(INT($I264),'1. Eingabemaske'!$AH$12:$AN$28,5,FALSE),IF($K264="Normalentwickler",VLOOKUP(INT($I264),'1. Eingabemaske'!$AH$12:$AN$23,6,FALSE),IF($K264="Spätentwickler",VLOOKUP(INT($I264),'1. Eingabemaske'!$AH$12:$AN$23,7,FALSE),0)))+((VLOOKUP(INT($I264),'1. Eingabemaske'!$AH$12:$AN$23,2,FALSE))*(($G264-DATE(YEAR($G264),1,1)+1)/365))),"Geschlecht fehlt!")),"")</f>
        <v/>
      </c>
      <c r="O264" s="106" t="str">
        <f>IF(ISTEXT(D264),IF(M264="","",IF('1. Eingabemaske'!$F$13="",0,(IF('1. Eingabemaske'!$F$13=0,(L264/'1. Eingabemaske'!$G$13),(L264-1)/('1. Eingabemaske'!$G$13-1))*M264*N264))),"")</f>
        <v/>
      </c>
      <c r="P264" s="103"/>
      <c r="Q264" s="103"/>
      <c r="R264" s="104" t="str">
        <f t="shared" si="26"/>
        <v/>
      </c>
      <c r="S264" s="104" t="str">
        <f>IF(AND(ISTEXT($D264),ISNUMBER(R264)),IF(HLOOKUP(INT($I264),'1. Eingabemaske'!$I$12:$V$21,3,FALSE)&lt;&gt;0,HLOOKUP(INT($I264),'1. Eingabemaske'!$I$12:$V$21,3,FALSE),""),"")</f>
        <v/>
      </c>
      <c r="T264" s="106" t="str">
        <f>IF(ISTEXT($D264),IF($S264="","",IF($R264="","",IF('1. Eingabemaske'!$F$14="",0,(IF('1. Eingabemaske'!$F$14=0,(R264/'1. Eingabemaske'!$G$14),(R264-1)/('1. Eingabemaske'!$G$14-1))*$S264)))),"")</f>
        <v/>
      </c>
      <c r="U264" s="103"/>
      <c r="V264" s="103"/>
      <c r="W264" s="104" t="str">
        <f t="shared" si="27"/>
        <v/>
      </c>
      <c r="X264" s="104" t="str">
        <f>IF(AND(ISTEXT($D264),ISNUMBER(W264)),IF(HLOOKUP(INT($I264),'1. Eingabemaske'!$I$12:$V$21,4,FALSE)&lt;&gt;0,HLOOKUP(INT($I264),'1. Eingabemaske'!$I$12:$V$21,4,FALSE),""),"")</f>
        <v/>
      </c>
      <c r="Y264" s="108" t="str">
        <f>IF(ISTEXT($D264),IF($W264="","",IF($X264="","",IF('1. Eingabemaske'!$F$15="","",(IF('1. Eingabemaske'!$F$15=0,($W264/'1. Eingabemaske'!$G$15),($W264-1)/('1. Eingabemaske'!$G$15-1))*$X264)))),"")</f>
        <v/>
      </c>
      <c r="Z264" s="103"/>
      <c r="AA264" s="103"/>
      <c r="AB264" s="104" t="str">
        <f t="shared" si="28"/>
        <v/>
      </c>
      <c r="AC264" s="104" t="str">
        <f>IF(AND(ISTEXT($D264),ISNUMBER($AB264)),IF(HLOOKUP(INT($I264),'1. Eingabemaske'!$I$12:$V$21,5,FALSE)&lt;&gt;0,HLOOKUP(INT($I264),'1. Eingabemaske'!$I$12:$V$21,5,FALSE),""),"")</f>
        <v/>
      </c>
      <c r="AD264" s="91" t="str">
        <f>IF(ISTEXT($D264),IF($AC264="","",IF('1. Eingabemaske'!$F$16="","",(IF('1. Eingabemaske'!$F$16=0,($AB264/'1. Eingabemaske'!$G$16),($AB264-1)/('1. Eingabemaske'!$G$16-1))*$AC264))),"")</f>
        <v/>
      </c>
      <c r="AE264" s="92" t="str">
        <f>IF(ISTEXT($D264),IF(F264="M",IF(L264="","",IF($K264="Frühentwickler",VLOOKUP(INT($I264),'1. Eingabemaske'!$Z$12:$AF$28,5,FALSE),IF($K264="Normalentwickler",VLOOKUP(INT($I264),'1. Eingabemaske'!$Z$12:$AF$23,6,FALSE),IF($K264="Spätentwickler",VLOOKUP(INT($I264),'1. Eingabemaske'!$Z$12:$AF$23,7,FALSE),0)))+((VLOOKUP(INT($I264),'1. Eingabemaske'!$Z$12:$AF$23,2,FALSE))*(($G264-DATE(YEAR($G264),1,1)+1)/365))),IF(F264="W",(IF($K264="Frühentwickler",VLOOKUP(INT($I264),'1. Eingabemaske'!$AH$12:$AN$28,5,FALSE),IF($K264="Normalentwickler",VLOOKUP(INT($I264),'1. Eingabemaske'!$AH$12:$AN$23,6,FALSE),IF($K264="Spätentwickler",VLOOKUP(INT($I264),'1. Eingabemaske'!$AH$12:$AN$23,7,FALSE),0)))+((VLOOKUP(INT($I264),'1. Eingabemaske'!$AH$12:$AN$23,2,FALSE))*(($G264-DATE(YEAR($G264),1,1)+1)/365))),"Geschlecht fehlt!")),"")</f>
        <v/>
      </c>
      <c r="AF264" s="93" t="str">
        <f t="shared" si="29"/>
        <v/>
      </c>
      <c r="AG264" s="103"/>
      <c r="AH264" s="94" t="str">
        <f>IF(AND(ISTEXT($D264),ISNUMBER($AG264)),IF(HLOOKUP(INT($I264),'1. Eingabemaske'!$I$12:$V$21,6,FALSE)&lt;&gt;0,HLOOKUP(INT($I264),'1. Eingabemaske'!$I$12:$V$21,6,FALSE),""),"")</f>
        <v/>
      </c>
      <c r="AI264" s="91" t="str">
        <f>IF(ISTEXT($D264),IF($AH264="","",IF('1. Eingabemaske'!$F$17="","",(IF('1. Eingabemaske'!$F$17=0,($AG264/'1. Eingabemaske'!$G$17),($AG264-1)/('1. Eingabemaske'!$G$17-1))*$AH264))),"")</f>
        <v/>
      </c>
      <c r="AJ264" s="103"/>
      <c r="AK264" s="94" t="str">
        <f>IF(AND(ISTEXT($D264),ISNUMBER($AJ264)),IF(HLOOKUP(INT($I264),'1. Eingabemaske'!$I$12:$V$21,7,FALSE)&lt;&gt;0,HLOOKUP(INT($I264),'1. Eingabemaske'!$I$12:$V$21,7,FALSE),""),"")</f>
        <v/>
      </c>
      <c r="AL264" s="91" t="str">
        <f>IF(ISTEXT($D264),IF(AJ264=0,0,IF($AK264="","",IF('1. Eingabemaske'!$F$18="","",(IF('1. Eingabemaske'!$F$18=0,($AJ264/'1. Eingabemaske'!$G$18),($AJ264-1)/('1. Eingabemaske'!$G$18-1))*$AK264)))),"")</f>
        <v/>
      </c>
      <c r="AM264" s="103"/>
      <c r="AN264" s="94" t="str">
        <f>IF(AND(ISTEXT($D264),ISNUMBER($AM264)),IF(HLOOKUP(INT($I264),'1. Eingabemaske'!$I$12:$V$21,8,FALSE)&lt;&gt;0,HLOOKUP(INT($I264),'1. Eingabemaske'!$I$12:$V$21,8,FALSE),""),"")</f>
        <v/>
      </c>
      <c r="AO264" s="89" t="str">
        <f>IF(ISTEXT($D264),IF($AN264="","",IF('1. Eingabemaske'!#REF!="","",(IF('1. Eingabemaske'!#REF!=0,($AM264/'1. Eingabemaske'!#REF!),($AM264-1)/('1. Eingabemaske'!#REF!-1))*$AN264))),"")</f>
        <v/>
      </c>
      <c r="AP264" s="110"/>
      <c r="AQ264" s="94" t="str">
        <f>IF(AND(ISTEXT($D264),ISNUMBER($AP264)),IF(HLOOKUP(INT($I264),'1. Eingabemaske'!$I$12:$V$21,9,FALSE)&lt;&gt;0,HLOOKUP(INT($I264),'1. Eingabemaske'!$I$12:$V$21,9,FALSE),""),"")</f>
        <v/>
      </c>
      <c r="AR264" s="103"/>
      <c r="AS264" s="94" t="str">
        <f>IF(AND(ISTEXT($D264),ISNUMBER($AR264)),IF(HLOOKUP(INT($I264),'1. Eingabemaske'!$I$12:$V$21,10,FALSE)&lt;&gt;0,HLOOKUP(INT($I264),'1. Eingabemaske'!$I$12:$V$21,10,FALSE),""),"")</f>
        <v/>
      </c>
      <c r="AT264" s="95" t="str">
        <f>IF(ISTEXT($D264),(IF($AQ264="",0,IF('1. Eingabemaske'!$F$19="","",(IF('1. Eingabemaske'!$F$19=0,($AP264/'1. Eingabemaske'!$G$19),($AP264-1)/('1. Eingabemaske'!$G$19-1))*$AQ264)))+IF($AS264="",0,IF('1. Eingabemaske'!$F$20="","",(IF('1. Eingabemaske'!$F$20=0,($AR264/'1. Eingabemaske'!$G$20),($AR264-1)/('1. Eingabemaske'!$G$20-1))*$AS264)))),"")</f>
        <v/>
      </c>
      <c r="AU264" s="103"/>
      <c r="AV264" s="94" t="str">
        <f>IF(AND(ISTEXT($D264),ISNUMBER($AU264)),IF(HLOOKUP(INT($I264),'1. Eingabemaske'!$I$12:$V$21,11,FALSE)&lt;&gt;0,HLOOKUP(INT($I264),'1. Eingabemaske'!$I$12:$V$21,11,FALSE),""),"")</f>
        <v/>
      </c>
      <c r="AW264" s="103"/>
      <c r="AX264" s="94" t="str">
        <f>IF(AND(ISTEXT($D264),ISNUMBER($AW264)),IF(HLOOKUP(INT($I264),'1. Eingabemaske'!$I$12:$V$21,12,FALSE)&lt;&gt;0,HLOOKUP(INT($I264),'1. Eingabemaske'!$I$12:$V$21,12,FALSE),""),"")</f>
        <v/>
      </c>
      <c r="AY264" s="95" t="str">
        <f>IF(ISTEXT($D264),SUM(IF($AV264="",0,IF('1. Eingabemaske'!$F$21="","",(IF('1. Eingabemaske'!$F$21=0,($AU264/'1. Eingabemaske'!$G$21),($AU264-1)/('1. Eingabemaske'!$G$21-1)))*$AV264)),IF($AX264="",0,IF('1. Eingabemaske'!#REF!="","",(IF('1. Eingabemaske'!#REF!=0,($AW264/'1. Eingabemaske'!#REF!),($AW264-1)/('1. Eingabemaske'!#REF!-1)))*$AX264))),"")</f>
        <v/>
      </c>
      <c r="AZ264" s="84" t="str">
        <f t="shared" si="30"/>
        <v>Bitte BES einfügen</v>
      </c>
      <c r="BA264" s="96" t="str">
        <f t="shared" si="31"/>
        <v/>
      </c>
      <c r="BB264" s="100"/>
      <c r="BC264" s="100"/>
      <c r="BD264" s="100"/>
    </row>
    <row r="265" spans="2:56" ht="13.5" thickBot="1" x14ac:dyDescent="0.45">
      <c r="B265" s="99" t="str">
        <f t="shared" ref="B265:B328" si="32">CONCATENATE(E265," ",D265)</f>
        <v xml:space="preserve"> </v>
      </c>
      <c r="C265" s="100"/>
      <c r="D265" s="100"/>
      <c r="E265" s="100"/>
      <c r="F265" s="100"/>
      <c r="G265" s="101"/>
      <c r="H265" s="101"/>
      <c r="I265" s="84" t="str">
        <f>IF(ISBLANK(Tableau1[[#This Row],[Name]]),"",((Tableau1[[#This Row],[Testdatum]]-Tableau1[[#This Row],[Geburtsdatum]])/365))</f>
        <v/>
      </c>
      <c r="J265" s="102" t="str">
        <f t="shared" ref="J265:J328" si="33">IF(ISNUMBER(I265),(ROUNDDOWN(I265,0))," ")</f>
        <v xml:space="preserve"> </v>
      </c>
      <c r="K265" s="103"/>
      <c r="L265" s="103"/>
      <c r="M265" s="104" t="str">
        <f>IF(ISTEXT(D265),IF(L265="","",IF(HLOOKUP(INT($I265),'1. Eingabemaske'!$I$12:$V$21,2,FALSE)&lt;&gt;0,HLOOKUP(INT($I265),'1. Eingabemaske'!$I$12:$V$21,2,FALSE),"")),"")</f>
        <v/>
      </c>
      <c r="N265" s="105" t="str">
        <f>IF(ISTEXT($D265),IF(F265="M",IF(L265="","",IF($K265="Frühentwickler",VLOOKUP(INT($I265),'1. Eingabemaske'!$Z$12:$AF$28,5,FALSE),IF($K265="Normalentwickler",VLOOKUP(INT($I265),'1. Eingabemaske'!$Z$12:$AF$23,6,FALSE),IF($K265="Spätentwickler",VLOOKUP(INT($I265),'1. Eingabemaske'!$Z$12:$AF$23,7,FALSE),0)))+((VLOOKUP(INT($I265),'1. Eingabemaske'!$Z$12:$AF$23,2,FALSE))*(($G265-DATE(YEAR($G265),1,1)+1)/365))),IF(F265="W",(IF($K265="Frühentwickler",VLOOKUP(INT($I265),'1. Eingabemaske'!$AH$12:$AN$28,5,FALSE),IF($K265="Normalentwickler",VLOOKUP(INT($I265),'1. Eingabemaske'!$AH$12:$AN$23,6,FALSE),IF($K265="Spätentwickler",VLOOKUP(INT($I265),'1. Eingabemaske'!$AH$12:$AN$23,7,FALSE),0)))+((VLOOKUP(INT($I265),'1. Eingabemaske'!$AH$12:$AN$23,2,FALSE))*(($G265-DATE(YEAR($G265),1,1)+1)/365))),"Geschlecht fehlt!")),"")</f>
        <v/>
      </c>
      <c r="O265" s="106" t="str">
        <f>IF(ISTEXT(D265),IF(M265="","",IF('1. Eingabemaske'!$F$13="",0,(IF('1. Eingabemaske'!$F$13=0,(L265/'1. Eingabemaske'!$G$13),(L265-1)/('1. Eingabemaske'!$G$13-1))*M265*N265))),"")</f>
        <v/>
      </c>
      <c r="P265" s="103"/>
      <c r="Q265" s="103"/>
      <c r="R265" s="104" t="str">
        <f t="shared" ref="R265:R328" si="34">IF(AND($P265="",$Q265=""),"",AVERAGE($P265:$Q265))</f>
        <v/>
      </c>
      <c r="S265" s="104" t="str">
        <f>IF(AND(ISTEXT($D265),ISNUMBER(R265)),IF(HLOOKUP(INT($I265),'1. Eingabemaske'!$I$12:$V$21,3,FALSE)&lt;&gt;0,HLOOKUP(INT($I265),'1. Eingabemaske'!$I$12:$V$21,3,FALSE),""),"")</f>
        <v/>
      </c>
      <c r="T265" s="106" t="str">
        <f>IF(ISTEXT($D265),IF($S265="","",IF($R265="","",IF('1. Eingabemaske'!$F$14="",0,(IF('1. Eingabemaske'!$F$14=0,(R265/'1. Eingabemaske'!$G$14),(R265-1)/('1. Eingabemaske'!$G$14-1))*$S265)))),"")</f>
        <v/>
      </c>
      <c r="U265" s="103"/>
      <c r="V265" s="103"/>
      <c r="W265" s="104" t="str">
        <f t="shared" ref="W265:W328" si="35">IF(AND($U265="",$V265=""),"",AVERAGE($U265:$V265))</f>
        <v/>
      </c>
      <c r="X265" s="104" t="str">
        <f>IF(AND(ISTEXT($D265),ISNUMBER(W265)),IF(HLOOKUP(INT($I265),'1. Eingabemaske'!$I$12:$V$21,4,FALSE)&lt;&gt;0,HLOOKUP(INT($I265),'1. Eingabemaske'!$I$12:$V$21,4,FALSE),""),"")</f>
        <v/>
      </c>
      <c r="Y265" s="108" t="str">
        <f>IF(ISTEXT($D265),IF($W265="","",IF($X265="","",IF('1. Eingabemaske'!$F$15="","",(IF('1. Eingabemaske'!$F$15=0,($W265/'1. Eingabemaske'!$G$15),($W265-1)/('1. Eingabemaske'!$G$15-1))*$X265)))),"")</f>
        <v/>
      </c>
      <c r="Z265" s="103"/>
      <c r="AA265" s="103"/>
      <c r="AB265" s="104" t="str">
        <f t="shared" ref="AB265:AB328" si="36">IF(AND($Z265="",$AA265=""),"",AVERAGE($Z265:$AA265))</f>
        <v/>
      </c>
      <c r="AC265" s="104" t="str">
        <f>IF(AND(ISTEXT($D265),ISNUMBER($AB265)),IF(HLOOKUP(INT($I265),'1. Eingabemaske'!$I$12:$V$21,5,FALSE)&lt;&gt;0,HLOOKUP(INT($I265),'1. Eingabemaske'!$I$12:$V$21,5,FALSE),""),"")</f>
        <v/>
      </c>
      <c r="AD265" s="91" t="str">
        <f>IF(ISTEXT($D265),IF($AC265="","",IF('1. Eingabemaske'!$F$16="","",(IF('1. Eingabemaske'!$F$16=0,($AB265/'1. Eingabemaske'!$G$16),($AB265-1)/('1. Eingabemaske'!$G$16-1))*$AC265))),"")</f>
        <v/>
      </c>
      <c r="AE265" s="92" t="str">
        <f>IF(ISTEXT($D265),IF(F265="M",IF(L265="","",IF($K265="Frühentwickler",VLOOKUP(INT($I265),'1. Eingabemaske'!$Z$12:$AF$28,5,FALSE),IF($K265="Normalentwickler",VLOOKUP(INT($I265),'1. Eingabemaske'!$Z$12:$AF$23,6,FALSE),IF($K265="Spätentwickler",VLOOKUP(INT($I265),'1. Eingabemaske'!$Z$12:$AF$23,7,FALSE),0)))+((VLOOKUP(INT($I265),'1. Eingabemaske'!$Z$12:$AF$23,2,FALSE))*(($G265-DATE(YEAR($G265),1,1)+1)/365))),IF(F265="W",(IF($K265="Frühentwickler",VLOOKUP(INT($I265),'1. Eingabemaske'!$AH$12:$AN$28,5,FALSE),IF($K265="Normalentwickler",VLOOKUP(INT($I265),'1. Eingabemaske'!$AH$12:$AN$23,6,FALSE),IF($K265="Spätentwickler",VLOOKUP(INT($I265),'1. Eingabemaske'!$AH$12:$AN$23,7,FALSE),0)))+((VLOOKUP(INT($I265),'1. Eingabemaske'!$AH$12:$AN$23,2,FALSE))*(($G265-DATE(YEAR($G265),1,1)+1)/365))),"Geschlecht fehlt!")),"")</f>
        <v/>
      </c>
      <c r="AF265" s="93" t="str">
        <f t="shared" ref="AF265:AF328" si="37">IF(ISNUMBER(AE265),SUM(T265,Y265,AD265)*AE265,"")</f>
        <v/>
      </c>
      <c r="AG265" s="103"/>
      <c r="AH265" s="94" t="str">
        <f>IF(AND(ISTEXT($D265),ISNUMBER($AG265)),IF(HLOOKUP(INT($I265),'1. Eingabemaske'!$I$12:$V$21,6,FALSE)&lt;&gt;0,HLOOKUP(INT($I265),'1. Eingabemaske'!$I$12:$V$21,6,FALSE),""),"")</f>
        <v/>
      </c>
      <c r="AI265" s="91" t="str">
        <f>IF(ISTEXT($D265),IF($AH265="","",IF('1. Eingabemaske'!$F$17="","",(IF('1. Eingabemaske'!$F$17=0,($AG265/'1. Eingabemaske'!$G$17),($AG265-1)/('1. Eingabemaske'!$G$17-1))*$AH265))),"")</f>
        <v/>
      </c>
      <c r="AJ265" s="103"/>
      <c r="AK265" s="94" t="str">
        <f>IF(AND(ISTEXT($D265),ISNUMBER($AJ265)),IF(HLOOKUP(INT($I265),'1. Eingabemaske'!$I$12:$V$21,7,FALSE)&lt;&gt;0,HLOOKUP(INT($I265),'1. Eingabemaske'!$I$12:$V$21,7,FALSE),""),"")</f>
        <v/>
      </c>
      <c r="AL265" s="91" t="str">
        <f>IF(ISTEXT($D265),IF(AJ265=0,0,IF($AK265="","",IF('1. Eingabemaske'!$F$18="","",(IF('1. Eingabemaske'!$F$18=0,($AJ265/'1. Eingabemaske'!$G$18),($AJ265-1)/('1. Eingabemaske'!$G$18-1))*$AK265)))),"")</f>
        <v/>
      </c>
      <c r="AM265" s="103"/>
      <c r="AN265" s="94" t="str">
        <f>IF(AND(ISTEXT($D265),ISNUMBER($AM265)),IF(HLOOKUP(INT($I265),'1. Eingabemaske'!$I$12:$V$21,8,FALSE)&lt;&gt;0,HLOOKUP(INT($I265),'1. Eingabemaske'!$I$12:$V$21,8,FALSE),""),"")</f>
        <v/>
      </c>
      <c r="AO265" s="89" t="str">
        <f>IF(ISTEXT($D265),IF($AN265="","",IF('1. Eingabemaske'!#REF!="","",(IF('1. Eingabemaske'!#REF!=0,($AM265/'1. Eingabemaske'!#REF!),($AM265-1)/('1. Eingabemaske'!#REF!-1))*$AN265))),"")</f>
        <v/>
      </c>
      <c r="AP265" s="110"/>
      <c r="AQ265" s="94" t="str">
        <f>IF(AND(ISTEXT($D265),ISNUMBER($AP265)),IF(HLOOKUP(INT($I265),'1. Eingabemaske'!$I$12:$V$21,9,FALSE)&lt;&gt;0,HLOOKUP(INT($I265),'1. Eingabemaske'!$I$12:$V$21,9,FALSE),""),"")</f>
        <v/>
      </c>
      <c r="AR265" s="103"/>
      <c r="AS265" s="94" t="str">
        <f>IF(AND(ISTEXT($D265),ISNUMBER($AR265)),IF(HLOOKUP(INT($I265),'1. Eingabemaske'!$I$12:$V$21,10,FALSE)&lt;&gt;0,HLOOKUP(INT($I265),'1. Eingabemaske'!$I$12:$V$21,10,FALSE),""),"")</f>
        <v/>
      </c>
      <c r="AT265" s="95" t="str">
        <f>IF(ISTEXT($D265),(IF($AQ265="",0,IF('1. Eingabemaske'!$F$19="","",(IF('1. Eingabemaske'!$F$19=0,($AP265/'1. Eingabemaske'!$G$19),($AP265-1)/('1. Eingabemaske'!$G$19-1))*$AQ265)))+IF($AS265="",0,IF('1. Eingabemaske'!$F$20="","",(IF('1. Eingabemaske'!$F$20=0,($AR265/'1. Eingabemaske'!$G$20),($AR265-1)/('1. Eingabemaske'!$G$20-1))*$AS265)))),"")</f>
        <v/>
      </c>
      <c r="AU265" s="103"/>
      <c r="AV265" s="94" t="str">
        <f>IF(AND(ISTEXT($D265),ISNUMBER($AU265)),IF(HLOOKUP(INT($I265),'1. Eingabemaske'!$I$12:$V$21,11,FALSE)&lt;&gt;0,HLOOKUP(INT($I265),'1. Eingabemaske'!$I$12:$V$21,11,FALSE),""),"")</f>
        <v/>
      </c>
      <c r="AW265" s="103"/>
      <c r="AX265" s="94" t="str">
        <f>IF(AND(ISTEXT($D265),ISNUMBER($AW265)),IF(HLOOKUP(INT($I265),'1. Eingabemaske'!$I$12:$V$21,12,FALSE)&lt;&gt;0,HLOOKUP(INT($I265),'1. Eingabemaske'!$I$12:$V$21,12,FALSE),""),"")</f>
        <v/>
      </c>
      <c r="AY265" s="95" t="str">
        <f>IF(ISTEXT($D265),SUM(IF($AV265="",0,IF('1. Eingabemaske'!$F$21="","",(IF('1. Eingabemaske'!$F$21=0,($AU265/'1. Eingabemaske'!$G$21),($AU265-1)/('1. Eingabemaske'!$G$21-1)))*$AV265)),IF($AX265="",0,IF('1. Eingabemaske'!#REF!="","",(IF('1. Eingabemaske'!#REF!=0,($AW265/'1. Eingabemaske'!#REF!),($AW265-1)/('1. Eingabemaske'!#REF!-1)))*$AX265))),"")</f>
        <v/>
      </c>
      <c r="AZ265" s="84" t="str">
        <f t="shared" ref="AZ265:AZ328" si="38">IF(K265="","Bitte BES einfügen",SUM(O265,AF265,AI265,AL265,AO265,AT265,AY265))</f>
        <v>Bitte BES einfügen</v>
      </c>
      <c r="BA265" s="96" t="str">
        <f t="shared" ref="BA265:BA328" si="39">IF(ISTEXT(D265),RANK(AZ265,$AZ$9:$AZ$502),"")</f>
        <v/>
      </c>
      <c r="BB265" s="100"/>
      <c r="BC265" s="100"/>
      <c r="BD265" s="100"/>
    </row>
    <row r="266" spans="2:56" ht="13.5" thickBot="1" x14ac:dyDescent="0.45">
      <c r="B266" s="99" t="str">
        <f t="shared" si="32"/>
        <v xml:space="preserve"> </v>
      </c>
      <c r="C266" s="100"/>
      <c r="D266" s="100"/>
      <c r="E266" s="100"/>
      <c r="F266" s="100"/>
      <c r="G266" s="101"/>
      <c r="H266" s="101"/>
      <c r="I266" s="84" t="str">
        <f>IF(ISBLANK(Tableau1[[#This Row],[Name]]),"",((Tableau1[[#This Row],[Testdatum]]-Tableau1[[#This Row],[Geburtsdatum]])/365))</f>
        <v/>
      </c>
      <c r="J266" s="102" t="str">
        <f t="shared" si="33"/>
        <v xml:space="preserve"> </v>
      </c>
      <c r="K266" s="103"/>
      <c r="L266" s="103"/>
      <c r="M266" s="104" t="str">
        <f>IF(ISTEXT(D266),IF(L266="","",IF(HLOOKUP(INT($I266),'1. Eingabemaske'!$I$12:$V$21,2,FALSE)&lt;&gt;0,HLOOKUP(INT($I266),'1. Eingabemaske'!$I$12:$V$21,2,FALSE),"")),"")</f>
        <v/>
      </c>
      <c r="N266" s="105" t="str">
        <f>IF(ISTEXT($D266),IF(F266="M",IF(L266="","",IF($K266="Frühentwickler",VLOOKUP(INT($I266),'1. Eingabemaske'!$Z$12:$AF$28,5,FALSE),IF($K266="Normalentwickler",VLOOKUP(INT($I266),'1. Eingabemaske'!$Z$12:$AF$23,6,FALSE),IF($K266="Spätentwickler",VLOOKUP(INT($I266),'1. Eingabemaske'!$Z$12:$AF$23,7,FALSE),0)))+((VLOOKUP(INT($I266),'1. Eingabemaske'!$Z$12:$AF$23,2,FALSE))*(($G266-DATE(YEAR($G266),1,1)+1)/365))),IF(F266="W",(IF($K266="Frühentwickler",VLOOKUP(INT($I266),'1. Eingabemaske'!$AH$12:$AN$28,5,FALSE),IF($K266="Normalentwickler",VLOOKUP(INT($I266),'1. Eingabemaske'!$AH$12:$AN$23,6,FALSE),IF($K266="Spätentwickler",VLOOKUP(INT($I266),'1. Eingabemaske'!$AH$12:$AN$23,7,FALSE),0)))+((VLOOKUP(INT($I266),'1. Eingabemaske'!$AH$12:$AN$23,2,FALSE))*(($G266-DATE(YEAR($G266),1,1)+1)/365))),"Geschlecht fehlt!")),"")</f>
        <v/>
      </c>
      <c r="O266" s="106" t="str">
        <f>IF(ISTEXT(D266),IF(M266="","",IF('1. Eingabemaske'!$F$13="",0,(IF('1. Eingabemaske'!$F$13=0,(L266/'1. Eingabemaske'!$G$13),(L266-1)/('1. Eingabemaske'!$G$13-1))*M266*N266))),"")</f>
        <v/>
      </c>
      <c r="P266" s="103"/>
      <c r="Q266" s="103"/>
      <c r="R266" s="104" t="str">
        <f t="shared" si="34"/>
        <v/>
      </c>
      <c r="S266" s="104" t="str">
        <f>IF(AND(ISTEXT($D266),ISNUMBER(R266)),IF(HLOOKUP(INT($I266),'1. Eingabemaske'!$I$12:$V$21,3,FALSE)&lt;&gt;0,HLOOKUP(INT($I266),'1. Eingabemaske'!$I$12:$V$21,3,FALSE),""),"")</f>
        <v/>
      </c>
      <c r="T266" s="106" t="str">
        <f>IF(ISTEXT($D266),IF($S266="","",IF($R266="","",IF('1. Eingabemaske'!$F$14="",0,(IF('1. Eingabemaske'!$F$14=0,(R266/'1. Eingabemaske'!$G$14),(R266-1)/('1. Eingabemaske'!$G$14-1))*$S266)))),"")</f>
        <v/>
      </c>
      <c r="U266" s="103"/>
      <c r="V266" s="103"/>
      <c r="W266" s="104" t="str">
        <f t="shared" si="35"/>
        <v/>
      </c>
      <c r="X266" s="104" t="str">
        <f>IF(AND(ISTEXT($D266),ISNUMBER(W266)),IF(HLOOKUP(INT($I266),'1. Eingabemaske'!$I$12:$V$21,4,FALSE)&lt;&gt;0,HLOOKUP(INT($I266),'1. Eingabemaske'!$I$12:$V$21,4,FALSE),""),"")</f>
        <v/>
      </c>
      <c r="Y266" s="108" t="str">
        <f>IF(ISTEXT($D266),IF($W266="","",IF($X266="","",IF('1. Eingabemaske'!$F$15="","",(IF('1. Eingabemaske'!$F$15=0,($W266/'1. Eingabemaske'!$G$15),($W266-1)/('1. Eingabemaske'!$G$15-1))*$X266)))),"")</f>
        <v/>
      </c>
      <c r="Z266" s="103"/>
      <c r="AA266" s="103"/>
      <c r="AB266" s="104" t="str">
        <f t="shared" si="36"/>
        <v/>
      </c>
      <c r="AC266" s="104" t="str">
        <f>IF(AND(ISTEXT($D266),ISNUMBER($AB266)),IF(HLOOKUP(INT($I266),'1. Eingabemaske'!$I$12:$V$21,5,FALSE)&lt;&gt;0,HLOOKUP(INT($I266),'1. Eingabemaske'!$I$12:$V$21,5,FALSE),""),"")</f>
        <v/>
      </c>
      <c r="AD266" s="91" t="str">
        <f>IF(ISTEXT($D266),IF($AC266="","",IF('1. Eingabemaske'!$F$16="","",(IF('1. Eingabemaske'!$F$16=0,($AB266/'1. Eingabemaske'!$G$16),($AB266-1)/('1. Eingabemaske'!$G$16-1))*$AC266))),"")</f>
        <v/>
      </c>
      <c r="AE266" s="92" t="str">
        <f>IF(ISTEXT($D266),IF(F266="M",IF(L266="","",IF($K266="Frühentwickler",VLOOKUP(INT($I266),'1. Eingabemaske'!$Z$12:$AF$28,5,FALSE),IF($K266="Normalentwickler",VLOOKUP(INT($I266),'1. Eingabemaske'!$Z$12:$AF$23,6,FALSE),IF($K266="Spätentwickler",VLOOKUP(INT($I266),'1. Eingabemaske'!$Z$12:$AF$23,7,FALSE),0)))+((VLOOKUP(INT($I266),'1. Eingabemaske'!$Z$12:$AF$23,2,FALSE))*(($G266-DATE(YEAR($G266),1,1)+1)/365))),IF(F266="W",(IF($K266="Frühentwickler",VLOOKUP(INT($I266),'1. Eingabemaske'!$AH$12:$AN$28,5,FALSE),IF($K266="Normalentwickler",VLOOKUP(INT($I266),'1. Eingabemaske'!$AH$12:$AN$23,6,FALSE),IF($K266="Spätentwickler",VLOOKUP(INT($I266),'1. Eingabemaske'!$AH$12:$AN$23,7,FALSE),0)))+((VLOOKUP(INT($I266),'1. Eingabemaske'!$AH$12:$AN$23,2,FALSE))*(($G266-DATE(YEAR($G266),1,1)+1)/365))),"Geschlecht fehlt!")),"")</f>
        <v/>
      </c>
      <c r="AF266" s="93" t="str">
        <f t="shared" si="37"/>
        <v/>
      </c>
      <c r="AG266" s="103"/>
      <c r="AH266" s="94" t="str">
        <f>IF(AND(ISTEXT($D266),ISNUMBER($AG266)),IF(HLOOKUP(INT($I266),'1. Eingabemaske'!$I$12:$V$21,6,FALSE)&lt;&gt;0,HLOOKUP(INT($I266),'1. Eingabemaske'!$I$12:$V$21,6,FALSE),""),"")</f>
        <v/>
      </c>
      <c r="AI266" s="91" t="str">
        <f>IF(ISTEXT($D266),IF($AH266="","",IF('1. Eingabemaske'!$F$17="","",(IF('1. Eingabemaske'!$F$17=0,($AG266/'1. Eingabemaske'!$G$17),($AG266-1)/('1. Eingabemaske'!$G$17-1))*$AH266))),"")</f>
        <v/>
      </c>
      <c r="AJ266" s="103"/>
      <c r="AK266" s="94" t="str">
        <f>IF(AND(ISTEXT($D266),ISNUMBER($AJ266)),IF(HLOOKUP(INT($I266),'1. Eingabemaske'!$I$12:$V$21,7,FALSE)&lt;&gt;0,HLOOKUP(INT($I266),'1. Eingabemaske'!$I$12:$V$21,7,FALSE),""),"")</f>
        <v/>
      </c>
      <c r="AL266" s="91" t="str">
        <f>IF(ISTEXT($D266),IF(AJ266=0,0,IF($AK266="","",IF('1. Eingabemaske'!$F$18="","",(IF('1. Eingabemaske'!$F$18=0,($AJ266/'1. Eingabemaske'!$G$18),($AJ266-1)/('1. Eingabemaske'!$G$18-1))*$AK266)))),"")</f>
        <v/>
      </c>
      <c r="AM266" s="103"/>
      <c r="AN266" s="94" t="str">
        <f>IF(AND(ISTEXT($D266),ISNUMBER($AM266)),IF(HLOOKUP(INT($I266),'1. Eingabemaske'!$I$12:$V$21,8,FALSE)&lt;&gt;0,HLOOKUP(INT($I266),'1. Eingabemaske'!$I$12:$V$21,8,FALSE),""),"")</f>
        <v/>
      </c>
      <c r="AO266" s="89" t="str">
        <f>IF(ISTEXT($D266),IF($AN266="","",IF('1. Eingabemaske'!#REF!="","",(IF('1. Eingabemaske'!#REF!=0,($AM266/'1. Eingabemaske'!#REF!),($AM266-1)/('1. Eingabemaske'!#REF!-1))*$AN266))),"")</f>
        <v/>
      </c>
      <c r="AP266" s="110"/>
      <c r="AQ266" s="94" t="str">
        <f>IF(AND(ISTEXT($D266),ISNUMBER($AP266)),IF(HLOOKUP(INT($I266),'1. Eingabemaske'!$I$12:$V$21,9,FALSE)&lt;&gt;0,HLOOKUP(INT($I266),'1. Eingabemaske'!$I$12:$V$21,9,FALSE),""),"")</f>
        <v/>
      </c>
      <c r="AR266" s="103"/>
      <c r="AS266" s="94" t="str">
        <f>IF(AND(ISTEXT($D266),ISNUMBER($AR266)),IF(HLOOKUP(INT($I266),'1. Eingabemaske'!$I$12:$V$21,10,FALSE)&lt;&gt;0,HLOOKUP(INT($I266),'1. Eingabemaske'!$I$12:$V$21,10,FALSE),""),"")</f>
        <v/>
      </c>
      <c r="AT266" s="95" t="str">
        <f>IF(ISTEXT($D266),(IF($AQ266="",0,IF('1. Eingabemaske'!$F$19="","",(IF('1. Eingabemaske'!$F$19=0,($AP266/'1. Eingabemaske'!$G$19),($AP266-1)/('1. Eingabemaske'!$G$19-1))*$AQ266)))+IF($AS266="",0,IF('1. Eingabemaske'!$F$20="","",(IF('1. Eingabemaske'!$F$20=0,($AR266/'1. Eingabemaske'!$G$20),($AR266-1)/('1. Eingabemaske'!$G$20-1))*$AS266)))),"")</f>
        <v/>
      </c>
      <c r="AU266" s="103"/>
      <c r="AV266" s="94" t="str">
        <f>IF(AND(ISTEXT($D266),ISNUMBER($AU266)),IF(HLOOKUP(INT($I266),'1. Eingabemaske'!$I$12:$V$21,11,FALSE)&lt;&gt;0,HLOOKUP(INT($I266),'1. Eingabemaske'!$I$12:$V$21,11,FALSE),""),"")</f>
        <v/>
      </c>
      <c r="AW266" s="103"/>
      <c r="AX266" s="94" t="str">
        <f>IF(AND(ISTEXT($D266),ISNUMBER($AW266)),IF(HLOOKUP(INT($I266),'1. Eingabemaske'!$I$12:$V$21,12,FALSE)&lt;&gt;0,HLOOKUP(INT($I266),'1. Eingabemaske'!$I$12:$V$21,12,FALSE),""),"")</f>
        <v/>
      </c>
      <c r="AY266" s="95" t="str">
        <f>IF(ISTEXT($D266),SUM(IF($AV266="",0,IF('1. Eingabemaske'!$F$21="","",(IF('1. Eingabemaske'!$F$21=0,($AU266/'1. Eingabemaske'!$G$21),($AU266-1)/('1. Eingabemaske'!$G$21-1)))*$AV266)),IF($AX266="",0,IF('1. Eingabemaske'!#REF!="","",(IF('1. Eingabemaske'!#REF!=0,($AW266/'1. Eingabemaske'!#REF!),($AW266-1)/('1. Eingabemaske'!#REF!-1)))*$AX266))),"")</f>
        <v/>
      </c>
      <c r="AZ266" s="84" t="str">
        <f t="shared" si="38"/>
        <v>Bitte BES einfügen</v>
      </c>
      <c r="BA266" s="96" t="str">
        <f t="shared" si="39"/>
        <v/>
      </c>
      <c r="BB266" s="100"/>
      <c r="BC266" s="100"/>
      <c r="BD266" s="100"/>
    </row>
    <row r="267" spans="2:56" ht="13.5" thickBot="1" x14ac:dyDescent="0.45">
      <c r="B267" s="99" t="str">
        <f t="shared" si="32"/>
        <v xml:space="preserve"> </v>
      </c>
      <c r="C267" s="100"/>
      <c r="D267" s="100"/>
      <c r="E267" s="100"/>
      <c r="F267" s="100"/>
      <c r="G267" s="101"/>
      <c r="H267" s="101"/>
      <c r="I267" s="84" t="str">
        <f>IF(ISBLANK(Tableau1[[#This Row],[Name]]),"",((Tableau1[[#This Row],[Testdatum]]-Tableau1[[#This Row],[Geburtsdatum]])/365))</f>
        <v/>
      </c>
      <c r="J267" s="102" t="str">
        <f t="shared" si="33"/>
        <v xml:space="preserve"> </v>
      </c>
      <c r="K267" s="103"/>
      <c r="L267" s="103"/>
      <c r="M267" s="104" t="str">
        <f>IF(ISTEXT(D267),IF(L267="","",IF(HLOOKUP(INT($I267),'1. Eingabemaske'!$I$12:$V$21,2,FALSE)&lt;&gt;0,HLOOKUP(INT($I267),'1. Eingabemaske'!$I$12:$V$21,2,FALSE),"")),"")</f>
        <v/>
      </c>
      <c r="N267" s="105" t="str">
        <f>IF(ISTEXT($D267),IF(F267="M",IF(L267="","",IF($K267="Frühentwickler",VLOOKUP(INT($I267),'1. Eingabemaske'!$Z$12:$AF$28,5,FALSE),IF($K267="Normalentwickler",VLOOKUP(INT($I267),'1. Eingabemaske'!$Z$12:$AF$23,6,FALSE),IF($K267="Spätentwickler",VLOOKUP(INT($I267),'1. Eingabemaske'!$Z$12:$AF$23,7,FALSE),0)))+((VLOOKUP(INT($I267),'1. Eingabemaske'!$Z$12:$AF$23,2,FALSE))*(($G267-DATE(YEAR($G267),1,1)+1)/365))),IF(F267="W",(IF($K267="Frühentwickler",VLOOKUP(INT($I267),'1. Eingabemaske'!$AH$12:$AN$28,5,FALSE),IF($K267="Normalentwickler",VLOOKUP(INT($I267),'1. Eingabemaske'!$AH$12:$AN$23,6,FALSE),IF($K267="Spätentwickler",VLOOKUP(INT($I267),'1. Eingabemaske'!$AH$12:$AN$23,7,FALSE),0)))+((VLOOKUP(INT($I267),'1. Eingabemaske'!$AH$12:$AN$23,2,FALSE))*(($G267-DATE(YEAR($G267),1,1)+1)/365))),"Geschlecht fehlt!")),"")</f>
        <v/>
      </c>
      <c r="O267" s="106" t="str">
        <f>IF(ISTEXT(D267),IF(M267="","",IF('1. Eingabemaske'!$F$13="",0,(IF('1. Eingabemaske'!$F$13=0,(L267/'1. Eingabemaske'!$G$13),(L267-1)/('1. Eingabemaske'!$G$13-1))*M267*N267))),"")</f>
        <v/>
      </c>
      <c r="P267" s="103"/>
      <c r="Q267" s="103"/>
      <c r="R267" s="104" t="str">
        <f t="shared" si="34"/>
        <v/>
      </c>
      <c r="S267" s="104" t="str">
        <f>IF(AND(ISTEXT($D267),ISNUMBER(R267)),IF(HLOOKUP(INT($I267),'1. Eingabemaske'!$I$12:$V$21,3,FALSE)&lt;&gt;0,HLOOKUP(INT($I267),'1. Eingabemaske'!$I$12:$V$21,3,FALSE),""),"")</f>
        <v/>
      </c>
      <c r="T267" s="106" t="str">
        <f>IF(ISTEXT($D267),IF($S267="","",IF($R267="","",IF('1. Eingabemaske'!$F$14="",0,(IF('1. Eingabemaske'!$F$14=0,(R267/'1. Eingabemaske'!$G$14),(R267-1)/('1. Eingabemaske'!$G$14-1))*$S267)))),"")</f>
        <v/>
      </c>
      <c r="U267" s="103"/>
      <c r="V267" s="103"/>
      <c r="W267" s="104" t="str">
        <f t="shared" si="35"/>
        <v/>
      </c>
      <c r="X267" s="104" t="str">
        <f>IF(AND(ISTEXT($D267),ISNUMBER(W267)),IF(HLOOKUP(INT($I267),'1. Eingabemaske'!$I$12:$V$21,4,FALSE)&lt;&gt;0,HLOOKUP(INT($I267),'1. Eingabemaske'!$I$12:$V$21,4,FALSE),""),"")</f>
        <v/>
      </c>
      <c r="Y267" s="108" t="str">
        <f>IF(ISTEXT($D267),IF($W267="","",IF($X267="","",IF('1. Eingabemaske'!$F$15="","",(IF('1. Eingabemaske'!$F$15=0,($W267/'1. Eingabemaske'!$G$15),($W267-1)/('1. Eingabemaske'!$G$15-1))*$X267)))),"")</f>
        <v/>
      </c>
      <c r="Z267" s="103"/>
      <c r="AA267" s="103"/>
      <c r="AB267" s="104" t="str">
        <f t="shared" si="36"/>
        <v/>
      </c>
      <c r="AC267" s="104" t="str">
        <f>IF(AND(ISTEXT($D267),ISNUMBER($AB267)),IF(HLOOKUP(INT($I267),'1. Eingabemaske'!$I$12:$V$21,5,FALSE)&lt;&gt;0,HLOOKUP(INT($I267),'1. Eingabemaske'!$I$12:$V$21,5,FALSE),""),"")</f>
        <v/>
      </c>
      <c r="AD267" s="91" t="str">
        <f>IF(ISTEXT($D267),IF($AC267="","",IF('1. Eingabemaske'!$F$16="","",(IF('1. Eingabemaske'!$F$16=0,($AB267/'1. Eingabemaske'!$G$16),($AB267-1)/('1. Eingabemaske'!$G$16-1))*$AC267))),"")</f>
        <v/>
      </c>
      <c r="AE267" s="92" t="str">
        <f>IF(ISTEXT($D267),IF(F267="M",IF(L267="","",IF($K267="Frühentwickler",VLOOKUP(INT($I267),'1. Eingabemaske'!$Z$12:$AF$28,5,FALSE),IF($K267="Normalentwickler",VLOOKUP(INT($I267),'1. Eingabemaske'!$Z$12:$AF$23,6,FALSE),IF($K267="Spätentwickler",VLOOKUP(INT($I267),'1. Eingabemaske'!$Z$12:$AF$23,7,FALSE),0)))+((VLOOKUP(INT($I267),'1. Eingabemaske'!$Z$12:$AF$23,2,FALSE))*(($G267-DATE(YEAR($G267),1,1)+1)/365))),IF(F267="W",(IF($K267="Frühentwickler",VLOOKUP(INT($I267),'1. Eingabemaske'!$AH$12:$AN$28,5,FALSE),IF($K267="Normalentwickler",VLOOKUP(INT($I267),'1. Eingabemaske'!$AH$12:$AN$23,6,FALSE),IF($K267="Spätentwickler",VLOOKUP(INT($I267),'1. Eingabemaske'!$AH$12:$AN$23,7,FALSE),0)))+((VLOOKUP(INT($I267),'1. Eingabemaske'!$AH$12:$AN$23,2,FALSE))*(($G267-DATE(YEAR($G267),1,1)+1)/365))),"Geschlecht fehlt!")),"")</f>
        <v/>
      </c>
      <c r="AF267" s="93" t="str">
        <f t="shared" si="37"/>
        <v/>
      </c>
      <c r="AG267" s="103"/>
      <c r="AH267" s="94" t="str">
        <f>IF(AND(ISTEXT($D267),ISNUMBER($AG267)),IF(HLOOKUP(INT($I267),'1. Eingabemaske'!$I$12:$V$21,6,FALSE)&lt;&gt;0,HLOOKUP(INT($I267),'1. Eingabemaske'!$I$12:$V$21,6,FALSE),""),"")</f>
        <v/>
      </c>
      <c r="AI267" s="91" t="str">
        <f>IF(ISTEXT($D267),IF($AH267="","",IF('1. Eingabemaske'!$F$17="","",(IF('1. Eingabemaske'!$F$17=0,($AG267/'1. Eingabemaske'!$G$17),($AG267-1)/('1. Eingabemaske'!$G$17-1))*$AH267))),"")</f>
        <v/>
      </c>
      <c r="AJ267" s="103"/>
      <c r="AK267" s="94" t="str">
        <f>IF(AND(ISTEXT($D267),ISNUMBER($AJ267)),IF(HLOOKUP(INT($I267),'1. Eingabemaske'!$I$12:$V$21,7,FALSE)&lt;&gt;0,HLOOKUP(INT($I267),'1. Eingabemaske'!$I$12:$V$21,7,FALSE),""),"")</f>
        <v/>
      </c>
      <c r="AL267" s="91" t="str">
        <f>IF(ISTEXT($D267),IF(AJ267=0,0,IF($AK267="","",IF('1. Eingabemaske'!$F$18="","",(IF('1. Eingabemaske'!$F$18=0,($AJ267/'1. Eingabemaske'!$G$18),($AJ267-1)/('1. Eingabemaske'!$G$18-1))*$AK267)))),"")</f>
        <v/>
      </c>
      <c r="AM267" s="103"/>
      <c r="AN267" s="94" t="str">
        <f>IF(AND(ISTEXT($D267),ISNUMBER($AM267)),IF(HLOOKUP(INT($I267),'1. Eingabemaske'!$I$12:$V$21,8,FALSE)&lt;&gt;0,HLOOKUP(INT($I267),'1. Eingabemaske'!$I$12:$V$21,8,FALSE),""),"")</f>
        <v/>
      </c>
      <c r="AO267" s="89" t="str">
        <f>IF(ISTEXT($D267),IF($AN267="","",IF('1. Eingabemaske'!#REF!="","",(IF('1. Eingabemaske'!#REF!=0,($AM267/'1. Eingabemaske'!#REF!),($AM267-1)/('1. Eingabemaske'!#REF!-1))*$AN267))),"")</f>
        <v/>
      </c>
      <c r="AP267" s="110"/>
      <c r="AQ267" s="94" t="str">
        <f>IF(AND(ISTEXT($D267),ISNUMBER($AP267)),IF(HLOOKUP(INT($I267),'1. Eingabemaske'!$I$12:$V$21,9,FALSE)&lt;&gt;0,HLOOKUP(INT($I267),'1. Eingabemaske'!$I$12:$V$21,9,FALSE),""),"")</f>
        <v/>
      </c>
      <c r="AR267" s="103"/>
      <c r="AS267" s="94" t="str">
        <f>IF(AND(ISTEXT($D267),ISNUMBER($AR267)),IF(HLOOKUP(INT($I267),'1. Eingabemaske'!$I$12:$V$21,10,FALSE)&lt;&gt;0,HLOOKUP(INT($I267),'1. Eingabemaske'!$I$12:$V$21,10,FALSE),""),"")</f>
        <v/>
      </c>
      <c r="AT267" s="95" t="str">
        <f>IF(ISTEXT($D267),(IF($AQ267="",0,IF('1. Eingabemaske'!$F$19="","",(IF('1. Eingabemaske'!$F$19=0,($AP267/'1. Eingabemaske'!$G$19),($AP267-1)/('1. Eingabemaske'!$G$19-1))*$AQ267)))+IF($AS267="",0,IF('1. Eingabemaske'!$F$20="","",(IF('1. Eingabemaske'!$F$20=0,($AR267/'1. Eingabemaske'!$G$20),($AR267-1)/('1. Eingabemaske'!$G$20-1))*$AS267)))),"")</f>
        <v/>
      </c>
      <c r="AU267" s="103"/>
      <c r="AV267" s="94" t="str">
        <f>IF(AND(ISTEXT($D267),ISNUMBER($AU267)),IF(HLOOKUP(INT($I267),'1. Eingabemaske'!$I$12:$V$21,11,FALSE)&lt;&gt;0,HLOOKUP(INT($I267),'1. Eingabemaske'!$I$12:$V$21,11,FALSE),""),"")</f>
        <v/>
      </c>
      <c r="AW267" s="103"/>
      <c r="AX267" s="94" t="str">
        <f>IF(AND(ISTEXT($D267),ISNUMBER($AW267)),IF(HLOOKUP(INT($I267),'1. Eingabemaske'!$I$12:$V$21,12,FALSE)&lt;&gt;0,HLOOKUP(INT($I267),'1. Eingabemaske'!$I$12:$V$21,12,FALSE),""),"")</f>
        <v/>
      </c>
      <c r="AY267" s="95" t="str">
        <f>IF(ISTEXT($D267),SUM(IF($AV267="",0,IF('1. Eingabemaske'!$F$21="","",(IF('1. Eingabemaske'!$F$21=0,($AU267/'1. Eingabemaske'!$G$21),($AU267-1)/('1. Eingabemaske'!$G$21-1)))*$AV267)),IF($AX267="",0,IF('1. Eingabemaske'!#REF!="","",(IF('1. Eingabemaske'!#REF!=0,($AW267/'1. Eingabemaske'!#REF!),($AW267-1)/('1. Eingabemaske'!#REF!-1)))*$AX267))),"")</f>
        <v/>
      </c>
      <c r="AZ267" s="84" t="str">
        <f t="shared" si="38"/>
        <v>Bitte BES einfügen</v>
      </c>
      <c r="BA267" s="96" t="str">
        <f t="shared" si="39"/>
        <v/>
      </c>
      <c r="BB267" s="100"/>
      <c r="BC267" s="100"/>
      <c r="BD267" s="100"/>
    </row>
    <row r="268" spans="2:56" ht="13.5" thickBot="1" x14ac:dyDescent="0.45">
      <c r="B268" s="99" t="str">
        <f t="shared" si="32"/>
        <v xml:space="preserve"> </v>
      </c>
      <c r="C268" s="100"/>
      <c r="D268" s="100"/>
      <c r="E268" s="100"/>
      <c r="F268" s="100"/>
      <c r="G268" s="101"/>
      <c r="H268" s="101"/>
      <c r="I268" s="84" t="str">
        <f>IF(ISBLANK(Tableau1[[#This Row],[Name]]),"",((Tableau1[[#This Row],[Testdatum]]-Tableau1[[#This Row],[Geburtsdatum]])/365))</f>
        <v/>
      </c>
      <c r="J268" s="102" t="str">
        <f t="shared" si="33"/>
        <v xml:space="preserve"> </v>
      </c>
      <c r="K268" s="103"/>
      <c r="L268" s="103"/>
      <c r="M268" s="104" t="str">
        <f>IF(ISTEXT(D268),IF(L268="","",IF(HLOOKUP(INT($I268),'1. Eingabemaske'!$I$12:$V$21,2,FALSE)&lt;&gt;0,HLOOKUP(INT($I268),'1. Eingabemaske'!$I$12:$V$21,2,FALSE),"")),"")</f>
        <v/>
      </c>
      <c r="N268" s="105" t="str">
        <f>IF(ISTEXT($D268),IF(F268="M",IF(L268="","",IF($K268="Frühentwickler",VLOOKUP(INT($I268),'1. Eingabemaske'!$Z$12:$AF$28,5,FALSE),IF($K268="Normalentwickler",VLOOKUP(INT($I268),'1. Eingabemaske'!$Z$12:$AF$23,6,FALSE),IF($K268="Spätentwickler",VLOOKUP(INT($I268),'1. Eingabemaske'!$Z$12:$AF$23,7,FALSE),0)))+((VLOOKUP(INT($I268),'1. Eingabemaske'!$Z$12:$AF$23,2,FALSE))*(($G268-DATE(YEAR($G268),1,1)+1)/365))),IF(F268="W",(IF($K268="Frühentwickler",VLOOKUP(INT($I268),'1. Eingabemaske'!$AH$12:$AN$28,5,FALSE),IF($K268="Normalentwickler",VLOOKUP(INT($I268),'1. Eingabemaske'!$AH$12:$AN$23,6,FALSE),IF($K268="Spätentwickler",VLOOKUP(INT($I268),'1. Eingabemaske'!$AH$12:$AN$23,7,FALSE),0)))+((VLOOKUP(INT($I268),'1. Eingabemaske'!$AH$12:$AN$23,2,FALSE))*(($G268-DATE(YEAR($G268),1,1)+1)/365))),"Geschlecht fehlt!")),"")</f>
        <v/>
      </c>
      <c r="O268" s="106" t="str">
        <f>IF(ISTEXT(D268),IF(M268="","",IF('1. Eingabemaske'!$F$13="",0,(IF('1. Eingabemaske'!$F$13=0,(L268/'1. Eingabemaske'!$G$13),(L268-1)/('1. Eingabemaske'!$G$13-1))*M268*N268))),"")</f>
        <v/>
      </c>
      <c r="P268" s="103"/>
      <c r="Q268" s="103"/>
      <c r="R268" s="104" t="str">
        <f t="shared" si="34"/>
        <v/>
      </c>
      <c r="S268" s="104" t="str">
        <f>IF(AND(ISTEXT($D268),ISNUMBER(R268)),IF(HLOOKUP(INT($I268),'1. Eingabemaske'!$I$12:$V$21,3,FALSE)&lt;&gt;0,HLOOKUP(INT($I268),'1. Eingabemaske'!$I$12:$V$21,3,FALSE),""),"")</f>
        <v/>
      </c>
      <c r="T268" s="106" t="str">
        <f>IF(ISTEXT($D268),IF($S268="","",IF($R268="","",IF('1. Eingabemaske'!$F$14="",0,(IF('1. Eingabemaske'!$F$14=0,(R268/'1. Eingabemaske'!$G$14),(R268-1)/('1. Eingabemaske'!$G$14-1))*$S268)))),"")</f>
        <v/>
      </c>
      <c r="U268" s="103"/>
      <c r="V268" s="103"/>
      <c r="W268" s="104" t="str">
        <f t="shared" si="35"/>
        <v/>
      </c>
      <c r="X268" s="104" t="str">
        <f>IF(AND(ISTEXT($D268),ISNUMBER(W268)),IF(HLOOKUP(INT($I268),'1. Eingabemaske'!$I$12:$V$21,4,FALSE)&lt;&gt;0,HLOOKUP(INT($I268),'1. Eingabemaske'!$I$12:$V$21,4,FALSE),""),"")</f>
        <v/>
      </c>
      <c r="Y268" s="108" t="str">
        <f>IF(ISTEXT($D268),IF($W268="","",IF($X268="","",IF('1. Eingabemaske'!$F$15="","",(IF('1. Eingabemaske'!$F$15=0,($W268/'1. Eingabemaske'!$G$15),($W268-1)/('1. Eingabemaske'!$G$15-1))*$X268)))),"")</f>
        <v/>
      </c>
      <c r="Z268" s="103"/>
      <c r="AA268" s="103"/>
      <c r="AB268" s="104" t="str">
        <f t="shared" si="36"/>
        <v/>
      </c>
      <c r="AC268" s="104" t="str">
        <f>IF(AND(ISTEXT($D268),ISNUMBER($AB268)),IF(HLOOKUP(INT($I268),'1. Eingabemaske'!$I$12:$V$21,5,FALSE)&lt;&gt;0,HLOOKUP(INT($I268),'1. Eingabemaske'!$I$12:$V$21,5,FALSE),""),"")</f>
        <v/>
      </c>
      <c r="AD268" s="91" t="str">
        <f>IF(ISTEXT($D268),IF($AC268="","",IF('1. Eingabemaske'!$F$16="","",(IF('1. Eingabemaske'!$F$16=0,($AB268/'1. Eingabemaske'!$G$16),($AB268-1)/('1. Eingabemaske'!$G$16-1))*$AC268))),"")</f>
        <v/>
      </c>
      <c r="AE268" s="92" t="str">
        <f>IF(ISTEXT($D268),IF(F268="M",IF(L268="","",IF($K268="Frühentwickler",VLOOKUP(INT($I268),'1. Eingabemaske'!$Z$12:$AF$28,5,FALSE),IF($K268="Normalentwickler",VLOOKUP(INT($I268),'1. Eingabemaske'!$Z$12:$AF$23,6,FALSE),IF($K268="Spätentwickler",VLOOKUP(INT($I268),'1. Eingabemaske'!$Z$12:$AF$23,7,FALSE),0)))+((VLOOKUP(INT($I268),'1. Eingabemaske'!$Z$12:$AF$23,2,FALSE))*(($G268-DATE(YEAR($G268),1,1)+1)/365))),IF(F268="W",(IF($K268="Frühentwickler",VLOOKUP(INT($I268),'1. Eingabemaske'!$AH$12:$AN$28,5,FALSE),IF($K268="Normalentwickler",VLOOKUP(INT($I268),'1. Eingabemaske'!$AH$12:$AN$23,6,FALSE),IF($K268="Spätentwickler",VLOOKUP(INT($I268),'1. Eingabemaske'!$AH$12:$AN$23,7,FALSE),0)))+((VLOOKUP(INT($I268),'1. Eingabemaske'!$AH$12:$AN$23,2,FALSE))*(($G268-DATE(YEAR($G268),1,1)+1)/365))),"Geschlecht fehlt!")),"")</f>
        <v/>
      </c>
      <c r="AF268" s="93" t="str">
        <f t="shared" si="37"/>
        <v/>
      </c>
      <c r="AG268" s="103"/>
      <c r="AH268" s="94" t="str">
        <f>IF(AND(ISTEXT($D268),ISNUMBER($AG268)),IF(HLOOKUP(INT($I268),'1. Eingabemaske'!$I$12:$V$21,6,FALSE)&lt;&gt;0,HLOOKUP(INT($I268),'1. Eingabemaske'!$I$12:$V$21,6,FALSE),""),"")</f>
        <v/>
      </c>
      <c r="AI268" s="91" t="str">
        <f>IF(ISTEXT($D268),IF($AH268="","",IF('1. Eingabemaske'!$F$17="","",(IF('1. Eingabemaske'!$F$17=0,($AG268/'1. Eingabemaske'!$G$17),($AG268-1)/('1. Eingabemaske'!$G$17-1))*$AH268))),"")</f>
        <v/>
      </c>
      <c r="AJ268" s="103"/>
      <c r="AK268" s="94" t="str">
        <f>IF(AND(ISTEXT($D268),ISNUMBER($AJ268)),IF(HLOOKUP(INT($I268),'1. Eingabemaske'!$I$12:$V$21,7,FALSE)&lt;&gt;0,HLOOKUP(INT($I268),'1. Eingabemaske'!$I$12:$V$21,7,FALSE),""),"")</f>
        <v/>
      </c>
      <c r="AL268" s="91" t="str">
        <f>IF(ISTEXT($D268),IF(AJ268=0,0,IF($AK268="","",IF('1. Eingabemaske'!$F$18="","",(IF('1. Eingabemaske'!$F$18=0,($AJ268/'1. Eingabemaske'!$G$18),($AJ268-1)/('1. Eingabemaske'!$G$18-1))*$AK268)))),"")</f>
        <v/>
      </c>
      <c r="AM268" s="103"/>
      <c r="AN268" s="94" t="str">
        <f>IF(AND(ISTEXT($D268),ISNUMBER($AM268)),IF(HLOOKUP(INT($I268),'1. Eingabemaske'!$I$12:$V$21,8,FALSE)&lt;&gt;0,HLOOKUP(INT($I268),'1. Eingabemaske'!$I$12:$V$21,8,FALSE),""),"")</f>
        <v/>
      </c>
      <c r="AO268" s="89" t="str">
        <f>IF(ISTEXT($D268),IF($AN268="","",IF('1. Eingabemaske'!#REF!="","",(IF('1. Eingabemaske'!#REF!=0,($AM268/'1. Eingabemaske'!#REF!),($AM268-1)/('1. Eingabemaske'!#REF!-1))*$AN268))),"")</f>
        <v/>
      </c>
      <c r="AP268" s="110"/>
      <c r="AQ268" s="94" t="str">
        <f>IF(AND(ISTEXT($D268),ISNUMBER($AP268)),IF(HLOOKUP(INT($I268),'1. Eingabemaske'!$I$12:$V$21,9,FALSE)&lt;&gt;0,HLOOKUP(INT($I268),'1. Eingabemaske'!$I$12:$V$21,9,FALSE),""),"")</f>
        <v/>
      </c>
      <c r="AR268" s="103"/>
      <c r="AS268" s="94" t="str">
        <f>IF(AND(ISTEXT($D268),ISNUMBER($AR268)),IF(HLOOKUP(INT($I268),'1. Eingabemaske'!$I$12:$V$21,10,FALSE)&lt;&gt;0,HLOOKUP(INT($I268),'1. Eingabemaske'!$I$12:$V$21,10,FALSE),""),"")</f>
        <v/>
      </c>
      <c r="AT268" s="95" t="str">
        <f>IF(ISTEXT($D268),(IF($AQ268="",0,IF('1. Eingabemaske'!$F$19="","",(IF('1. Eingabemaske'!$F$19=0,($AP268/'1. Eingabemaske'!$G$19),($AP268-1)/('1. Eingabemaske'!$G$19-1))*$AQ268)))+IF($AS268="",0,IF('1. Eingabemaske'!$F$20="","",(IF('1. Eingabemaske'!$F$20=0,($AR268/'1. Eingabemaske'!$G$20),($AR268-1)/('1. Eingabemaske'!$G$20-1))*$AS268)))),"")</f>
        <v/>
      </c>
      <c r="AU268" s="103"/>
      <c r="AV268" s="94" t="str">
        <f>IF(AND(ISTEXT($D268),ISNUMBER($AU268)),IF(HLOOKUP(INT($I268),'1. Eingabemaske'!$I$12:$V$21,11,FALSE)&lt;&gt;0,HLOOKUP(INT($I268),'1. Eingabemaske'!$I$12:$V$21,11,FALSE),""),"")</f>
        <v/>
      </c>
      <c r="AW268" s="103"/>
      <c r="AX268" s="94" t="str">
        <f>IF(AND(ISTEXT($D268),ISNUMBER($AW268)),IF(HLOOKUP(INT($I268),'1. Eingabemaske'!$I$12:$V$21,12,FALSE)&lt;&gt;0,HLOOKUP(INT($I268),'1. Eingabemaske'!$I$12:$V$21,12,FALSE),""),"")</f>
        <v/>
      </c>
      <c r="AY268" s="95" t="str">
        <f>IF(ISTEXT($D268),SUM(IF($AV268="",0,IF('1. Eingabemaske'!$F$21="","",(IF('1. Eingabemaske'!$F$21=0,($AU268/'1. Eingabemaske'!$G$21),($AU268-1)/('1. Eingabemaske'!$G$21-1)))*$AV268)),IF($AX268="",0,IF('1. Eingabemaske'!#REF!="","",(IF('1. Eingabemaske'!#REF!=0,($AW268/'1. Eingabemaske'!#REF!),($AW268-1)/('1. Eingabemaske'!#REF!-1)))*$AX268))),"")</f>
        <v/>
      </c>
      <c r="AZ268" s="84" t="str">
        <f t="shared" si="38"/>
        <v>Bitte BES einfügen</v>
      </c>
      <c r="BA268" s="96" t="str">
        <f t="shared" si="39"/>
        <v/>
      </c>
      <c r="BB268" s="100"/>
      <c r="BC268" s="100"/>
      <c r="BD268" s="100"/>
    </row>
    <row r="269" spans="2:56" ht="13.5" thickBot="1" x14ac:dyDescent="0.45">
      <c r="B269" s="99" t="str">
        <f t="shared" si="32"/>
        <v xml:space="preserve"> </v>
      </c>
      <c r="C269" s="100"/>
      <c r="D269" s="100"/>
      <c r="E269" s="100"/>
      <c r="F269" s="100"/>
      <c r="G269" s="101"/>
      <c r="H269" s="101"/>
      <c r="I269" s="84" t="str">
        <f>IF(ISBLANK(Tableau1[[#This Row],[Name]]),"",((Tableau1[[#This Row],[Testdatum]]-Tableau1[[#This Row],[Geburtsdatum]])/365))</f>
        <v/>
      </c>
      <c r="J269" s="102" t="str">
        <f t="shared" si="33"/>
        <v xml:space="preserve"> </v>
      </c>
      <c r="K269" s="103"/>
      <c r="L269" s="103"/>
      <c r="M269" s="104" t="str">
        <f>IF(ISTEXT(D269),IF(L269="","",IF(HLOOKUP(INT($I269),'1. Eingabemaske'!$I$12:$V$21,2,FALSE)&lt;&gt;0,HLOOKUP(INT($I269),'1. Eingabemaske'!$I$12:$V$21,2,FALSE),"")),"")</f>
        <v/>
      </c>
      <c r="N269" s="105" t="str">
        <f>IF(ISTEXT($D269),IF(F269="M",IF(L269="","",IF($K269="Frühentwickler",VLOOKUP(INT($I269),'1. Eingabemaske'!$Z$12:$AF$28,5,FALSE),IF($K269="Normalentwickler",VLOOKUP(INT($I269),'1. Eingabemaske'!$Z$12:$AF$23,6,FALSE),IF($K269="Spätentwickler",VLOOKUP(INT($I269),'1. Eingabemaske'!$Z$12:$AF$23,7,FALSE),0)))+((VLOOKUP(INT($I269),'1. Eingabemaske'!$Z$12:$AF$23,2,FALSE))*(($G269-DATE(YEAR($G269),1,1)+1)/365))),IF(F269="W",(IF($K269="Frühentwickler",VLOOKUP(INT($I269),'1. Eingabemaske'!$AH$12:$AN$28,5,FALSE),IF($K269="Normalentwickler",VLOOKUP(INT($I269),'1. Eingabemaske'!$AH$12:$AN$23,6,FALSE),IF($K269="Spätentwickler",VLOOKUP(INT($I269),'1. Eingabemaske'!$AH$12:$AN$23,7,FALSE),0)))+((VLOOKUP(INT($I269),'1. Eingabemaske'!$AH$12:$AN$23,2,FALSE))*(($G269-DATE(YEAR($G269),1,1)+1)/365))),"Geschlecht fehlt!")),"")</f>
        <v/>
      </c>
      <c r="O269" s="106" t="str">
        <f>IF(ISTEXT(D269),IF(M269="","",IF('1. Eingabemaske'!$F$13="",0,(IF('1. Eingabemaske'!$F$13=0,(L269/'1. Eingabemaske'!$G$13),(L269-1)/('1. Eingabemaske'!$G$13-1))*M269*N269))),"")</f>
        <v/>
      </c>
      <c r="P269" s="103"/>
      <c r="Q269" s="103"/>
      <c r="R269" s="104" t="str">
        <f t="shared" si="34"/>
        <v/>
      </c>
      <c r="S269" s="104" t="str">
        <f>IF(AND(ISTEXT($D269),ISNUMBER(R269)),IF(HLOOKUP(INT($I269),'1. Eingabemaske'!$I$12:$V$21,3,FALSE)&lt;&gt;0,HLOOKUP(INT($I269),'1. Eingabemaske'!$I$12:$V$21,3,FALSE),""),"")</f>
        <v/>
      </c>
      <c r="T269" s="106" t="str">
        <f>IF(ISTEXT($D269),IF($S269="","",IF($R269="","",IF('1. Eingabemaske'!$F$14="",0,(IF('1. Eingabemaske'!$F$14=0,(R269/'1. Eingabemaske'!$G$14),(R269-1)/('1. Eingabemaske'!$G$14-1))*$S269)))),"")</f>
        <v/>
      </c>
      <c r="U269" s="103"/>
      <c r="V269" s="103"/>
      <c r="W269" s="104" t="str">
        <f t="shared" si="35"/>
        <v/>
      </c>
      <c r="X269" s="104" t="str">
        <f>IF(AND(ISTEXT($D269),ISNUMBER(W269)),IF(HLOOKUP(INT($I269),'1. Eingabemaske'!$I$12:$V$21,4,FALSE)&lt;&gt;0,HLOOKUP(INT($I269),'1. Eingabemaske'!$I$12:$V$21,4,FALSE),""),"")</f>
        <v/>
      </c>
      <c r="Y269" s="108" t="str">
        <f>IF(ISTEXT($D269),IF($W269="","",IF($X269="","",IF('1. Eingabemaske'!$F$15="","",(IF('1. Eingabemaske'!$F$15=0,($W269/'1. Eingabemaske'!$G$15),($W269-1)/('1. Eingabemaske'!$G$15-1))*$X269)))),"")</f>
        <v/>
      </c>
      <c r="Z269" s="103"/>
      <c r="AA269" s="103"/>
      <c r="AB269" s="104" t="str">
        <f t="shared" si="36"/>
        <v/>
      </c>
      <c r="AC269" s="104" t="str">
        <f>IF(AND(ISTEXT($D269),ISNUMBER($AB269)),IF(HLOOKUP(INT($I269),'1. Eingabemaske'!$I$12:$V$21,5,FALSE)&lt;&gt;0,HLOOKUP(INT($I269),'1. Eingabemaske'!$I$12:$V$21,5,FALSE),""),"")</f>
        <v/>
      </c>
      <c r="AD269" s="91" t="str">
        <f>IF(ISTEXT($D269),IF($AC269="","",IF('1. Eingabemaske'!$F$16="","",(IF('1. Eingabemaske'!$F$16=0,($AB269/'1. Eingabemaske'!$G$16),($AB269-1)/('1. Eingabemaske'!$G$16-1))*$AC269))),"")</f>
        <v/>
      </c>
      <c r="AE269" s="92" t="str">
        <f>IF(ISTEXT($D269),IF(F269="M",IF(L269="","",IF($K269="Frühentwickler",VLOOKUP(INT($I269),'1. Eingabemaske'!$Z$12:$AF$28,5,FALSE),IF($K269="Normalentwickler",VLOOKUP(INT($I269),'1. Eingabemaske'!$Z$12:$AF$23,6,FALSE),IF($K269="Spätentwickler",VLOOKUP(INT($I269),'1. Eingabemaske'!$Z$12:$AF$23,7,FALSE),0)))+((VLOOKUP(INT($I269),'1. Eingabemaske'!$Z$12:$AF$23,2,FALSE))*(($G269-DATE(YEAR($G269),1,1)+1)/365))),IF(F269="W",(IF($K269="Frühentwickler",VLOOKUP(INT($I269),'1. Eingabemaske'!$AH$12:$AN$28,5,FALSE),IF($K269="Normalentwickler",VLOOKUP(INT($I269),'1. Eingabemaske'!$AH$12:$AN$23,6,FALSE),IF($K269="Spätentwickler",VLOOKUP(INT($I269),'1. Eingabemaske'!$AH$12:$AN$23,7,FALSE),0)))+((VLOOKUP(INT($I269),'1. Eingabemaske'!$AH$12:$AN$23,2,FALSE))*(($G269-DATE(YEAR($G269),1,1)+1)/365))),"Geschlecht fehlt!")),"")</f>
        <v/>
      </c>
      <c r="AF269" s="93" t="str">
        <f t="shared" si="37"/>
        <v/>
      </c>
      <c r="AG269" s="103"/>
      <c r="AH269" s="94" t="str">
        <f>IF(AND(ISTEXT($D269),ISNUMBER($AG269)),IF(HLOOKUP(INT($I269),'1. Eingabemaske'!$I$12:$V$21,6,FALSE)&lt;&gt;0,HLOOKUP(INT($I269),'1. Eingabemaske'!$I$12:$V$21,6,FALSE),""),"")</f>
        <v/>
      </c>
      <c r="AI269" s="91" t="str">
        <f>IF(ISTEXT($D269),IF($AH269="","",IF('1. Eingabemaske'!$F$17="","",(IF('1. Eingabemaske'!$F$17=0,($AG269/'1. Eingabemaske'!$G$17),($AG269-1)/('1. Eingabemaske'!$G$17-1))*$AH269))),"")</f>
        <v/>
      </c>
      <c r="AJ269" s="103"/>
      <c r="AK269" s="94" t="str">
        <f>IF(AND(ISTEXT($D269),ISNUMBER($AJ269)),IF(HLOOKUP(INT($I269),'1. Eingabemaske'!$I$12:$V$21,7,FALSE)&lt;&gt;0,HLOOKUP(INT($I269),'1. Eingabemaske'!$I$12:$V$21,7,FALSE),""),"")</f>
        <v/>
      </c>
      <c r="AL269" s="91" t="str">
        <f>IF(ISTEXT($D269),IF(AJ269=0,0,IF($AK269="","",IF('1. Eingabemaske'!$F$18="","",(IF('1. Eingabemaske'!$F$18=0,($AJ269/'1. Eingabemaske'!$G$18),($AJ269-1)/('1. Eingabemaske'!$G$18-1))*$AK269)))),"")</f>
        <v/>
      </c>
      <c r="AM269" s="103"/>
      <c r="AN269" s="94" t="str">
        <f>IF(AND(ISTEXT($D269),ISNUMBER($AM269)),IF(HLOOKUP(INT($I269),'1. Eingabemaske'!$I$12:$V$21,8,FALSE)&lt;&gt;0,HLOOKUP(INT($I269),'1. Eingabemaske'!$I$12:$V$21,8,FALSE),""),"")</f>
        <v/>
      </c>
      <c r="AO269" s="89" t="str">
        <f>IF(ISTEXT($D269),IF($AN269="","",IF('1. Eingabemaske'!#REF!="","",(IF('1. Eingabemaske'!#REF!=0,($AM269/'1. Eingabemaske'!#REF!),($AM269-1)/('1. Eingabemaske'!#REF!-1))*$AN269))),"")</f>
        <v/>
      </c>
      <c r="AP269" s="110"/>
      <c r="AQ269" s="94" t="str">
        <f>IF(AND(ISTEXT($D269),ISNUMBER($AP269)),IF(HLOOKUP(INT($I269),'1. Eingabemaske'!$I$12:$V$21,9,FALSE)&lt;&gt;0,HLOOKUP(INT($I269),'1. Eingabemaske'!$I$12:$V$21,9,FALSE),""),"")</f>
        <v/>
      </c>
      <c r="AR269" s="103"/>
      <c r="AS269" s="94" t="str">
        <f>IF(AND(ISTEXT($D269),ISNUMBER($AR269)),IF(HLOOKUP(INT($I269),'1. Eingabemaske'!$I$12:$V$21,10,FALSE)&lt;&gt;0,HLOOKUP(INT($I269),'1. Eingabemaske'!$I$12:$V$21,10,FALSE),""),"")</f>
        <v/>
      </c>
      <c r="AT269" s="95" t="str">
        <f>IF(ISTEXT($D269),(IF($AQ269="",0,IF('1. Eingabemaske'!$F$19="","",(IF('1. Eingabemaske'!$F$19=0,($AP269/'1. Eingabemaske'!$G$19),($AP269-1)/('1. Eingabemaske'!$G$19-1))*$AQ269)))+IF($AS269="",0,IF('1. Eingabemaske'!$F$20="","",(IF('1. Eingabemaske'!$F$20=0,($AR269/'1. Eingabemaske'!$G$20),($AR269-1)/('1. Eingabemaske'!$G$20-1))*$AS269)))),"")</f>
        <v/>
      </c>
      <c r="AU269" s="103"/>
      <c r="AV269" s="94" t="str">
        <f>IF(AND(ISTEXT($D269),ISNUMBER($AU269)),IF(HLOOKUP(INT($I269),'1. Eingabemaske'!$I$12:$V$21,11,FALSE)&lt;&gt;0,HLOOKUP(INT($I269),'1. Eingabemaske'!$I$12:$V$21,11,FALSE),""),"")</f>
        <v/>
      </c>
      <c r="AW269" s="103"/>
      <c r="AX269" s="94" t="str">
        <f>IF(AND(ISTEXT($D269),ISNUMBER($AW269)),IF(HLOOKUP(INT($I269),'1. Eingabemaske'!$I$12:$V$21,12,FALSE)&lt;&gt;0,HLOOKUP(INT($I269),'1. Eingabemaske'!$I$12:$V$21,12,FALSE),""),"")</f>
        <v/>
      </c>
      <c r="AY269" s="95" t="str">
        <f>IF(ISTEXT($D269),SUM(IF($AV269="",0,IF('1. Eingabemaske'!$F$21="","",(IF('1. Eingabemaske'!$F$21=0,($AU269/'1. Eingabemaske'!$G$21),($AU269-1)/('1. Eingabemaske'!$G$21-1)))*$AV269)),IF($AX269="",0,IF('1. Eingabemaske'!#REF!="","",(IF('1. Eingabemaske'!#REF!=0,($AW269/'1. Eingabemaske'!#REF!),($AW269-1)/('1. Eingabemaske'!#REF!-1)))*$AX269))),"")</f>
        <v/>
      </c>
      <c r="AZ269" s="84" t="str">
        <f t="shared" si="38"/>
        <v>Bitte BES einfügen</v>
      </c>
      <c r="BA269" s="96" t="str">
        <f t="shared" si="39"/>
        <v/>
      </c>
      <c r="BB269" s="100"/>
      <c r="BC269" s="100"/>
      <c r="BD269" s="100"/>
    </row>
    <row r="270" spans="2:56" ht="13.5" thickBot="1" x14ac:dyDescent="0.45">
      <c r="B270" s="99" t="str">
        <f t="shared" si="32"/>
        <v xml:space="preserve"> </v>
      </c>
      <c r="C270" s="100"/>
      <c r="D270" s="100"/>
      <c r="E270" s="100"/>
      <c r="F270" s="100"/>
      <c r="G270" s="101"/>
      <c r="H270" s="101"/>
      <c r="I270" s="84" t="str">
        <f>IF(ISBLANK(Tableau1[[#This Row],[Name]]),"",((Tableau1[[#This Row],[Testdatum]]-Tableau1[[#This Row],[Geburtsdatum]])/365))</f>
        <v/>
      </c>
      <c r="J270" s="102" t="str">
        <f t="shared" si="33"/>
        <v xml:space="preserve"> </v>
      </c>
      <c r="K270" s="103"/>
      <c r="L270" s="103"/>
      <c r="M270" s="104" t="str">
        <f>IF(ISTEXT(D270),IF(L270="","",IF(HLOOKUP(INT($I270),'1. Eingabemaske'!$I$12:$V$21,2,FALSE)&lt;&gt;0,HLOOKUP(INT($I270),'1. Eingabemaske'!$I$12:$V$21,2,FALSE),"")),"")</f>
        <v/>
      </c>
      <c r="N270" s="105" t="str">
        <f>IF(ISTEXT($D270),IF(F270="M",IF(L270="","",IF($K270="Frühentwickler",VLOOKUP(INT($I270),'1. Eingabemaske'!$Z$12:$AF$28,5,FALSE),IF($K270="Normalentwickler",VLOOKUP(INT($I270),'1. Eingabemaske'!$Z$12:$AF$23,6,FALSE),IF($K270="Spätentwickler",VLOOKUP(INT($I270),'1. Eingabemaske'!$Z$12:$AF$23,7,FALSE),0)))+((VLOOKUP(INT($I270),'1. Eingabemaske'!$Z$12:$AF$23,2,FALSE))*(($G270-DATE(YEAR($G270),1,1)+1)/365))),IF(F270="W",(IF($K270="Frühentwickler",VLOOKUP(INT($I270),'1. Eingabemaske'!$AH$12:$AN$28,5,FALSE),IF($K270="Normalentwickler",VLOOKUP(INT($I270),'1. Eingabemaske'!$AH$12:$AN$23,6,FALSE),IF($K270="Spätentwickler",VLOOKUP(INT($I270),'1. Eingabemaske'!$AH$12:$AN$23,7,FALSE),0)))+((VLOOKUP(INT($I270),'1. Eingabemaske'!$AH$12:$AN$23,2,FALSE))*(($G270-DATE(YEAR($G270),1,1)+1)/365))),"Geschlecht fehlt!")),"")</f>
        <v/>
      </c>
      <c r="O270" s="106" t="str">
        <f>IF(ISTEXT(D270),IF(M270="","",IF('1. Eingabemaske'!$F$13="",0,(IF('1. Eingabemaske'!$F$13=0,(L270/'1. Eingabemaske'!$G$13),(L270-1)/('1. Eingabemaske'!$G$13-1))*M270*N270))),"")</f>
        <v/>
      </c>
      <c r="P270" s="103"/>
      <c r="Q270" s="103"/>
      <c r="R270" s="104" t="str">
        <f t="shared" si="34"/>
        <v/>
      </c>
      <c r="S270" s="104" t="str">
        <f>IF(AND(ISTEXT($D270),ISNUMBER(R270)),IF(HLOOKUP(INT($I270),'1. Eingabemaske'!$I$12:$V$21,3,FALSE)&lt;&gt;0,HLOOKUP(INT($I270),'1. Eingabemaske'!$I$12:$V$21,3,FALSE),""),"")</f>
        <v/>
      </c>
      <c r="T270" s="106" t="str">
        <f>IF(ISTEXT($D270),IF($S270="","",IF($R270="","",IF('1. Eingabemaske'!$F$14="",0,(IF('1. Eingabemaske'!$F$14=0,(R270/'1. Eingabemaske'!$G$14),(R270-1)/('1. Eingabemaske'!$G$14-1))*$S270)))),"")</f>
        <v/>
      </c>
      <c r="U270" s="103"/>
      <c r="V270" s="103"/>
      <c r="W270" s="104" t="str">
        <f t="shared" si="35"/>
        <v/>
      </c>
      <c r="X270" s="104" t="str">
        <f>IF(AND(ISTEXT($D270),ISNUMBER(W270)),IF(HLOOKUP(INT($I270),'1. Eingabemaske'!$I$12:$V$21,4,FALSE)&lt;&gt;0,HLOOKUP(INT($I270),'1. Eingabemaske'!$I$12:$V$21,4,FALSE),""),"")</f>
        <v/>
      </c>
      <c r="Y270" s="108" t="str">
        <f>IF(ISTEXT($D270),IF($W270="","",IF($X270="","",IF('1. Eingabemaske'!$F$15="","",(IF('1. Eingabemaske'!$F$15=0,($W270/'1. Eingabemaske'!$G$15),($W270-1)/('1. Eingabemaske'!$G$15-1))*$X270)))),"")</f>
        <v/>
      </c>
      <c r="Z270" s="103"/>
      <c r="AA270" s="103"/>
      <c r="AB270" s="104" t="str">
        <f t="shared" si="36"/>
        <v/>
      </c>
      <c r="AC270" s="104" t="str">
        <f>IF(AND(ISTEXT($D270),ISNUMBER($AB270)),IF(HLOOKUP(INT($I270),'1. Eingabemaske'!$I$12:$V$21,5,FALSE)&lt;&gt;0,HLOOKUP(INT($I270),'1. Eingabemaske'!$I$12:$V$21,5,FALSE),""),"")</f>
        <v/>
      </c>
      <c r="AD270" s="91" t="str">
        <f>IF(ISTEXT($D270),IF($AC270="","",IF('1. Eingabemaske'!$F$16="","",(IF('1. Eingabemaske'!$F$16=0,($AB270/'1. Eingabemaske'!$G$16),($AB270-1)/('1. Eingabemaske'!$G$16-1))*$AC270))),"")</f>
        <v/>
      </c>
      <c r="AE270" s="92" t="str">
        <f>IF(ISTEXT($D270),IF(F270="M",IF(L270="","",IF($K270="Frühentwickler",VLOOKUP(INT($I270),'1. Eingabemaske'!$Z$12:$AF$28,5,FALSE),IF($K270="Normalentwickler",VLOOKUP(INT($I270),'1. Eingabemaske'!$Z$12:$AF$23,6,FALSE),IF($K270="Spätentwickler",VLOOKUP(INT($I270),'1. Eingabemaske'!$Z$12:$AF$23,7,FALSE),0)))+((VLOOKUP(INT($I270),'1. Eingabemaske'!$Z$12:$AF$23,2,FALSE))*(($G270-DATE(YEAR($G270),1,1)+1)/365))),IF(F270="W",(IF($K270="Frühentwickler",VLOOKUP(INT($I270),'1. Eingabemaske'!$AH$12:$AN$28,5,FALSE),IF($K270="Normalentwickler",VLOOKUP(INT($I270),'1. Eingabemaske'!$AH$12:$AN$23,6,FALSE),IF($K270="Spätentwickler",VLOOKUP(INT($I270),'1. Eingabemaske'!$AH$12:$AN$23,7,FALSE),0)))+((VLOOKUP(INT($I270),'1. Eingabemaske'!$AH$12:$AN$23,2,FALSE))*(($G270-DATE(YEAR($G270),1,1)+1)/365))),"Geschlecht fehlt!")),"")</f>
        <v/>
      </c>
      <c r="AF270" s="93" t="str">
        <f t="shared" si="37"/>
        <v/>
      </c>
      <c r="AG270" s="103"/>
      <c r="AH270" s="94" t="str">
        <f>IF(AND(ISTEXT($D270),ISNUMBER($AG270)),IF(HLOOKUP(INT($I270),'1. Eingabemaske'!$I$12:$V$21,6,FALSE)&lt;&gt;0,HLOOKUP(INT($I270),'1. Eingabemaske'!$I$12:$V$21,6,FALSE),""),"")</f>
        <v/>
      </c>
      <c r="AI270" s="91" t="str">
        <f>IF(ISTEXT($D270),IF($AH270="","",IF('1. Eingabemaske'!$F$17="","",(IF('1. Eingabemaske'!$F$17=0,($AG270/'1. Eingabemaske'!$G$17),($AG270-1)/('1. Eingabemaske'!$G$17-1))*$AH270))),"")</f>
        <v/>
      </c>
      <c r="AJ270" s="103"/>
      <c r="AK270" s="94" t="str">
        <f>IF(AND(ISTEXT($D270),ISNUMBER($AJ270)),IF(HLOOKUP(INT($I270),'1. Eingabemaske'!$I$12:$V$21,7,FALSE)&lt;&gt;0,HLOOKUP(INT($I270),'1. Eingabemaske'!$I$12:$V$21,7,FALSE),""),"")</f>
        <v/>
      </c>
      <c r="AL270" s="91" t="str">
        <f>IF(ISTEXT($D270),IF(AJ270=0,0,IF($AK270="","",IF('1. Eingabemaske'!$F$18="","",(IF('1. Eingabemaske'!$F$18=0,($AJ270/'1. Eingabemaske'!$G$18),($AJ270-1)/('1. Eingabemaske'!$G$18-1))*$AK270)))),"")</f>
        <v/>
      </c>
      <c r="AM270" s="103"/>
      <c r="AN270" s="94" t="str">
        <f>IF(AND(ISTEXT($D270),ISNUMBER($AM270)),IF(HLOOKUP(INT($I270),'1. Eingabemaske'!$I$12:$V$21,8,FALSE)&lt;&gt;0,HLOOKUP(INT($I270),'1. Eingabemaske'!$I$12:$V$21,8,FALSE),""),"")</f>
        <v/>
      </c>
      <c r="AO270" s="89" t="str">
        <f>IF(ISTEXT($D270),IF($AN270="","",IF('1. Eingabemaske'!#REF!="","",(IF('1. Eingabemaske'!#REF!=0,($AM270/'1. Eingabemaske'!#REF!),($AM270-1)/('1. Eingabemaske'!#REF!-1))*$AN270))),"")</f>
        <v/>
      </c>
      <c r="AP270" s="110"/>
      <c r="AQ270" s="94" t="str">
        <f>IF(AND(ISTEXT($D270),ISNUMBER($AP270)),IF(HLOOKUP(INT($I270),'1. Eingabemaske'!$I$12:$V$21,9,FALSE)&lt;&gt;0,HLOOKUP(INT($I270),'1. Eingabemaske'!$I$12:$V$21,9,FALSE),""),"")</f>
        <v/>
      </c>
      <c r="AR270" s="103"/>
      <c r="AS270" s="94" t="str">
        <f>IF(AND(ISTEXT($D270),ISNUMBER($AR270)),IF(HLOOKUP(INT($I270),'1. Eingabemaske'!$I$12:$V$21,10,FALSE)&lt;&gt;0,HLOOKUP(INT($I270),'1. Eingabemaske'!$I$12:$V$21,10,FALSE),""),"")</f>
        <v/>
      </c>
      <c r="AT270" s="95" t="str">
        <f>IF(ISTEXT($D270),(IF($AQ270="",0,IF('1. Eingabemaske'!$F$19="","",(IF('1. Eingabemaske'!$F$19=0,($AP270/'1. Eingabemaske'!$G$19),($AP270-1)/('1. Eingabemaske'!$G$19-1))*$AQ270)))+IF($AS270="",0,IF('1. Eingabemaske'!$F$20="","",(IF('1. Eingabemaske'!$F$20=0,($AR270/'1. Eingabemaske'!$G$20),($AR270-1)/('1. Eingabemaske'!$G$20-1))*$AS270)))),"")</f>
        <v/>
      </c>
      <c r="AU270" s="103"/>
      <c r="AV270" s="94" t="str">
        <f>IF(AND(ISTEXT($D270),ISNUMBER($AU270)),IF(HLOOKUP(INT($I270),'1. Eingabemaske'!$I$12:$V$21,11,FALSE)&lt;&gt;0,HLOOKUP(INT($I270),'1. Eingabemaske'!$I$12:$V$21,11,FALSE),""),"")</f>
        <v/>
      </c>
      <c r="AW270" s="103"/>
      <c r="AX270" s="94" t="str">
        <f>IF(AND(ISTEXT($D270),ISNUMBER($AW270)),IF(HLOOKUP(INT($I270),'1. Eingabemaske'!$I$12:$V$21,12,FALSE)&lt;&gt;0,HLOOKUP(INT($I270),'1. Eingabemaske'!$I$12:$V$21,12,FALSE),""),"")</f>
        <v/>
      </c>
      <c r="AY270" s="95" t="str">
        <f>IF(ISTEXT($D270),SUM(IF($AV270="",0,IF('1. Eingabemaske'!$F$21="","",(IF('1. Eingabemaske'!$F$21=0,($AU270/'1. Eingabemaske'!$G$21),($AU270-1)/('1. Eingabemaske'!$G$21-1)))*$AV270)),IF($AX270="",0,IF('1. Eingabemaske'!#REF!="","",(IF('1. Eingabemaske'!#REF!=0,($AW270/'1. Eingabemaske'!#REF!),($AW270-1)/('1. Eingabemaske'!#REF!-1)))*$AX270))),"")</f>
        <v/>
      </c>
      <c r="AZ270" s="84" t="str">
        <f t="shared" si="38"/>
        <v>Bitte BES einfügen</v>
      </c>
      <c r="BA270" s="96" t="str">
        <f t="shared" si="39"/>
        <v/>
      </c>
      <c r="BB270" s="100"/>
      <c r="BC270" s="100"/>
      <c r="BD270" s="100"/>
    </row>
    <row r="271" spans="2:56" ht="13.5" thickBot="1" x14ac:dyDescent="0.45">
      <c r="B271" s="99" t="str">
        <f t="shared" si="32"/>
        <v xml:space="preserve"> </v>
      </c>
      <c r="C271" s="100"/>
      <c r="D271" s="100"/>
      <c r="E271" s="100"/>
      <c r="F271" s="100"/>
      <c r="G271" s="101"/>
      <c r="H271" s="101"/>
      <c r="I271" s="84" t="str">
        <f>IF(ISBLANK(Tableau1[[#This Row],[Name]]),"",((Tableau1[[#This Row],[Testdatum]]-Tableau1[[#This Row],[Geburtsdatum]])/365))</f>
        <v/>
      </c>
      <c r="J271" s="102" t="str">
        <f t="shared" si="33"/>
        <v xml:space="preserve"> </v>
      </c>
      <c r="K271" s="103"/>
      <c r="L271" s="103"/>
      <c r="M271" s="104" t="str">
        <f>IF(ISTEXT(D271),IF(L271="","",IF(HLOOKUP(INT($I271),'1. Eingabemaske'!$I$12:$V$21,2,FALSE)&lt;&gt;0,HLOOKUP(INT($I271),'1. Eingabemaske'!$I$12:$V$21,2,FALSE),"")),"")</f>
        <v/>
      </c>
      <c r="N271" s="105" t="str">
        <f>IF(ISTEXT($D271),IF(F271="M",IF(L271="","",IF($K271="Frühentwickler",VLOOKUP(INT($I271),'1. Eingabemaske'!$Z$12:$AF$28,5,FALSE),IF($K271="Normalentwickler",VLOOKUP(INT($I271),'1. Eingabemaske'!$Z$12:$AF$23,6,FALSE),IF($K271="Spätentwickler",VLOOKUP(INT($I271),'1. Eingabemaske'!$Z$12:$AF$23,7,FALSE),0)))+((VLOOKUP(INT($I271),'1. Eingabemaske'!$Z$12:$AF$23,2,FALSE))*(($G271-DATE(YEAR($G271),1,1)+1)/365))),IF(F271="W",(IF($K271="Frühentwickler",VLOOKUP(INT($I271),'1. Eingabemaske'!$AH$12:$AN$28,5,FALSE),IF($K271="Normalentwickler",VLOOKUP(INT($I271),'1. Eingabemaske'!$AH$12:$AN$23,6,FALSE),IF($K271="Spätentwickler",VLOOKUP(INT($I271),'1. Eingabemaske'!$AH$12:$AN$23,7,FALSE),0)))+((VLOOKUP(INT($I271),'1. Eingabemaske'!$AH$12:$AN$23,2,FALSE))*(($G271-DATE(YEAR($G271),1,1)+1)/365))),"Geschlecht fehlt!")),"")</f>
        <v/>
      </c>
      <c r="O271" s="106" t="str">
        <f>IF(ISTEXT(D271),IF(M271="","",IF('1. Eingabemaske'!$F$13="",0,(IF('1. Eingabemaske'!$F$13=0,(L271/'1. Eingabemaske'!$G$13),(L271-1)/('1. Eingabemaske'!$G$13-1))*M271*N271))),"")</f>
        <v/>
      </c>
      <c r="P271" s="103"/>
      <c r="Q271" s="103"/>
      <c r="R271" s="104" t="str">
        <f t="shared" si="34"/>
        <v/>
      </c>
      <c r="S271" s="104" t="str">
        <f>IF(AND(ISTEXT($D271),ISNUMBER(R271)),IF(HLOOKUP(INT($I271),'1. Eingabemaske'!$I$12:$V$21,3,FALSE)&lt;&gt;0,HLOOKUP(INT($I271),'1. Eingabemaske'!$I$12:$V$21,3,FALSE),""),"")</f>
        <v/>
      </c>
      <c r="T271" s="106" t="str">
        <f>IF(ISTEXT($D271),IF($S271="","",IF($R271="","",IF('1. Eingabemaske'!$F$14="",0,(IF('1. Eingabemaske'!$F$14=0,(R271/'1. Eingabemaske'!$G$14),(R271-1)/('1. Eingabemaske'!$G$14-1))*$S271)))),"")</f>
        <v/>
      </c>
      <c r="U271" s="103"/>
      <c r="V271" s="103"/>
      <c r="W271" s="104" t="str">
        <f t="shared" si="35"/>
        <v/>
      </c>
      <c r="X271" s="104" t="str">
        <f>IF(AND(ISTEXT($D271),ISNUMBER(W271)),IF(HLOOKUP(INT($I271),'1. Eingabemaske'!$I$12:$V$21,4,FALSE)&lt;&gt;0,HLOOKUP(INT($I271),'1. Eingabemaske'!$I$12:$V$21,4,FALSE),""),"")</f>
        <v/>
      </c>
      <c r="Y271" s="108" t="str">
        <f>IF(ISTEXT($D271),IF($W271="","",IF($X271="","",IF('1. Eingabemaske'!$F$15="","",(IF('1. Eingabemaske'!$F$15=0,($W271/'1. Eingabemaske'!$G$15),($W271-1)/('1. Eingabemaske'!$G$15-1))*$X271)))),"")</f>
        <v/>
      </c>
      <c r="Z271" s="103"/>
      <c r="AA271" s="103"/>
      <c r="AB271" s="104" t="str">
        <f t="shared" si="36"/>
        <v/>
      </c>
      <c r="AC271" s="104" t="str">
        <f>IF(AND(ISTEXT($D271),ISNUMBER($AB271)),IF(HLOOKUP(INT($I271),'1. Eingabemaske'!$I$12:$V$21,5,FALSE)&lt;&gt;0,HLOOKUP(INT($I271),'1. Eingabemaske'!$I$12:$V$21,5,FALSE),""),"")</f>
        <v/>
      </c>
      <c r="AD271" s="91" t="str">
        <f>IF(ISTEXT($D271),IF($AC271="","",IF('1. Eingabemaske'!$F$16="","",(IF('1. Eingabemaske'!$F$16=0,($AB271/'1. Eingabemaske'!$G$16),($AB271-1)/('1. Eingabemaske'!$G$16-1))*$AC271))),"")</f>
        <v/>
      </c>
      <c r="AE271" s="92" t="str">
        <f>IF(ISTEXT($D271),IF(F271="M",IF(L271="","",IF($K271="Frühentwickler",VLOOKUP(INT($I271),'1. Eingabemaske'!$Z$12:$AF$28,5,FALSE),IF($K271="Normalentwickler",VLOOKUP(INT($I271),'1. Eingabemaske'!$Z$12:$AF$23,6,FALSE),IF($K271="Spätentwickler",VLOOKUP(INT($I271),'1. Eingabemaske'!$Z$12:$AF$23,7,FALSE),0)))+((VLOOKUP(INT($I271),'1. Eingabemaske'!$Z$12:$AF$23,2,FALSE))*(($G271-DATE(YEAR($G271),1,1)+1)/365))),IF(F271="W",(IF($K271="Frühentwickler",VLOOKUP(INT($I271),'1. Eingabemaske'!$AH$12:$AN$28,5,FALSE),IF($K271="Normalentwickler",VLOOKUP(INT($I271),'1. Eingabemaske'!$AH$12:$AN$23,6,FALSE),IF($K271="Spätentwickler",VLOOKUP(INT($I271),'1. Eingabemaske'!$AH$12:$AN$23,7,FALSE),0)))+((VLOOKUP(INT($I271),'1. Eingabemaske'!$AH$12:$AN$23,2,FALSE))*(($G271-DATE(YEAR($G271),1,1)+1)/365))),"Geschlecht fehlt!")),"")</f>
        <v/>
      </c>
      <c r="AF271" s="93" t="str">
        <f t="shared" si="37"/>
        <v/>
      </c>
      <c r="AG271" s="103"/>
      <c r="AH271" s="94" t="str">
        <f>IF(AND(ISTEXT($D271),ISNUMBER($AG271)),IF(HLOOKUP(INT($I271),'1. Eingabemaske'!$I$12:$V$21,6,FALSE)&lt;&gt;0,HLOOKUP(INT($I271),'1. Eingabemaske'!$I$12:$V$21,6,FALSE),""),"")</f>
        <v/>
      </c>
      <c r="AI271" s="91" t="str">
        <f>IF(ISTEXT($D271),IF($AH271="","",IF('1. Eingabemaske'!$F$17="","",(IF('1. Eingabemaske'!$F$17=0,($AG271/'1. Eingabemaske'!$G$17),($AG271-1)/('1. Eingabemaske'!$G$17-1))*$AH271))),"")</f>
        <v/>
      </c>
      <c r="AJ271" s="103"/>
      <c r="AK271" s="94" t="str">
        <f>IF(AND(ISTEXT($D271),ISNUMBER($AJ271)),IF(HLOOKUP(INT($I271),'1. Eingabemaske'!$I$12:$V$21,7,FALSE)&lt;&gt;0,HLOOKUP(INT($I271),'1. Eingabemaske'!$I$12:$V$21,7,FALSE),""),"")</f>
        <v/>
      </c>
      <c r="AL271" s="91" t="str">
        <f>IF(ISTEXT($D271),IF(AJ271=0,0,IF($AK271="","",IF('1. Eingabemaske'!$F$18="","",(IF('1. Eingabemaske'!$F$18=0,($AJ271/'1. Eingabemaske'!$G$18),($AJ271-1)/('1. Eingabemaske'!$G$18-1))*$AK271)))),"")</f>
        <v/>
      </c>
      <c r="AM271" s="103"/>
      <c r="AN271" s="94" t="str">
        <f>IF(AND(ISTEXT($D271),ISNUMBER($AM271)),IF(HLOOKUP(INT($I271),'1. Eingabemaske'!$I$12:$V$21,8,FALSE)&lt;&gt;0,HLOOKUP(INT($I271),'1. Eingabemaske'!$I$12:$V$21,8,FALSE),""),"")</f>
        <v/>
      </c>
      <c r="AO271" s="89" t="str">
        <f>IF(ISTEXT($D271),IF($AN271="","",IF('1. Eingabemaske'!#REF!="","",(IF('1. Eingabemaske'!#REF!=0,($AM271/'1. Eingabemaske'!#REF!),($AM271-1)/('1. Eingabemaske'!#REF!-1))*$AN271))),"")</f>
        <v/>
      </c>
      <c r="AP271" s="110"/>
      <c r="AQ271" s="94" t="str">
        <f>IF(AND(ISTEXT($D271),ISNUMBER($AP271)),IF(HLOOKUP(INT($I271),'1. Eingabemaske'!$I$12:$V$21,9,FALSE)&lt;&gt;0,HLOOKUP(INT($I271),'1. Eingabemaske'!$I$12:$V$21,9,FALSE),""),"")</f>
        <v/>
      </c>
      <c r="AR271" s="103"/>
      <c r="AS271" s="94" t="str">
        <f>IF(AND(ISTEXT($D271),ISNUMBER($AR271)),IF(HLOOKUP(INT($I271),'1. Eingabemaske'!$I$12:$V$21,10,FALSE)&lt;&gt;0,HLOOKUP(INT($I271),'1. Eingabemaske'!$I$12:$V$21,10,FALSE),""),"")</f>
        <v/>
      </c>
      <c r="AT271" s="95" t="str">
        <f>IF(ISTEXT($D271),(IF($AQ271="",0,IF('1. Eingabemaske'!$F$19="","",(IF('1. Eingabemaske'!$F$19=0,($AP271/'1. Eingabemaske'!$G$19),($AP271-1)/('1. Eingabemaske'!$G$19-1))*$AQ271)))+IF($AS271="",0,IF('1. Eingabemaske'!$F$20="","",(IF('1. Eingabemaske'!$F$20=0,($AR271/'1. Eingabemaske'!$G$20),($AR271-1)/('1. Eingabemaske'!$G$20-1))*$AS271)))),"")</f>
        <v/>
      </c>
      <c r="AU271" s="103"/>
      <c r="AV271" s="94" t="str">
        <f>IF(AND(ISTEXT($D271),ISNUMBER($AU271)),IF(HLOOKUP(INT($I271),'1. Eingabemaske'!$I$12:$V$21,11,FALSE)&lt;&gt;0,HLOOKUP(INT($I271),'1. Eingabemaske'!$I$12:$V$21,11,FALSE),""),"")</f>
        <v/>
      </c>
      <c r="AW271" s="103"/>
      <c r="AX271" s="94" t="str">
        <f>IF(AND(ISTEXT($D271),ISNUMBER($AW271)),IF(HLOOKUP(INT($I271),'1. Eingabemaske'!$I$12:$V$21,12,FALSE)&lt;&gt;0,HLOOKUP(INT($I271),'1. Eingabemaske'!$I$12:$V$21,12,FALSE),""),"")</f>
        <v/>
      </c>
      <c r="AY271" s="95" t="str">
        <f>IF(ISTEXT($D271),SUM(IF($AV271="",0,IF('1. Eingabemaske'!$F$21="","",(IF('1. Eingabemaske'!$F$21=0,($AU271/'1. Eingabemaske'!$G$21),($AU271-1)/('1. Eingabemaske'!$G$21-1)))*$AV271)),IF($AX271="",0,IF('1. Eingabemaske'!#REF!="","",(IF('1. Eingabemaske'!#REF!=0,($AW271/'1. Eingabemaske'!#REF!),($AW271-1)/('1. Eingabemaske'!#REF!-1)))*$AX271))),"")</f>
        <v/>
      </c>
      <c r="AZ271" s="84" t="str">
        <f t="shared" si="38"/>
        <v>Bitte BES einfügen</v>
      </c>
      <c r="BA271" s="96" t="str">
        <f t="shared" si="39"/>
        <v/>
      </c>
      <c r="BB271" s="100"/>
      <c r="BC271" s="100"/>
      <c r="BD271" s="100"/>
    </row>
    <row r="272" spans="2:56" ht="13.5" thickBot="1" x14ac:dyDescent="0.45">
      <c r="B272" s="99" t="str">
        <f t="shared" si="32"/>
        <v xml:space="preserve"> </v>
      </c>
      <c r="C272" s="100"/>
      <c r="D272" s="100"/>
      <c r="E272" s="100"/>
      <c r="F272" s="100"/>
      <c r="G272" s="101"/>
      <c r="H272" s="101"/>
      <c r="I272" s="84" t="str">
        <f>IF(ISBLANK(Tableau1[[#This Row],[Name]]),"",((Tableau1[[#This Row],[Testdatum]]-Tableau1[[#This Row],[Geburtsdatum]])/365))</f>
        <v/>
      </c>
      <c r="J272" s="102" t="str">
        <f t="shared" si="33"/>
        <v xml:space="preserve"> </v>
      </c>
      <c r="K272" s="103"/>
      <c r="L272" s="103"/>
      <c r="M272" s="104" t="str">
        <f>IF(ISTEXT(D272),IF(L272="","",IF(HLOOKUP(INT($I272),'1. Eingabemaske'!$I$12:$V$21,2,FALSE)&lt;&gt;0,HLOOKUP(INT($I272),'1. Eingabemaske'!$I$12:$V$21,2,FALSE),"")),"")</f>
        <v/>
      </c>
      <c r="N272" s="105" t="str">
        <f>IF(ISTEXT($D272),IF(F272="M",IF(L272="","",IF($K272="Frühentwickler",VLOOKUP(INT($I272),'1. Eingabemaske'!$Z$12:$AF$28,5,FALSE),IF($K272="Normalentwickler",VLOOKUP(INT($I272),'1. Eingabemaske'!$Z$12:$AF$23,6,FALSE),IF($K272="Spätentwickler",VLOOKUP(INT($I272),'1. Eingabemaske'!$Z$12:$AF$23,7,FALSE),0)))+((VLOOKUP(INT($I272),'1. Eingabemaske'!$Z$12:$AF$23,2,FALSE))*(($G272-DATE(YEAR($G272),1,1)+1)/365))),IF(F272="W",(IF($K272="Frühentwickler",VLOOKUP(INT($I272),'1. Eingabemaske'!$AH$12:$AN$28,5,FALSE),IF($K272="Normalentwickler",VLOOKUP(INT($I272),'1. Eingabemaske'!$AH$12:$AN$23,6,FALSE),IF($K272="Spätentwickler",VLOOKUP(INT($I272),'1. Eingabemaske'!$AH$12:$AN$23,7,FALSE),0)))+((VLOOKUP(INT($I272),'1. Eingabemaske'!$AH$12:$AN$23,2,FALSE))*(($G272-DATE(YEAR($G272),1,1)+1)/365))),"Geschlecht fehlt!")),"")</f>
        <v/>
      </c>
      <c r="O272" s="106" t="str">
        <f>IF(ISTEXT(D272),IF(M272="","",IF('1. Eingabemaske'!$F$13="",0,(IF('1. Eingabemaske'!$F$13=0,(L272/'1. Eingabemaske'!$G$13),(L272-1)/('1. Eingabemaske'!$G$13-1))*M272*N272))),"")</f>
        <v/>
      </c>
      <c r="P272" s="103"/>
      <c r="Q272" s="103"/>
      <c r="R272" s="104" t="str">
        <f t="shared" si="34"/>
        <v/>
      </c>
      <c r="S272" s="104" t="str">
        <f>IF(AND(ISTEXT($D272),ISNUMBER(R272)),IF(HLOOKUP(INT($I272),'1. Eingabemaske'!$I$12:$V$21,3,FALSE)&lt;&gt;0,HLOOKUP(INT($I272),'1. Eingabemaske'!$I$12:$V$21,3,FALSE),""),"")</f>
        <v/>
      </c>
      <c r="T272" s="106" t="str">
        <f>IF(ISTEXT($D272),IF($S272="","",IF($R272="","",IF('1. Eingabemaske'!$F$14="",0,(IF('1. Eingabemaske'!$F$14=0,(R272/'1. Eingabemaske'!$G$14),(R272-1)/('1. Eingabemaske'!$G$14-1))*$S272)))),"")</f>
        <v/>
      </c>
      <c r="U272" s="103"/>
      <c r="V272" s="103"/>
      <c r="W272" s="104" t="str">
        <f t="shared" si="35"/>
        <v/>
      </c>
      <c r="X272" s="104" t="str">
        <f>IF(AND(ISTEXT($D272),ISNUMBER(W272)),IF(HLOOKUP(INT($I272),'1. Eingabemaske'!$I$12:$V$21,4,FALSE)&lt;&gt;0,HLOOKUP(INT($I272),'1. Eingabemaske'!$I$12:$V$21,4,FALSE),""),"")</f>
        <v/>
      </c>
      <c r="Y272" s="108" t="str">
        <f>IF(ISTEXT($D272),IF($W272="","",IF($X272="","",IF('1. Eingabemaske'!$F$15="","",(IF('1. Eingabemaske'!$F$15=0,($W272/'1. Eingabemaske'!$G$15),($W272-1)/('1. Eingabemaske'!$G$15-1))*$X272)))),"")</f>
        <v/>
      </c>
      <c r="Z272" s="103"/>
      <c r="AA272" s="103"/>
      <c r="AB272" s="104" t="str">
        <f t="shared" si="36"/>
        <v/>
      </c>
      <c r="AC272" s="104" t="str">
        <f>IF(AND(ISTEXT($D272),ISNUMBER($AB272)),IF(HLOOKUP(INT($I272),'1. Eingabemaske'!$I$12:$V$21,5,FALSE)&lt;&gt;0,HLOOKUP(INT($I272),'1. Eingabemaske'!$I$12:$V$21,5,FALSE),""),"")</f>
        <v/>
      </c>
      <c r="AD272" s="91" t="str">
        <f>IF(ISTEXT($D272),IF($AC272="","",IF('1. Eingabemaske'!$F$16="","",(IF('1. Eingabemaske'!$F$16=0,($AB272/'1. Eingabemaske'!$G$16),($AB272-1)/('1. Eingabemaske'!$G$16-1))*$AC272))),"")</f>
        <v/>
      </c>
      <c r="AE272" s="92" t="str">
        <f>IF(ISTEXT($D272),IF(F272="M",IF(L272="","",IF($K272="Frühentwickler",VLOOKUP(INT($I272),'1. Eingabemaske'!$Z$12:$AF$28,5,FALSE),IF($K272="Normalentwickler",VLOOKUP(INT($I272),'1. Eingabemaske'!$Z$12:$AF$23,6,FALSE),IF($K272="Spätentwickler",VLOOKUP(INT($I272),'1. Eingabemaske'!$Z$12:$AF$23,7,FALSE),0)))+((VLOOKUP(INT($I272),'1. Eingabemaske'!$Z$12:$AF$23,2,FALSE))*(($G272-DATE(YEAR($G272),1,1)+1)/365))),IF(F272="W",(IF($K272="Frühentwickler",VLOOKUP(INT($I272),'1. Eingabemaske'!$AH$12:$AN$28,5,FALSE),IF($K272="Normalentwickler",VLOOKUP(INT($I272),'1. Eingabemaske'!$AH$12:$AN$23,6,FALSE),IF($K272="Spätentwickler",VLOOKUP(INT($I272),'1. Eingabemaske'!$AH$12:$AN$23,7,FALSE),0)))+((VLOOKUP(INT($I272),'1. Eingabemaske'!$AH$12:$AN$23,2,FALSE))*(($G272-DATE(YEAR($G272),1,1)+1)/365))),"Geschlecht fehlt!")),"")</f>
        <v/>
      </c>
      <c r="AF272" s="93" t="str">
        <f t="shared" si="37"/>
        <v/>
      </c>
      <c r="AG272" s="103"/>
      <c r="AH272" s="94" t="str">
        <f>IF(AND(ISTEXT($D272),ISNUMBER($AG272)),IF(HLOOKUP(INT($I272),'1. Eingabemaske'!$I$12:$V$21,6,FALSE)&lt;&gt;0,HLOOKUP(INT($I272),'1. Eingabemaske'!$I$12:$V$21,6,FALSE),""),"")</f>
        <v/>
      </c>
      <c r="AI272" s="91" t="str">
        <f>IF(ISTEXT($D272),IF($AH272="","",IF('1. Eingabemaske'!$F$17="","",(IF('1. Eingabemaske'!$F$17=0,($AG272/'1. Eingabemaske'!$G$17),($AG272-1)/('1. Eingabemaske'!$G$17-1))*$AH272))),"")</f>
        <v/>
      </c>
      <c r="AJ272" s="103"/>
      <c r="AK272" s="94" t="str">
        <f>IF(AND(ISTEXT($D272),ISNUMBER($AJ272)),IF(HLOOKUP(INT($I272),'1. Eingabemaske'!$I$12:$V$21,7,FALSE)&lt;&gt;0,HLOOKUP(INT($I272),'1. Eingabemaske'!$I$12:$V$21,7,FALSE),""),"")</f>
        <v/>
      </c>
      <c r="AL272" s="91" t="str">
        <f>IF(ISTEXT($D272),IF(AJ272=0,0,IF($AK272="","",IF('1. Eingabemaske'!$F$18="","",(IF('1. Eingabemaske'!$F$18=0,($AJ272/'1. Eingabemaske'!$G$18),($AJ272-1)/('1. Eingabemaske'!$G$18-1))*$AK272)))),"")</f>
        <v/>
      </c>
      <c r="AM272" s="103"/>
      <c r="AN272" s="94" t="str">
        <f>IF(AND(ISTEXT($D272),ISNUMBER($AM272)),IF(HLOOKUP(INT($I272),'1. Eingabemaske'!$I$12:$V$21,8,FALSE)&lt;&gt;0,HLOOKUP(INT($I272),'1. Eingabemaske'!$I$12:$V$21,8,FALSE),""),"")</f>
        <v/>
      </c>
      <c r="AO272" s="89" t="str">
        <f>IF(ISTEXT($D272),IF($AN272="","",IF('1. Eingabemaske'!#REF!="","",(IF('1. Eingabemaske'!#REF!=0,($AM272/'1. Eingabemaske'!#REF!),($AM272-1)/('1. Eingabemaske'!#REF!-1))*$AN272))),"")</f>
        <v/>
      </c>
      <c r="AP272" s="110"/>
      <c r="AQ272" s="94" t="str">
        <f>IF(AND(ISTEXT($D272),ISNUMBER($AP272)),IF(HLOOKUP(INT($I272),'1. Eingabemaske'!$I$12:$V$21,9,FALSE)&lt;&gt;0,HLOOKUP(INT($I272),'1. Eingabemaske'!$I$12:$V$21,9,FALSE),""),"")</f>
        <v/>
      </c>
      <c r="AR272" s="103"/>
      <c r="AS272" s="94" t="str">
        <f>IF(AND(ISTEXT($D272),ISNUMBER($AR272)),IF(HLOOKUP(INT($I272),'1. Eingabemaske'!$I$12:$V$21,10,FALSE)&lt;&gt;0,HLOOKUP(INT($I272),'1. Eingabemaske'!$I$12:$V$21,10,FALSE),""),"")</f>
        <v/>
      </c>
      <c r="AT272" s="95" t="str">
        <f>IF(ISTEXT($D272),(IF($AQ272="",0,IF('1. Eingabemaske'!$F$19="","",(IF('1. Eingabemaske'!$F$19=0,($AP272/'1. Eingabemaske'!$G$19),($AP272-1)/('1. Eingabemaske'!$G$19-1))*$AQ272)))+IF($AS272="",0,IF('1. Eingabemaske'!$F$20="","",(IF('1. Eingabemaske'!$F$20=0,($AR272/'1. Eingabemaske'!$G$20),($AR272-1)/('1. Eingabemaske'!$G$20-1))*$AS272)))),"")</f>
        <v/>
      </c>
      <c r="AU272" s="103"/>
      <c r="AV272" s="94" t="str">
        <f>IF(AND(ISTEXT($D272),ISNUMBER($AU272)),IF(HLOOKUP(INT($I272),'1. Eingabemaske'!$I$12:$V$21,11,FALSE)&lt;&gt;0,HLOOKUP(INT($I272),'1. Eingabemaske'!$I$12:$V$21,11,FALSE),""),"")</f>
        <v/>
      </c>
      <c r="AW272" s="103"/>
      <c r="AX272" s="94" t="str">
        <f>IF(AND(ISTEXT($D272),ISNUMBER($AW272)),IF(HLOOKUP(INT($I272),'1. Eingabemaske'!$I$12:$V$21,12,FALSE)&lt;&gt;0,HLOOKUP(INT($I272),'1. Eingabemaske'!$I$12:$V$21,12,FALSE),""),"")</f>
        <v/>
      </c>
      <c r="AY272" s="95" t="str">
        <f>IF(ISTEXT($D272),SUM(IF($AV272="",0,IF('1. Eingabemaske'!$F$21="","",(IF('1. Eingabemaske'!$F$21=0,($AU272/'1. Eingabemaske'!$G$21),($AU272-1)/('1. Eingabemaske'!$G$21-1)))*$AV272)),IF($AX272="",0,IF('1. Eingabemaske'!#REF!="","",(IF('1. Eingabemaske'!#REF!=0,($AW272/'1. Eingabemaske'!#REF!),($AW272-1)/('1. Eingabemaske'!#REF!-1)))*$AX272))),"")</f>
        <v/>
      </c>
      <c r="AZ272" s="84" t="str">
        <f t="shared" si="38"/>
        <v>Bitte BES einfügen</v>
      </c>
      <c r="BA272" s="96" t="str">
        <f t="shared" si="39"/>
        <v/>
      </c>
      <c r="BB272" s="100"/>
      <c r="BC272" s="100"/>
      <c r="BD272" s="100"/>
    </row>
    <row r="273" spans="2:56" ht="13.5" thickBot="1" x14ac:dyDescent="0.45">
      <c r="B273" s="99" t="str">
        <f t="shared" si="32"/>
        <v xml:space="preserve"> </v>
      </c>
      <c r="C273" s="100"/>
      <c r="D273" s="100"/>
      <c r="E273" s="100"/>
      <c r="F273" s="100"/>
      <c r="G273" s="101"/>
      <c r="H273" s="101"/>
      <c r="I273" s="84" t="str">
        <f>IF(ISBLANK(Tableau1[[#This Row],[Name]]),"",((Tableau1[[#This Row],[Testdatum]]-Tableau1[[#This Row],[Geburtsdatum]])/365))</f>
        <v/>
      </c>
      <c r="J273" s="102" t="str">
        <f t="shared" si="33"/>
        <v xml:space="preserve"> </v>
      </c>
      <c r="K273" s="103"/>
      <c r="L273" s="103"/>
      <c r="M273" s="104" t="str">
        <f>IF(ISTEXT(D273),IF(L273="","",IF(HLOOKUP(INT($I273),'1. Eingabemaske'!$I$12:$V$21,2,FALSE)&lt;&gt;0,HLOOKUP(INT($I273),'1. Eingabemaske'!$I$12:$V$21,2,FALSE),"")),"")</f>
        <v/>
      </c>
      <c r="N273" s="105" t="str">
        <f>IF(ISTEXT($D273),IF(F273="M",IF(L273="","",IF($K273="Frühentwickler",VLOOKUP(INT($I273),'1. Eingabemaske'!$Z$12:$AF$28,5,FALSE),IF($K273="Normalentwickler",VLOOKUP(INT($I273),'1. Eingabemaske'!$Z$12:$AF$23,6,FALSE),IF($K273="Spätentwickler",VLOOKUP(INT($I273),'1. Eingabemaske'!$Z$12:$AF$23,7,FALSE),0)))+((VLOOKUP(INT($I273),'1. Eingabemaske'!$Z$12:$AF$23,2,FALSE))*(($G273-DATE(YEAR($G273),1,1)+1)/365))),IF(F273="W",(IF($K273="Frühentwickler",VLOOKUP(INT($I273),'1. Eingabemaske'!$AH$12:$AN$28,5,FALSE),IF($K273="Normalentwickler",VLOOKUP(INT($I273),'1. Eingabemaske'!$AH$12:$AN$23,6,FALSE),IF($K273="Spätentwickler",VLOOKUP(INT($I273),'1. Eingabemaske'!$AH$12:$AN$23,7,FALSE),0)))+((VLOOKUP(INT($I273),'1. Eingabemaske'!$AH$12:$AN$23,2,FALSE))*(($G273-DATE(YEAR($G273),1,1)+1)/365))),"Geschlecht fehlt!")),"")</f>
        <v/>
      </c>
      <c r="O273" s="106" t="str">
        <f>IF(ISTEXT(D273),IF(M273="","",IF('1. Eingabemaske'!$F$13="",0,(IF('1. Eingabemaske'!$F$13=0,(L273/'1. Eingabemaske'!$G$13),(L273-1)/('1. Eingabemaske'!$G$13-1))*M273*N273))),"")</f>
        <v/>
      </c>
      <c r="P273" s="103"/>
      <c r="Q273" s="103"/>
      <c r="R273" s="104" t="str">
        <f t="shared" si="34"/>
        <v/>
      </c>
      <c r="S273" s="104" t="str">
        <f>IF(AND(ISTEXT($D273),ISNUMBER(R273)),IF(HLOOKUP(INT($I273),'1. Eingabemaske'!$I$12:$V$21,3,FALSE)&lt;&gt;0,HLOOKUP(INT($I273),'1. Eingabemaske'!$I$12:$V$21,3,FALSE),""),"")</f>
        <v/>
      </c>
      <c r="T273" s="106" t="str">
        <f>IF(ISTEXT($D273),IF($S273="","",IF($R273="","",IF('1. Eingabemaske'!$F$14="",0,(IF('1. Eingabemaske'!$F$14=0,(R273/'1. Eingabemaske'!$G$14),(R273-1)/('1. Eingabemaske'!$G$14-1))*$S273)))),"")</f>
        <v/>
      </c>
      <c r="U273" s="103"/>
      <c r="V273" s="103"/>
      <c r="W273" s="104" t="str">
        <f t="shared" si="35"/>
        <v/>
      </c>
      <c r="X273" s="104" t="str">
        <f>IF(AND(ISTEXT($D273),ISNUMBER(W273)),IF(HLOOKUP(INT($I273),'1. Eingabemaske'!$I$12:$V$21,4,FALSE)&lt;&gt;0,HLOOKUP(INT($I273),'1. Eingabemaske'!$I$12:$V$21,4,FALSE),""),"")</f>
        <v/>
      </c>
      <c r="Y273" s="108" t="str">
        <f>IF(ISTEXT($D273),IF($W273="","",IF($X273="","",IF('1. Eingabemaske'!$F$15="","",(IF('1. Eingabemaske'!$F$15=0,($W273/'1. Eingabemaske'!$G$15),($W273-1)/('1. Eingabemaske'!$G$15-1))*$X273)))),"")</f>
        <v/>
      </c>
      <c r="Z273" s="103"/>
      <c r="AA273" s="103"/>
      <c r="AB273" s="104" t="str">
        <f t="shared" si="36"/>
        <v/>
      </c>
      <c r="AC273" s="104" t="str">
        <f>IF(AND(ISTEXT($D273),ISNUMBER($AB273)),IF(HLOOKUP(INT($I273),'1. Eingabemaske'!$I$12:$V$21,5,FALSE)&lt;&gt;0,HLOOKUP(INT($I273),'1. Eingabemaske'!$I$12:$V$21,5,FALSE),""),"")</f>
        <v/>
      </c>
      <c r="AD273" s="91" t="str">
        <f>IF(ISTEXT($D273),IF($AC273="","",IF('1. Eingabemaske'!$F$16="","",(IF('1. Eingabemaske'!$F$16=0,($AB273/'1. Eingabemaske'!$G$16),($AB273-1)/('1. Eingabemaske'!$G$16-1))*$AC273))),"")</f>
        <v/>
      </c>
      <c r="AE273" s="92" t="str">
        <f>IF(ISTEXT($D273),IF(F273="M",IF(L273="","",IF($K273="Frühentwickler",VLOOKUP(INT($I273),'1. Eingabemaske'!$Z$12:$AF$28,5,FALSE),IF($K273="Normalentwickler",VLOOKUP(INT($I273),'1. Eingabemaske'!$Z$12:$AF$23,6,FALSE),IF($K273="Spätentwickler",VLOOKUP(INT($I273),'1. Eingabemaske'!$Z$12:$AF$23,7,FALSE),0)))+((VLOOKUP(INT($I273),'1. Eingabemaske'!$Z$12:$AF$23,2,FALSE))*(($G273-DATE(YEAR($G273),1,1)+1)/365))),IF(F273="W",(IF($K273="Frühentwickler",VLOOKUP(INT($I273),'1. Eingabemaske'!$AH$12:$AN$28,5,FALSE),IF($K273="Normalentwickler",VLOOKUP(INT($I273),'1. Eingabemaske'!$AH$12:$AN$23,6,FALSE),IF($K273="Spätentwickler",VLOOKUP(INT($I273),'1. Eingabemaske'!$AH$12:$AN$23,7,FALSE),0)))+((VLOOKUP(INT($I273),'1. Eingabemaske'!$AH$12:$AN$23,2,FALSE))*(($G273-DATE(YEAR($G273),1,1)+1)/365))),"Geschlecht fehlt!")),"")</f>
        <v/>
      </c>
      <c r="AF273" s="93" t="str">
        <f t="shared" si="37"/>
        <v/>
      </c>
      <c r="AG273" s="103"/>
      <c r="AH273" s="94" t="str">
        <f>IF(AND(ISTEXT($D273),ISNUMBER($AG273)),IF(HLOOKUP(INT($I273),'1. Eingabemaske'!$I$12:$V$21,6,FALSE)&lt;&gt;0,HLOOKUP(INT($I273),'1. Eingabemaske'!$I$12:$V$21,6,FALSE),""),"")</f>
        <v/>
      </c>
      <c r="AI273" s="91" t="str">
        <f>IF(ISTEXT($D273),IF($AH273="","",IF('1. Eingabemaske'!$F$17="","",(IF('1. Eingabemaske'!$F$17=0,($AG273/'1. Eingabemaske'!$G$17),($AG273-1)/('1. Eingabemaske'!$G$17-1))*$AH273))),"")</f>
        <v/>
      </c>
      <c r="AJ273" s="103"/>
      <c r="AK273" s="94" t="str">
        <f>IF(AND(ISTEXT($D273),ISNUMBER($AJ273)),IF(HLOOKUP(INT($I273),'1. Eingabemaske'!$I$12:$V$21,7,FALSE)&lt;&gt;0,HLOOKUP(INT($I273),'1. Eingabemaske'!$I$12:$V$21,7,FALSE),""),"")</f>
        <v/>
      </c>
      <c r="AL273" s="91" t="str">
        <f>IF(ISTEXT($D273),IF(AJ273=0,0,IF($AK273="","",IF('1. Eingabemaske'!$F$18="","",(IF('1. Eingabemaske'!$F$18=0,($AJ273/'1. Eingabemaske'!$G$18),($AJ273-1)/('1. Eingabemaske'!$G$18-1))*$AK273)))),"")</f>
        <v/>
      </c>
      <c r="AM273" s="103"/>
      <c r="AN273" s="94" t="str">
        <f>IF(AND(ISTEXT($D273),ISNUMBER($AM273)),IF(HLOOKUP(INT($I273),'1. Eingabemaske'!$I$12:$V$21,8,FALSE)&lt;&gt;0,HLOOKUP(INT($I273),'1. Eingabemaske'!$I$12:$V$21,8,FALSE),""),"")</f>
        <v/>
      </c>
      <c r="AO273" s="89" t="str">
        <f>IF(ISTEXT($D273),IF($AN273="","",IF('1. Eingabemaske'!#REF!="","",(IF('1. Eingabemaske'!#REF!=0,($AM273/'1. Eingabemaske'!#REF!),($AM273-1)/('1. Eingabemaske'!#REF!-1))*$AN273))),"")</f>
        <v/>
      </c>
      <c r="AP273" s="110"/>
      <c r="AQ273" s="94" t="str">
        <f>IF(AND(ISTEXT($D273),ISNUMBER($AP273)),IF(HLOOKUP(INT($I273),'1. Eingabemaske'!$I$12:$V$21,9,FALSE)&lt;&gt;0,HLOOKUP(INT($I273),'1. Eingabemaske'!$I$12:$V$21,9,FALSE),""),"")</f>
        <v/>
      </c>
      <c r="AR273" s="103"/>
      <c r="AS273" s="94" t="str">
        <f>IF(AND(ISTEXT($D273),ISNUMBER($AR273)),IF(HLOOKUP(INT($I273),'1. Eingabemaske'!$I$12:$V$21,10,FALSE)&lt;&gt;0,HLOOKUP(INT($I273),'1. Eingabemaske'!$I$12:$V$21,10,FALSE),""),"")</f>
        <v/>
      </c>
      <c r="AT273" s="95" t="str">
        <f>IF(ISTEXT($D273),(IF($AQ273="",0,IF('1. Eingabemaske'!$F$19="","",(IF('1. Eingabemaske'!$F$19=0,($AP273/'1. Eingabemaske'!$G$19),($AP273-1)/('1. Eingabemaske'!$G$19-1))*$AQ273)))+IF($AS273="",0,IF('1. Eingabemaske'!$F$20="","",(IF('1. Eingabemaske'!$F$20=0,($AR273/'1. Eingabemaske'!$G$20),($AR273-1)/('1. Eingabemaske'!$G$20-1))*$AS273)))),"")</f>
        <v/>
      </c>
      <c r="AU273" s="103"/>
      <c r="AV273" s="94" t="str">
        <f>IF(AND(ISTEXT($D273),ISNUMBER($AU273)),IF(HLOOKUP(INT($I273),'1. Eingabemaske'!$I$12:$V$21,11,FALSE)&lt;&gt;0,HLOOKUP(INT($I273),'1. Eingabemaske'!$I$12:$V$21,11,FALSE),""),"")</f>
        <v/>
      </c>
      <c r="AW273" s="103"/>
      <c r="AX273" s="94" t="str">
        <f>IF(AND(ISTEXT($D273),ISNUMBER($AW273)),IF(HLOOKUP(INT($I273),'1. Eingabemaske'!$I$12:$V$21,12,FALSE)&lt;&gt;0,HLOOKUP(INT($I273),'1. Eingabemaske'!$I$12:$V$21,12,FALSE),""),"")</f>
        <v/>
      </c>
      <c r="AY273" s="95" t="str">
        <f>IF(ISTEXT($D273),SUM(IF($AV273="",0,IF('1. Eingabemaske'!$F$21="","",(IF('1. Eingabemaske'!$F$21=0,($AU273/'1. Eingabemaske'!$G$21),($AU273-1)/('1. Eingabemaske'!$G$21-1)))*$AV273)),IF($AX273="",0,IF('1. Eingabemaske'!#REF!="","",(IF('1. Eingabemaske'!#REF!=0,($AW273/'1. Eingabemaske'!#REF!),($AW273-1)/('1. Eingabemaske'!#REF!-1)))*$AX273))),"")</f>
        <v/>
      </c>
      <c r="AZ273" s="84" t="str">
        <f t="shared" si="38"/>
        <v>Bitte BES einfügen</v>
      </c>
      <c r="BA273" s="96" t="str">
        <f t="shared" si="39"/>
        <v/>
      </c>
      <c r="BB273" s="100"/>
      <c r="BC273" s="100"/>
      <c r="BD273" s="100"/>
    </row>
    <row r="274" spans="2:56" ht="13.5" thickBot="1" x14ac:dyDescent="0.45">
      <c r="B274" s="99" t="str">
        <f t="shared" si="32"/>
        <v xml:space="preserve"> </v>
      </c>
      <c r="C274" s="100"/>
      <c r="D274" s="100"/>
      <c r="E274" s="100"/>
      <c r="F274" s="100"/>
      <c r="G274" s="101"/>
      <c r="H274" s="101"/>
      <c r="I274" s="84" t="str">
        <f>IF(ISBLANK(Tableau1[[#This Row],[Name]]),"",((Tableau1[[#This Row],[Testdatum]]-Tableau1[[#This Row],[Geburtsdatum]])/365))</f>
        <v/>
      </c>
      <c r="J274" s="102" t="str">
        <f t="shared" si="33"/>
        <v xml:space="preserve"> </v>
      </c>
      <c r="K274" s="103"/>
      <c r="L274" s="103"/>
      <c r="M274" s="104" t="str">
        <f>IF(ISTEXT(D274),IF(L274="","",IF(HLOOKUP(INT($I274),'1. Eingabemaske'!$I$12:$V$21,2,FALSE)&lt;&gt;0,HLOOKUP(INT($I274),'1. Eingabemaske'!$I$12:$V$21,2,FALSE),"")),"")</f>
        <v/>
      </c>
      <c r="N274" s="105" t="str">
        <f>IF(ISTEXT($D274),IF(F274="M",IF(L274="","",IF($K274="Frühentwickler",VLOOKUP(INT($I274),'1. Eingabemaske'!$Z$12:$AF$28,5,FALSE),IF($K274="Normalentwickler",VLOOKUP(INT($I274),'1. Eingabemaske'!$Z$12:$AF$23,6,FALSE),IF($K274="Spätentwickler",VLOOKUP(INT($I274),'1. Eingabemaske'!$Z$12:$AF$23,7,FALSE),0)))+((VLOOKUP(INT($I274),'1. Eingabemaske'!$Z$12:$AF$23,2,FALSE))*(($G274-DATE(YEAR($G274),1,1)+1)/365))),IF(F274="W",(IF($K274="Frühentwickler",VLOOKUP(INT($I274),'1. Eingabemaske'!$AH$12:$AN$28,5,FALSE),IF($K274="Normalentwickler",VLOOKUP(INT($I274),'1. Eingabemaske'!$AH$12:$AN$23,6,FALSE),IF($K274="Spätentwickler",VLOOKUP(INT($I274),'1. Eingabemaske'!$AH$12:$AN$23,7,FALSE),0)))+((VLOOKUP(INT($I274),'1. Eingabemaske'!$AH$12:$AN$23,2,FALSE))*(($G274-DATE(YEAR($G274),1,1)+1)/365))),"Geschlecht fehlt!")),"")</f>
        <v/>
      </c>
      <c r="O274" s="106" t="str">
        <f>IF(ISTEXT(D274),IF(M274="","",IF('1. Eingabemaske'!$F$13="",0,(IF('1. Eingabemaske'!$F$13=0,(L274/'1. Eingabemaske'!$G$13),(L274-1)/('1. Eingabemaske'!$G$13-1))*M274*N274))),"")</f>
        <v/>
      </c>
      <c r="P274" s="103"/>
      <c r="Q274" s="103"/>
      <c r="R274" s="104" t="str">
        <f t="shared" si="34"/>
        <v/>
      </c>
      <c r="S274" s="104" t="str">
        <f>IF(AND(ISTEXT($D274),ISNUMBER(R274)),IF(HLOOKUP(INT($I274),'1. Eingabemaske'!$I$12:$V$21,3,FALSE)&lt;&gt;0,HLOOKUP(INT($I274),'1. Eingabemaske'!$I$12:$V$21,3,FALSE),""),"")</f>
        <v/>
      </c>
      <c r="T274" s="106" t="str">
        <f>IF(ISTEXT($D274),IF($S274="","",IF($R274="","",IF('1. Eingabemaske'!$F$14="",0,(IF('1. Eingabemaske'!$F$14=0,(R274/'1. Eingabemaske'!$G$14),(R274-1)/('1. Eingabemaske'!$G$14-1))*$S274)))),"")</f>
        <v/>
      </c>
      <c r="U274" s="103"/>
      <c r="V274" s="103"/>
      <c r="W274" s="104" t="str">
        <f t="shared" si="35"/>
        <v/>
      </c>
      <c r="X274" s="104" t="str">
        <f>IF(AND(ISTEXT($D274),ISNUMBER(W274)),IF(HLOOKUP(INT($I274),'1. Eingabemaske'!$I$12:$V$21,4,FALSE)&lt;&gt;0,HLOOKUP(INT($I274),'1. Eingabemaske'!$I$12:$V$21,4,FALSE),""),"")</f>
        <v/>
      </c>
      <c r="Y274" s="108" t="str">
        <f>IF(ISTEXT($D274),IF($W274="","",IF($X274="","",IF('1. Eingabemaske'!$F$15="","",(IF('1. Eingabemaske'!$F$15=0,($W274/'1. Eingabemaske'!$G$15),($W274-1)/('1. Eingabemaske'!$G$15-1))*$X274)))),"")</f>
        <v/>
      </c>
      <c r="Z274" s="103"/>
      <c r="AA274" s="103"/>
      <c r="AB274" s="104" t="str">
        <f t="shared" si="36"/>
        <v/>
      </c>
      <c r="AC274" s="104" t="str">
        <f>IF(AND(ISTEXT($D274),ISNUMBER($AB274)),IF(HLOOKUP(INT($I274),'1. Eingabemaske'!$I$12:$V$21,5,FALSE)&lt;&gt;0,HLOOKUP(INT($I274),'1. Eingabemaske'!$I$12:$V$21,5,FALSE),""),"")</f>
        <v/>
      </c>
      <c r="AD274" s="91" t="str">
        <f>IF(ISTEXT($D274),IF($AC274="","",IF('1. Eingabemaske'!$F$16="","",(IF('1. Eingabemaske'!$F$16=0,($AB274/'1. Eingabemaske'!$G$16),($AB274-1)/('1. Eingabemaske'!$G$16-1))*$AC274))),"")</f>
        <v/>
      </c>
      <c r="AE274" s="92" t="str">
        <f>IF(ISTEXT($D274),IF(F274="M",IF(L274="","",IF($K274="Frühentwickler",VLOOKUP(INT($I274),'1. Eingabemaske'!$Z$12:$AF$28,5,FALSE),IF($K274="Normalentwickler",VLOOKUP(INT($I274),'1. Eingabemaske'!$Z$12:$AF$23,6,FALSE),IF($K274="Spätentwickler",VLOOKUP(INT($I274),'1. Eingabemaske'!$Z$12:$AF$23,7,FALSE),0)))+((VLOOKUP(INT($I274),'1. Eingabemaske'!$Z$12:$AF$23,2,FALSE))*(($G274-DATE(YEAR($G274),1,1)+1)/365))),IF(F274="W",(IF($K274="Frühentwickler",VLOOKUP(INT($I274),'1. Eingabemaske'!$AH$12:$AN$28,5,FALSE),IF($K274="Normalentwickler",VLOOKUP(INT($I274),'1. Eingabemaske'!$AH$12:$AN$23,6,FALSE),IF($K274="Spätentwickler",VLOOKUP(INT($I274),'1. Eingabemaske'!$AH$12:$AN$23,7,FALSE),0)))+((VLOOKUP(INT($I274),'1. Eingabemaske'!$AH$12:$AN$23,2,FALSE))*(($G274-DATE(YEAR($G274),1,1)+1)/365))),"Geschlecht fehlt!")),"")</f>
        <v/>
      </c>
      <c r="AF274" s="93" t="str">
        <f t="shared" si="37"/>
        <v/>
      </c>
      <c r="AG274" s="103"/>
      <c r="AH274" s="94" t="str">
        <f>IF(AND(ISTEXT($D274),ISNUMBER($AG274)),IF(HLOOKUP(INT($I274),'1. Eingabemaske'!$I$12:$V$21,6,FALSE)&lt;&gt;0,HLOOKUP(INT($I274),'1. Eingabemaske'!$I$12:$V$21,6,FALSE),""),"")</f>
        <v/>
      </c>
      <c r="AI274" s="91" t="str">
        <f>IF(ISTEXT($D274),IF($AH274="","",IF('1. Eingabemaske'!$F$17="","",(IF('1. Eingabemaske'!$F$17=0,($AG274/'1. Eingabemaske'!$G$17),($AG274-1)/('1. Eingabemaske'!$G$17-1))*$AH274))),"")</f>
        <v/>
      </c>
      <c r="AJ274" s="103"/>
      <c r="AK274" s="94" t="str">
        <f>IF(AND(ISTEXT($D274),ISNUMBER($AJ274)),IF(HLOOKUP(INT($I274),'1. Eingabemaske'!$I$12:$V$21,7,FALSE)&lt;&gt;0,HLOOKUP(INT($I274),'1. Eingabemaske'!$I$12:$V$21,7,FALSE),""),"")</f>
        <v/>
      </c>
      <c r="AL274" s="91" t="str">
        <f>IF(ISTEXT($D274),IF(AJ274=0,0,IF($AK274="","",IF('1. Eingabemaske'!$F$18="","",(IF('1. Eingabemaske'!$F$18=0,($AJ274/'1. Eingabemaske'!$G$18),($AJ274-1)/('1. Eingabemaske'!$G$18-1))*$AK274)))),"")</f>
        <v/>
      </c>
      <c r="AM274" s="103"/>
      <c r="AN274" s="94" t="str">
        <f>IF(AND(ISTEXT($D274),ISNUMBER($AM274)),IF(HLOOKUP(INT($I274),'1. Eingabemaske'!$I$12:$V$21,8,FALSE)&lt;&gt;0,HLOOKUP(INT($I274),'1. Eingabemaske'!$I$12:$V$21,8,FALSE),""),"")</f>
        <v/>
      </c>
      <c r="AO274" s="89" t="str">
        <f>IF(ISTEXT($D274),IF($AN274="","",IF('1. Eingabemaske'!#REF!="","",(IF('1. Eingabemaske'!#REF!=0,($AM274/'1. Eingabemaske'!#REF!),($AM274-1)/('1. Eingabemaske'!#REF!-1))*$AN274))),"")</f>
        <v/>
      </c>
      <c r="AP274" s="110"/>
      <c r="AQ274" s="94" t="str">
        <f>IF(AND(ISTEXT($D274),ISNUMBER($AP274)),IF(HLOOKUP(INT($I274),'1. Eingabemaske'!$I$12:$V$21,9,FALSE)&lt;&gt;0,HLOOKUP(INT($I274),'1. Eingabemaske'!$I$12:$V$21,9,FALSE),""),"")</f>
        <v/>
      </c>
      <c r="AR274" s="103"/>
      <c r="AS274" s="94" t="str">
        <f>IF(AND(ISTEXT($D274),ISNUMBER($AR274)),IF(HLOOKUP(INT($I274),'1. Eingabemaske'!$I$12:$V$21,10,FALSE)&lt;&gt;0,HLOOKUP(INT($I274),'1. Eingabemaske'!$I$12:$V$21,10,FALSE),""),"")</f>
        <v/>
      </c>
      <c r="AT274" s="95" t="str">
        <f>IF(ISTEXT($D274),(IF($AQ274="",0,IF('1. Eingabemaske'!$F$19="","",(IF('1. Eingabemaske'!$F$19=0,($AP274/'1. Eingabemaske'!$G$19),($AP274-1)/('1. Eingabemaske'!$G$19-1))*$AQ274)))+IF($AS274="",0,IF('1. Eingabemaske'!$F$20="","",(IF('1. Eingabemaske'!$F$20=0,($AR274/'1. Eingabemaske'!$G$20),($AR274-1)/('1. Eingabemaske'!$G$20-1))*$AS274)))),"")</f>
        <v/>
      </c>
      <c r="AU274" s="103"/>
      <c r="AV274" s="94" t="str">
        <f>IF(AND(ISTEXT($D274),ISNUMBER($AU274)),IF(HLOOKUP(INT($I274),'1. Eingabemaske'!$I$12:$V$21,11,FALSE)&lt;&gt;0,HLOOKUP(INT($I274),'1. Eingabemaske'!$I$12:$V$21,11,FALSE),""),"")</f>
        <v/>
      </c>
      <c r="AW274" s="103"/>
      <c r="AX274" s="94" t="str">
        <f>IF(AND(ISTEXT($D274),ISNUMBER($AW274)),IF(HLOOKUP(INT($I274),'1. Eingabemaske'!$I$12:$V$21,12,FALSE)&lt;&gt;0,HLOOKUP(INT($I274),'1. Eingabemaske'!$I$12:$V$21,12,FALSE),""),"")</f>
        <v/>
      </c>
      <c r="AY274" s="95" t="str">
        <f>IF(ISTEXT($D274),SUM(IF($AV274="",0,IF('1. Eingabemaske'!$F$21="","",(IF('1. Eingabemaske'!$F$21=0,($AU274/'1. Eingabemaske'!$G$21),($AU274-1)/('1. Eingabemaske'!$G$21-1)))*$AV274)),IF($AX274="",0,IF('1. Eingabemaske'!#REF!="","",(IF('1. Eingabemaske'!#REF!=0,($AW274/'1. Eingabemaske'!#REF!),($AW274-1)/('1. Eingabemaske'!#REF!-1)))*$AX274))),"")</f>
        <v/>
      </c>
      <c r="AZ274" s="84" t="str">
        <f t="shared" si="38"/>
        <v>Bitte BES einfügen</v>
      </c>
      <c r="BA274" s="96" t="str">
        <f t="shared" si="39"/>
        <v/>
      </c>
      <c r="BB274" s="100"/>
      <c r="BC274" s="100"/>
      <c r="BD274" s="100"/>
    </row>
    <row r="275" spans="2:56" ht="13.5" thickBot="1" x14ac:dyDescent="0.45">
      <c r="B275" s="99" t="str">
        <f t="shared" si="32"/>
        <v xml:space="preserve"> </v>
      </c>
      <c r="C275" s="100"/>
      <c r="D275" s="100"/>
      <c r="E275" s="100"/>
      <c r="F275" s="100"/>
      <c r="G275" s="101"/>
      <c r="H275" s="101"/>
      <c r="I275" s="84" t="str">
        <f>IF(ISBLANK(Tableau1[[#This Row],[Name]]),"",((Tableau1[[#This Row],[Testdatum]]-Tableau1[[#This Row],[Geburtsdatum]])/365))</f>
        <v/>
      </c>
      <c r="J275" s="102" t="str">
        <f t="shared" si="33"/>
        <v xml:space="preserve"> </v>
      </c>
      <c r="K275" s="103"/>
      <c r="L275" s="103"/>
      <c r="M275" s="104" t="str">
        <f>IF(ISTEXT(D275),IF(L275="","",IF(HLOOKUP(INT($I275),'1. Eingabemaske'!$I$12:$V$21,2,FALSE)&lt;&gt;0,HLOOKUP(INT($I275),'1. Eingabemaske'!$I$12:$V$21,2,FALSE),"")),"")</f>
        <v/>
      </c>
      <c r="N275" s="105" t="str">
        <f>IF(ISTEXT($D275),IF(F275="M",IF(L275="","",IF($K275="Frühentwickler",VLOOKUP(INT($I275),'1. Eingabemaske'!$Z$12:$AF$28,5,FALSE),IF($K275="Normalentwickler",VLOOKUP(INT($I275),'1. Eingabemaske'!$Z$12:$AF$23,6,FALSE),IF($K275="Spätentwickler",VLOOKUP(INT($I275),'1. Eingabemaske'!$Z$12:$AF$23,7,FALSE),0)))+((VLOOKUP(INT($I275),'1. Eingabemaske'!$Z$12:$AF$23,2,FALSE))*(($G275-DATE(YEAR($G275),1,1)+1)/365))),IF(F275="W",(IF($K275="Frühentwickler",VLOOKUP(INT($I275),'1. Eingabemaske'!$AH$12:$AN$28,5,FALSE),IF($K275="Normalentwickler",VLOOKUP(INT($I275),'1. Eingabemaske'!$AH$12:$AN$23,6,FALSE),IF($K275="Spätentwickler",VLOOKUP(INT($I275),'1. Eingabemaske'!$AH$12:$AN$23,7,FALSE),0)))+((VLOOKUP(INT($I275),'1. Eingabemaske'!$AH$12:$AN$23,2,FALSE))*(($G275-DATE(YEAR($G275),1,1)+1)/365))),"Geschlecht fehlt!")),"")</f>
        <v/>
      </c>
      <c r="O275" s="106" t="str">
        <f>IF(ISTEXT(D275),IF(M275="","",IF('1. Eingabemaske'!$F$13="",0,(IF('1. Eingabemaske'!$F$13=0,(L275/'1. Eingabemaske'!$G$13),(L275-1)/('1. Eingabemaske'!$G$13-1))*M275*N275))),"")</f>
        <v/>
      </c>
      <c r="P275" s="103"/>
      <c r="Q275" s="103"/>
      <c r="R275" s="104" t="str">
        <f t="shared" si="34"/>
        <v/>
      </c>
      <c r="S275" s="104" t="str">
        <f>IF(AND(ISTEXT($D275),ISNUMBER(R275)),IF(HLOOKUP(INT($I275),'1. Eingabemaske'!$I$12:$V$21,3,FALSE)&lt;&gt;0,HLOOKUP(INT($I275),'1. Eingabemaske'!$I$12:$V$21,3,FALSE),""),"")</f>
        <v/>
      </c>
      <c r="T275" s="106" t="str">
        <f>IF(ISTEXT($D275),IF($S275="","",IF($R275="","",IF('1. Eingabemaske'!$F$14="",0,(IF('1. Eingabemaske'!$F$14=0,(R275/'1. Eingabemaske'!$G$14),(R275-1)/('1. Eingabemaske'!$G$14-1))*$S275)))),"")</f>
        <v/>
      </c>
      <c r="U275" s="103"/>
      <c r="V275" s="103"/>
      <c r="W275" s="104" t="str">
        <f t="shared" si="35"/>
        <v/>
      </c>
      <c r="X275" s="104" t="str">
        <f>IF(AND(ISTEXT($D275),ISNUMBER(W275)),IF(HLOOKUP(INT($I275),'1. Eingabemaske'!$I$12:$V$21,4,FALSE)&lt;&gt;0,HLOOKUP(INT($I275),'1. Eingabemaske'!$I$12:$V$21,4,FALSE),""),"")</f>
        <v/>
      </c>
      <c r="Y275" s="108" t="str">
        <f>IF(ISTEXT($D275),IF($W275="","",IF($X275="","",IF('1. Eingabemaske'!$F$15="","",(IF('1. Eingabemaske'!$F$15=0,($W275/'1. Eingabemaske'!$G$15),($W275-1)/('1. Eingabemaske'!$G$15-1))*$X275)))),"")</f>
        <v/>
      </c>
      <c r="Z275" s="103"/>
      <c r="AA275" s="103"/>
      <c r="AB275" s="104" t="str">
        <f t="shared" si="36"/>
        <v/>
      </c>
      <c r="AC275" s="104" t="str">
        <f>IF(AND(ISTEXT($D275),ISNUMBER($AB275)),IF(HLOOKUP(INT($I275),'1. Eingabemaske'!$I$12:$V$21,5,FALSE)&lt;&gt;0,HLOOKUP(INT($I275),'1. Eingabemaske'!$I$12:$V$21,5,FALSE),""),"")</f>
        <v/>
      </c>
      <c r="AD275" s="91" t="str">
        <f>IF(ISTEXT($D275),IF($AC275="","",IF('1. Eingabemaske'!$F$16="","",(IF('1. Eingabemaske'!$F$16=0,($AB275/'1. Eingabemaske'!$G$16),($AB275-1)/('1. Eingabemaske'!$G$16-1))*$AC275))),"")</f>
        <v/>
      </c>
      <c r="AE275" s="92" t="str">
        <f>IF(ISTEXT($D275),IF(F275="M",IF(L275="","",IF($K275="Frühentwickler",VLOOKUP(INT($I275),'1. Eingabemaske'!$Z$12:$AF$28,5,FALSE),IF($K275="Normalentwickler",VLOOKUP(INT($I275),'1. Eingabemaske'!$Z$12:$AF$23,6,FALSE),IF($K275="Spätentwickler",VLOOKUP(INT($I275),'1. Eingabemaske'!$Z$12:$AF$23,7,FALSE),0)))+((VLOOKUP(INT($I275),'1. Eingabemaske'!$Z$12:$AF$23,2,FALSE))*(($G275-DATE(YEAR($G275),1,1)+1)/365))),IF(F275="W",(IF($K275="Frühentwickler",VLOOKUP(INT($I275),'1. Eingabemaske'!$AH$12:$AN$28,5,FALSE),IF($K275="Normalentwickler",VLOOKUP(INT($I275),'1. Eingabemaske'!$AH$12:$AN$23,6,FALSE),IF($K275="Spätentwickler",VLOOKUP(INT($I275),'1. Eingabemaske'!$AH$12:$AN$23,7,FALSE),0)))+((VLOOKUP(INT($I275),'1. Eingabemaske'!$AH$12:$AN$23,2,FALSE))*(($G275-DATE(YEAR($G275),1,1)+1)/365))),"Geschlecht fehlt!")),"")</f>
        <v/>
      </c>
      <c r="AF275" s="93" t="str">
        <f t="shared" si="37"/>
        <v/>
      </c>
      <c r="AG275" s="103"/>
      <c r="AH275" s="94" t="str">
        <f>IF(AND(ISTEXT($D275),ISNUMBER($AG275)),IF(HLOOKUP(INT($I275),'1. Eingabemaske'!$I$12:$V$21,6,FALSE)&lt;&gt;0,HLOOKUP(INT($I275),'1. Eingabemaske'!$I$12:$V$21,6,FALSE),""),"")</f>
        <v/>
      </c>
      <c r="AI275" s="91" t="str">
        <f>IF(ISTEXT($D275),IF($AH275="","",IF('1. Eingabemaske'!$F$17="","",(IF('1. Eingabemaske'!$F$17=0,($AG275/'1. Eingabemaske'!$G$17),($AG275-1)/('1. Eingabemaske'!$G$17-1))*$AH275))),"")</f>
        <v/>
      </c>
      <c r="AJ275" s="103"/>
      <c r="AK275" s="94" t="str">
        <f>IF(AND(ISTEXT($D275),ISNUMBER($AJ275)),IF(HLOOKUP(INT($I275),'1. Eingabemaske'!$I$12:$V$21,7,FALSE)&lt;&gt;0,HLOOKUP(INT($I275),'1. Eingabemaske'!$I$12:$V$21,7,FALSE),""),"")</f>
        <v/>
      </c>
      <c r="AL275" s="91" t="str">
        <f>IF(ISTEXT($D275),IF(AJ275=0,0,IF($AK275="","",IF('1. Eingabemaske'!$F$18="","",(IF('1. Eingabemaske'!$F$18=0,($AJ275/'1. Eingabemaske'!$G$18),($AJ275-1)/('1. Eingabemaske'!$G$18-1))*$AK275)))),"")</f>
        <v/>
      </c>
      <c r="AM275" s="103"/>
      <c r="AN275" s="94" t="str">
        <f>IF(AND(ISTEXT($D275),ISNUMBER($AM275)),IF(HLOOKUP(INT($I275),'1. Eingabemaske'!$I$12:$V$21,8,FALSE)&lt;&gt;0,HLOOKUP(INT($I275),'1. Eingabemaske'!$I$12:$V$21,8,FALSE),""),"")</f>
        <v/>
      </c>
      <c r="AO275" s="89" t="str">
        <f>IF(ISTEXT($D275),IF($AN275="","",IF('1. Eingabemaske'!#REF!="","",(IF('1. Eingabemaske'!#REF!=0,($AM275/'1. Eingabemaske'!#REF!),($AM275-1)/('1. Eingabemaske'!#REF!-1))*$AN275))),"")</f>
        <v/>
      </c>
      <c r="AP275" s="110"/>
      <c r="AQ275" s="94" t="str">
        <f>IF(AND(ISTEXT($D275),ISNUMBER($AP275)),IF(HLOOKUP(INT($I275),'1. Eingabemaske'!$I$12:$V$21,9,FALSE)&lt;&gt;0,HLOOKUP(INT($I275),'1. Eingabemaske'!$I$12:$V$21,9,FALSE),""),"")</f>
        <v/>
      </c>
      <c r="AR275" s="103"/>
      <c r="AS275" s="94" t="str">
        <f>IF(AND(ISTEXT($D275),ISNUMBER($AR275)),IF(HLOOKUP(INT($I275),'1. Eingabemaske'!$I$12:$V$21,10,FALSE)&lt;&gt;0,HLOOKUP(INT($I275),'1. Eingabemaske'!$I$12:$V$21,10,FALSE),""),"")</f>
        <v/>
      </c>
      <c r="AT275" s="95" t="str">
        <f>IF(ISTEXT($D275),(IF($AQ275="",0,IF('1. Eingabemaske'!$F$19="","",(IF('1. Eingabemaske'!$F$19=0,($AP275/'1. Eingabemaske'!$G$19),($AP275-1)/('1. Eingabemaske'!$G$19-1))*$AQ275)))+IF($AS275="",0,IF('1. Eingabemaske'!$F$20="","",(IF('1. Eingabemaske'!$F$20=0,($AR275/'1. Eingabemaske'!$G$20),($AR275-1)/('1. Eingabemaske'!$G$20-1))*$AS275)))),"")</f>
        <v/>
      </c>
      <c r="AU275" s="103"/>
      <c r="AV275" s="94" t="str">
        <f>IF(AND(ISTEXT($D275),ISNUMBER($AU275)),IF(HLOOKUP(INT($I275),'1. Eingabemaske'!$I$12:$V$21,11,FALSE)&lt;&gt;0,HLOOKUP(INT($I275),'1. Eingabemaske'!$I$12:$V$21,11,FALSE),""),"")</f>
        <v/>
      </c>
      <c r="AW275" s="103"/>
      <c r="AX275" s="94" t="str">
        <f>IF(AND(ISTEXT($D275),ISNUMBER($AW275)),IF(HLOOKUP(INT($I275),'1. Eingabemaske'!$I$12:$V$21,12,FALSE)&lt;&gt;0,HLOOKUP(INT($I275),'1. Eingabemaske'!$I$12:$V$21,12,FALSE),""),"")</f>
        <v/>
      </c>
      <c r="AY275" s="95" t="str">
        <f>IF(ISTEXT($D275),SUM(IF($AV275="",0,IF('1. Eingabemaske'!$F$21="","",(IF('1. Eingabemaske'!$F$21=0,($AU275/'1. Eingabemaske'!$G$21),($AU275-1)/('1. Eingabemaske'!$G$21-1)))*$AV275)),IF($AX275="",0,IF('1. Eingabemaske'!#REF!="","",(IF('1. Eingabemaske'!#REF!=0,($AW275/'1. Eingabemaske'!#REF!),($AW275-1)/('1. Eingabemaske'!#REF!-1)))*$AX275))),"")</f>
        <v/>
      </c>
      <c r="AZ275" s="84" t="str">
        <f t="shared" si="38"/>
        <v>Bitte BES einfügen</v>
      </c>
      <c r="BA275" s="96" t="str">
        <f t="shared" si="39"/>
        <v/>
      </c>
      <c r="BB275" s="100"/>
      <c r="BC275" s="100"/>
      <c r="BD275" s="100"/>
    </row>
    <row r="276" spans="2:56" ht="13.5" thickBot="1" x14ac:dyDescent="0.45">
      <c r="B276" s="99" t="str">
        <f t="shared" si="32"/>
        <v xml:space="preserve"> </v>
      </c>
      <c r="C276" s="100"/>
      <c r="D276" s="100"/>
      <c r="E276" s="100"/>
      <c r="F276" s="100"/>
      <c r="G276" s="101"/>
      <c r="H276" s="101"/>
      <c r="I276" s="84" t="str">
        <f>IF(ISBLANK(Tableau1[[#This Row],[Name]]),"",((Tableau1[[#This Row],[Testdatum]]-Tableau1[[#This Row],[Geburtsdatum]])/365))</f>
        <v/>
      </c>
      <c r="J276" s="102" t="str">
        <f t="shared" si="33"/>
        <v xml:space="preserve"> </v>
      </c>
      <c r="K276" s="103"/>
      <c r="L276" s="103"/>
      <c r="M276" s="104" t="str">
        <f>IF(ISTEXT(D276),IF(L276="","",IF(HLOOKUP(INT($I276),'1. Eingabemaske'!$I$12:$V$21,2,FALSE)&lt;&gt;0,HLOOKUP(INT($I276),'1. Eingabemaske'!$I$12:$V$21,2,FALSE),"")),"")</f>
        <v/>
      </c>
      <c r="N276" s="105" t="str">
        <f>IF(ISTEXT($D276),IF(F276="M",IF(L276="","",IF($K276="Frühentwickler",VLOOKUP(INT($I276),'1. Eingabemaske'!$Z$12:$AF$28,5,FALSE),IF($K276="Normalentwickler",VLOOKUP(INT($I276),'1. Eingabemaske'!$Z$12:$AF$23,6,FALSE),IF($K276="Spätentwickler",VLOOKUP(INT($I276),'1. Eingabemaske'!$Z$12:$AF$23,7,FALSE),0)))+((VLOOKUP(INT($I276),'1. Eingabemaske'!$Z$12:$AF$23,2,FALSE))*(($G276-DATE(YEAR($G276),1,1)+1)/365))),IF(F276="W",(IF($K276="Frühentwickler",VLOOKUP(INT($I276),'1. Eingabemaske'!$AH$12:$AN$28,5,FALSE),IF($K276="Normalentwickler",VLOOKUP(INT($I276),'1. Eingabemaske'!$AH$12:$AN$23,6,FALSE),IF($K276="Spätentwickler",VLOOKUP(INT($I276),'1. Eingabemaske'!$AH$12:$AN$23,7,FALSE),0)))+((VLOOKUP(INT($I276),'1. Eingabemaske'!$AH$12:$AN$23,2,FALSE))*(($G276-DATE(YEAR($G276),1,1)+1)/365))),"Geschlecht fehlt!")),"")</f>
        <v/>
      </c>
      <c r="O276" s="106" t="str">
        <f>IF(ISTEXT(D276),IF(M276="","",IF('1. Eingabemaske'!$F$13="",0,(IF('1. Eingabemaske'!$F$13=0,(L276/'1. Eingabemaske'!$G$13),(L276-1)/('1. Eingabemaske'!$G$13-1))*M276*N276))),"")</f>
        <v/>
      </c>
      <c r="P276" s="103"/>
      <c r="Q276" s="103"/>
      <c r="R276" s="104" t="str">
        <f t="shared" si="34"/>
        <v/>
      </c>
      <c r="S276" s="104" t="str">
        <f>IF(AND(ISTEXT($D276),ISNUMBER(R276)),IF(HLOOKUP(INT($I276),'1. Eingabemaske'!$I$12:$V$21,3,FALSE)&lt;&gt;0,HLOOKUP(INT($I276),'1. Eingabemaske'!$I$12:$V$21,3,FALSE),""),"")</f>
        <v/>
      </c>
      <c r="T276" s="106" t="str">
        <f>IF(ISTEXT($D276),IF($S276="","",IF($R276="","",IF('1. Eingabemaske'!$F$14="",0,(IF('1. Eingabemaske'!$F$14=0,(R276/'1. Eingabemaske'!$G$14),(R276-1)/('1. Eingabemaske'!$G$14-1))*$S276)))),"")</f>
        <v/>
      </c>
      <c r="U276" s="103"/>
      <c r="V276" s="103"/>
      <c r="W276" s="104" t="str">
        <f t="shared" si="35"/>
        <v/>
      </c>
      <c r="X276" s="104" t="str">
        <f>IF(AND(ISTEXT($D276),ISNUMBER(W276)),IF(HLOOKUP(INT($I276),'1. Eingabemaske'!$I$12:$V$21,4,FALSE)&lt;&gt;0,HLOOKUP(INT($I276),'1. Eingabemaske'!$I$12:$V$21,4,FALSE),""),"")</f>
        <v/>
      </c>
      <c r="Y276" s="108" t="str">
        <f>IF(ISTEXT($D276),IF($W276="","",IF($X276="","",IF('1. Eingabemaske'!$F$15="","",(IF('1. Eingabemaske'!$F$15=0,($W276/'1. Eingabemaske'!$G$15),($W276-1)/('1. Eingabemaske'!$G$15-1))*$X276)))),"")</f>
        <v/>
      </c>
      <c r="Z276" s="103"/>
      <c r="AA276" s="103"/>
      <c r="AB276" s="104" t="str">
        <f t="shared" si="36"/>
        <v/>
      </c>
      <c r="AC276" s="104" t="str">
        <f>IF(AND(ISTEXT($D276),ISNUMBER($AB276)),IF(HLOOKUP(INT($I276),'1. Eingabemaske'!$I$12:$V$21,5,FALSE)&lt;&gt;0,HLOOKUP(INT($I276),'1. Eingabemaske'!$I$12:$V$21,5,FALSE),""),"")</f>
        <v/>
      </c>
      <c r="AD276" s="91" t="str">
        <f>IF(ISTEXT($D276),IF($AC276="","",IF('1. Eingabemaske'!$F$16="","",(IF('1. Eingabemaske'!$F$16=0,($AB276/'1. Eingabemaske'!$G$16),($AB276-1)/('1. Eingabemaske'!$G$16-1))*$AC276))),"")</f>
        <v/>
      </c>
      <c r="AE276" s="92" t="str">
        <f>IF(ISTEXT($D276),IF(F276="M",IF(L276="","",IF($K276="Frühentwickler",VLOOKUP(INT($I276),'1. Eingabemaske'!$Z$12:$AF$28,5,FALSE),IF($K276="Normalentwickler",VLOOKUP(INT($I276),'1. Eingabemaske'!$Z$12:$AF$23,6,FALSE),IF($K276="Spätentwickler",VLOOKUP(INT($I276),'1. Eingabemaske'!$Z$12:$AF$23,7,FALSE),0)))+((VLOOKUP(INT($I276),'1. Eingabemaske'!$Z$12:$AF$23,2,FALSE))*(($G276-DATE(YEAR($G276),1,1)+1)/365))),IF(F276="W",(IF($K276="Frühentwickler",VLOOKUP(INT($I276),'1. Eingabemaske'!$AH$12:$AN$28,5,FALSE),IF($K276="Normalentwickler",VLOOKUP(INT($I276),'1. Eingabemaske'!$AH$12:$AN$23,6,FALSE),IF($K276="Spätentwickler",VLOOKUP(INT($I276),'1. Eingabemaske'!$AH$12:$AN$23,7,FALSE),0)))+((VLOOKUP(INT($I276),'1. Eingabemaske'!$AH$12:$AN$23,2,FALSE))*(($G276-DATE(YEAR($G276),1,1)+1)/365))),"Geschlecht fehlt!")),"")</f>
        <v/>
      </c>
      <c r="AF276" s="93" t="str">
        <f t="shared" si="37"/>
        <v/>
      </c>
      <c r="AG276" s="103"/>
      <c r="AH276" s="94" t="str">
        <f>IF(AND(ISTEXT($D276),ISNUMBER($AG276)),IF(HLOOKUP(INT($I276),'1. Eingabemaske'!$I$12:$V$21,6,FALSE)&lt;&gt;0,HLOOKUP(INT($I276),'1. Eingabemaske'!$I$12:$V$21,6,FALSE),""),"")</f>
        <v/>
      </c>
      <c r="AI276" s="91" t="str">
        <f>IF(ISTEXT($D276),IF($AH276="","",IF('1. Eingabemaske'!$F$17="","",(IF('1. Eingabemaske'!$F$17=0,($AG276/'1. Eingabemaske'!$G$17),($AG276-1)/('1. Eingabemaske'!$G$17-1))*$AH276))),"")</f>
        <v/>
      </c>
      <c r="AJ276" s="103"/>
      <c r="AK276" s="94" t="str">
        <f>IF(AND(ISTEXT($D276),ISNUMBER($AJ276)),IF(HLOOKUP(INT($I276),'1. Eingabemaske'!$I$12:$V$21,7,FALSE)&lt;&gt;0,HLOOKUP(INT($I276),'1. Eingabemaske'!$I$12:$V$21,7,FALSE),""),"")</f>
        <v/>
      </c>
      <c r="AL276" s="91" t="str">
        <f>IF(ISTEXT($D276),IF(AJ276=0,0,IF($AK276="","",IF('1. Eingabemaske'!$F$18="","",(IF('1. Eingabemaske'!$F$18=0,($AJ276/'1. Eingabemaske'!$G$18),($AJ276-1)/('1. Eingabemaske'!$G$18-1))*$AK276)))),"")</f>
        <v/>
      </c>
      <c r="AM276" s="103"/>
      <c r="AN276" s="94" t="str">
        <f>IF(AND(ISTEXT($D276),ISNUMBER($AM276)),IF(HLOOKUP(INT($I276),'1. Eingabemaske'!$I$12:$V$21,8,FALSE)&lt;&gt;0,HLOOKUP(INT($I276),'1. Eingabemaske'!$I$12:$V$21,8,FALSE),""),"")</f>
        <v/>
      </c>
      <c r="AO276" s="89" t="str">
        <f>IF(ISTEXT($D276),IF($AN276="","",IF('1. Eingabemaske'!#REF!="","",(IF('1. Eingabemaske'!#REF!=0,($AM276/'1. Eingabemaske'!#REF!),($AM276-1)/('1. Eingabemaske'!#REF!-1))*$AN276))),"")</f>
        <v/>
      </c>
      <c r="AP276" s="110"/>
      <c r="AQ276" s="94" t="str">
        <f>IF(AND(ISTEXT($D276),ISNUMBER($AP276)),IF(HLOOKUP(INT($I276),'1. Eingabemaske'!$I$12:$V$21,9,FALSE)&lt;&gt;0,HLOOKUP(INT($I276),'1. Eingabemaske'!$I$12:$V$21,9,FALSE),""),"")</f>
        <v/>
      </c>
      <c r="AR276" s="103"/>
      <c r="AS276" s="94" t="str">
        <f>IF(AND(ISTEXT($D276),ISNUMBER($AR276)),IF(HLOOKUP(INT($I276),'1. Eingabemaske'!$I$12:$V$21,10,FALSE)&lt;&gt;0,HLOOKUP(INT($I276),'1. Eingabemaske'!$I$12:$V$21,10,FALSE),""),"")</f>
        <v/>
      </c>
      <c r="AT276" s="95" t="str">
        <f>IF(ISTEXT($D276),(IF($AQ276="",0,IF('1. Eingabemaske'!$F$19="","",(IF('1. Eingabemaske'!$F$19=0,($AP276/'1. Eingabemaske'!$G$19),($AP276-1)/('1. Eingabemaske'!$G$19-1))*$AQ276)))+IF($AS276="",0,IF('1. Eingabemaske'!$F$20="","",(IF('1. Eingabemaske'!$F$20=0,($AR276/'1. Eingabemaske'!$G$20),($AR276-1)/('1. Eingabemaske'!$G$20-1))*$AS276)))),"")</f>
        <v/>
      </c>
      <c r="AU276" s="103"/>
      <c r="AV276" s="94" t="str">
        <f>IF(AND(ISTEXT($D276),ISNUMBER($AU276)),IF(HLOOKUP(INT($I276),'1. Eingabemaske'!$I$12:$V$21,11,FALSE)&lt;&gt;0,HLOOKUP(INT($I276),'1. Eingabemaske'!$I$12:$V$21,11,FALSE),""),"")</f>
        <v/>
      </c>
      <c r="AW276" s="103"/>
      <c r="AX276" s="94" t="str">
        <f>IF(AND(ISTEXT($D276),ISNUMBER($AW276)),IF(HLOOKUP(INT($I276),'1. Eingabemaske'!$I$12:$V$21,12,FALSE)&lt;&gt;0,HLOOKUP(INT($I276),'1. Eingabemaske'!$I$12:$V$21,12,FALSE),""),"")</f>
        <v/>
      </c>
      <c r="AY276" s="95" t="str">
        <f>IF(ISTEXT($D276),SUM(IF($AV276="",0,IF('1. Eingabemaske'!$F$21="","",(IF('1. Eingabemaske'!$F$21=0,($AU276/'1. Eingabemaske'!$G$21),($AU276-1)/('1. Eingabemaske'!$G$21-1)))*$AV276)),IF($AX276="",0,IF('1. Eingabemaske'!#REF!="","",(IF('1. Eingabemaske'!#REF!=0,($AW276/'1. Eingabemaske'!#REF!),($AW276-1)/('1. Eingabemaske'!#REF!-1)))*$AX276))),"")</f>
        <v/>
      </c>
      <c r="AZ276" s="84" t="str">
        <f t="shared" si="38"/>
        <v>Bitte BES einfügen</v>
      </c>
      <c r="BA276" s="96" t="str">
        <f t="shared" si="39"/>
        <v/>
      </c>
      <c r="BB276" s="100"/>
      <c r="BC276" s="100"/>
      <c r="BD276" s="100"/>
    </row>
    <row r="277" spans="2:56" ht="13.5" thickBot="1" x14ac:dyDescent="0.45">
      <c r="B277" s="99" t="str">
        <f t="shared" si="32"/>
        <v xml:space="preserve"> </v>
      </c>
      <c r="C277" s="100"/>
      <c r="D277" s="100"/>
      <c r="E277" s="100"/>
      <c r="F277" s="100"/>
      <c r="G277" s="101"/>
      <c r="H277" s="101"/>
      <c r="I277" s="84" t="str">
        <f>IF(ISBLANK(Tableau1[[#This Row],[Name]]),"",((Tableau1[[#This Row],[Testdatum]]-Tableau1[[#This Row],[Geburtsdatum]])/365))</f>
        <v/>
      </c>
      <c r="J277" s="102" t="str">
        <f t="shared" si="33"/>
        <v xml:space="preserve"> </v>
      </c>
      <c r="K277" s="103"/>
      <c r="L277" s="103"/>
      <c r="M277" s="104" t="str">
        <f>IF(ISTEXT(D277),IF(L277="","",IF(HLOOKUP(INT($I277),'1. Eingabemaske'!$I$12:$V$21,2,FALSE)&lt;&gt;0,HLOOKUP(INT($I277),'1. Eingabemaske'!$I$12:$V$21,2,FALSE),"")),"")</f>
        <v/>
      </c>
      <c r="N277" s="105" t="str">
        <f>IF(ISTEXT($D277),IF(F277="M",IF(L277="","",IF($K277="Frühentwickler",VLOOKUP(INT($I277),'1. Eingabemaske'!$Z$12:$AF$28,5,FALSE),IF($K277="Normalentwickler",VLOOKUP(INT($I277),'1. Eingabemaske'!$Z$12:$AF$23,6,FALSE),IF($K277="Spätentwickler",VLOOKUP(INT($I277),'1. Eingabemaske'!$Z$12:$AF$23,7,FALSE),0)))+((VLOOKUP(INT($I277),'1. Eingabemaske'!$Z$12:$AF$23,2,FALSE))*(($G277-DATE(YEAR($G277),1,1)+1)/365))),IF(F277="W",(IF($K277="Frühentwickler",VLOOKUP(INT($I277),'1. Eingabemaske'!$AH$12:$AN$28,5,FALSE),IF($K277="Normalentwickler",VLOOKUP(INT($I277),'1. Eingabemaske'!$AH$12:$AN$23,6,FALSE),IF($K277="Spätentwickler",VLOOKUP(INT($I277),'1. Eingabemaske'!$AH$12:$AN$23,7,FALSE),0)))+((VLOOKUP(INT($I277),'1. Eingabemaske'!$AH$12:$AN$23,2,FALSE))*(($G277-DATE(YEAR($G277),1,1)+1)/365))),"Geschlecht fehlt!")),"")</f>
        <v/>
      </c>
      <c r="O277" s="106" t="str">
        <f>IF(ISTEXT(D277),IF(M277="","",IF('1. Eingabemaske'!$F$13="",0,(IF('1. Eingabemaske'!$F$13=0,(L277/'1. Eingabemaske'!$G$13),(L277-1)/('1. Eingabemaske'!$G$13-1))*M277*N277))),"")</f>
        <v/>
      </c>
      <c r="P277" s="103"/>
      <c r="Q277" s="103"/>
      <c r="R277" s="104" t="str">
        <f t="shared" si="34"/>
        <v/>
      </c>
      <c r="S277" s="104" t="str">
        <f>IF(AND(ISTEXT($D277),ISNUMBER(R277)),IF(HLOOKUP(INT($I277),'1. Eingabemaske'!$I$12:$V$21,3,FALSE)&lt;&gt;0,HLOOKUP(INT($I277),'1. Eingabemaske'!$I$12:$V$21,3,FALSE),""),"")</f>
        <v/>
      </c>
      <c r="T277" s="106" t="str">
        <f>IF(ISTEXT($D277),IF($S277="","",IF($R277="","",IF('1. Eingabemaske'!$F$14="",0,(IF('1. Eingabemaske'!$F$14=0,(R277/'1. Eingabemaske'!$G$14),(R277-1)/('1. Eingabemaske'!$G$14-1))*$S277)))),"")</f>
        <v/>
      </c>
      <c r="U277" s="103"/>
      <c r="V277" s="103"/>
      <c r="W277" s="104" t="str">
        <f t="shared" si="35"/>
        <v/>
      </c>
      <c r="X277" s="104" t="str">
        <f>IF(AND(ISTEXT($D277),ISNUMBER(W277)),IF(HLOOKUP(INT($I277),'1. Eingabemaske'!$I$12:$V$21,4,FALSE)&lt;&gt;0,HLOOKUP(INT($I277),'1. Eingabemaske'!$I$12:$V$21,4,FALSE),""),"")</f>
        <v/>
      </c>
      <c r="Y277" s="108" t="str">
        <f>IF(ISTEXT($D277),IF($W277="","",IF($X277="","",IF('1. Eingabemaske'!$F$15="","",(IF('1. Eingabemaske'!$F$15=0,($W277/'1. Eingabemaske'!$G$15),($W277-1)/('1. Eingabemaske'!$G$15-1))*$X277)))),"")</f>
        <v/>
      </c>
      <c r="Z277" s="103"/>
      <c r="AA277" s="103"/>
      <c r="AB277" s="104" t="str">
        <f t="shared" si="36"/>
        <v/>
      </c>
      <c r="AC277" s="104" t="str">
        <f>IF(AND(ISTEXT($D277),ISNUMBER($AB277)),IF(HLOOKUP(INT($I277),'1. Eingabemaske'!$I$12:$V$21,5,FALSE)&lt;&gt;0,HLOOKUP(INT($I277),'1. Eingabemaske'!$I$12:$V$21,5,FALSE),""),"")</f>
        <v/>
      </c>
      <c r="AD277" s="91" t="str">
        <f>IF(ISTEXT($D277),IF($AC277="","",IF('1. Eingabemaske'!$F$16="","",(IF('1. Eingabemaske'!$F$16=0,($AB277/'1. Eingabemaske'!$G$16),($AB277-1)/('1. Eingabemaske'!$G$16-1))*$AC277))),"")</f>
        <v/>
      </c>
      <c r="AE277" s="92" t="str">
        <f>IF(ISTEXT($D277),IF(F277="M",IF(L277="","",IF($K277="Frühentwickler",VLOOKUP(INT($I277),'1. Eingabemaske'!$Z$12:$AF$28,5,FALSE),IF($K277="Normalentwickler",VLOOKUP(INT($I277),'1. Eingabemaske'!$Z$12:$AF$23,6,FALSE),IF($K277="Spätentwickler",VLOOKUP(INT($I277),'1. Eingabemaske'!$Z$12:$AF$23,7,FALSE),0)))+((VLOOKUP(INT($I277),'1. Eingabemaske'!$Z$12:$AF$23,2,FALSE))*(($G277-DATE(YEAR($G277),1,1)+1)/365))),IF(F277="W",(IF($K277="Frühentwickler",VLOOKUP(INT($I277),'1. Eingabemaske'!$AH$12:$AN$28,5,FALSE),IF($K277="Normalentwickler",VLOOKUP(INT($I277),'1. Eingabemaske'!$AH$12:$AN$23,6,FALSE),IF($K277="Spätentwickler",VLOOKUP(INT($I277),'1. Eingabemaske'!$AH$12:$AN$23,7,FALSE),0)))+((VLOOKUP(INT($I277),'1. Eingabemaske'!$AH$12:$AN$23,2,FALSE))*(($G277-DATE(YEAR($G277),1,1)+1)/365))),"Geschlecht fehlt!")),"")</f>
        <v/>
      </c>
      <c r="AF277" s="93" t="str">
        <f t="shared" si="37"/>
        <v/>
      </c>
      <c r="AG277" s="103"/>
      <c r="AH277" s="94" t="str">
        <f>IF(AND(ISTEXT($D277),ISNUMBER($AG277)),IF(HLOOKUP(INT($I277),'1. Eingabemaske'!$I$12:$V$21,6,FALSE)&lt;&gt;0,HLOOKUP(INT($I277),'1. Eingabemaske'!$I$12:$V$21,6,FALSE),""),"")</f>
        <v/>
      </c>
      <c r="AI277" s="91" t="str">
        <f>IF(ISTEXT($D277),IF($AH277="","",IF('1. Eingabemaske'!$F$17="","",(IF('1. Eingabemaske'!$F$17=0,($AG277/'1. Eingabemaske'!$G$17),($AG277-1)/('1. Eingabemaske'!$G$17-1))*$AH277))),"")</f>
        <v/>
      </c>
      <c r="AJ277" s="103"/>
      <c r="AK277" s="94" t="str">
        <f>IF(AND(ISTEXT($D277),ISNUMBER($AJ277)),IF(HLOOKUP(INT($I277),'1. Eingabemaske'!$I$12:$V$21,7,FALSE)&lt;&gt;0,HLOOKUP(INT($I277),'1. Eingabemaske'!$I$12:$V$21,7,FALSE),""),"")</f>
        <v/>
      </c>
      <c r="AL277" s="91" t="str">
        <f>IF(ISTEXT($D277),IF(AJ277=0,0,IF($AK277="","",IF('1. Eingabemaske'!$F$18="","",(IF('1. Eingabemaske'!$F$18=0,($AJ277/'1. Eingabemaske'!$G$18),($AJ277-1)/('1. Eingabemaske'!$G$18-1))*$AK277)))),"")</f>
        <v/>
      </c>
      <c r="AM277" s="103"/>
      <c r="AN277" s="94" t="str">
        <f>IF(AND(ISTEXT($D277),ISNUMBER($AM277)),IF(HLOOKUP(INT($I277),'1. Eingabemaske'!$I$12:$V$21,8,FALSE)&lt;&gt;0,HLOOKUP(INT($I277),'1. Eingabemaske'!$I$12:$V$21,8,FALSE),""),"")</f>
        <v/>
      </c>
      <c r="AO277" s="89" t="str">
        <f>IF(ISTEXT($D277),IF($AN277="","",IF('1. Eingabemaske'!#REF!="","",(IF('1. Eingabemaske'!#REF!=0,($AM277/'1. Eingabemaske'!#REF!),($AM277-1)/('1. Eingabemaske'!#REF!-1))*$AN277))),"")</f>
        <v/>
      </c>
      <c r="AP277" s="110"/>
      <c r="AQ277" s="94" t="str">
        <f>IF(AND(ISTEXT($D277),ISNUMBER($AP277)),IF(HLOOKUP(INT($I277),'1. Eingabemaske'!$I$12:$V$21,9,FALSE)&lt;&gt;0,HLOOKUP(INT($I277),'1. Eingabemaske'!$I$12:$V$21,9,FALSE),""),"")</f>
        <v/>
      </c>
      <c r="AR277" s="103"/>
      <c r="AS277" s="94" t="str">
        <f>IF(AND(ISTEXT($D277),ISNUMBER($AR277)),IF(HLOOKUP(INT($I277),'1. Eingabemaske'!$I$12:$V$21,10,FALSE)&lt;&gt;0,HLOOKUP(INT($I277),'1. Eingabemaske'!$I$12:$V$21,10,FALSE),""),"")</f>
        <v/>
      </c>
      <c r="AT277" s="95" t="str">
        <f>IF(ISTEXT($D277),(IF($AQ277="",0,IF('1. Eingabemaske'!$F$19="","",(IF('1. Eingabemaske'!$F$19=0,($AP277/'1. Eingabemaske'!$G$19),($AP277-1)/('1. Eingabemaske'!$G$19-1))*$AQ277)))+IF($AS277="",0,IF('1. Eingabemaske'!$F$20="","",(IF('1. Eingabemaske'!$F$20=0,($AR277/'1. Eingabemaske'!$G$20),($AR277-1)/('1. Eingabemaske'!$G$20-1))*$AS277)))),"")</f>
        <v/>
      </c>
      <c r="AU277" s="103"/>
      <c r="AV277" s="94" t="str">
        <f>IF(AND(ISTEXT($D277),ISNUMBER($AU277)),IF(HLOOKUP(INT($I277),'1. Eingabemaske'!$I$12:$V$21,11,FALSE)&lt;&gt;0,HLOOKUP(INT($I277),'1. Eingabemaske'!$I$12:$V$21,11,FALSE),""),"")</f>
        <v/>
      </c>
      <c r="AW277" s="103"/>
      <c r="AX277" s="94" t="str">
        <f>IF(AND(ISTEXT($D277),ISNUMBER($AW277)),IF(HLOOKUP(INT($I277),'1. Eingabemaske'!$I$12:$V$21,12,FALSE)&lt;&gt;0,HLOOKUP(INT($I277),'1. Eingabemaske'!$I$12:$V$21,12,FALSE),""),"")</f>
        <v/>
      </c>
      <c r="AY277" s="95" t="str">
        <f>IF(ISTEXT($D277),SUM(IF($AV277="",0,IF('1. Eingabemaske'!$F$21="","",(IF('1. Eingabemaske'!$F$21=0,($AU277/'1. Eingabemaske'!$G$21),($AU277-1)/('1. Eingabemaske'!$G$21-1)))*$AV277)),IF($AX277="",0,IF('1. Eingabemaske'!#REF!="","",(IF('1. Eingabemaske'!#REF!=0,($AW277/'1. Eingabemaske'!#REF!),($AW277-1)/('1. Eingabemaske'!#REF!-1)))*$AX277))),"")</f>
        <v/>
      </c>
      <c r="AZ277" s="84" t="str">
        <f t="shared" si="38"/>
        <v>Bitte BES einfügen</v>
      </c>
      <c r="BA277" s="96" t="str">
        <f t="shared" si="39"/>
        <v/>
      </c>
      <c r="BB277" s="100"/>
      <c r="BC277" s="100"/>
      <c r="BD277" s="100"/>
    </row>
    <row r="278" spans="2:56" ht="13.5" thickBot="1" x14ac:dyDescent="0.45">
      <c r="B278" s="99" t="str">
        <f t="shared" si="32"/>
        <v xml:space="preserve"> </v>
      </c>
      <c r="C278" s="100"/>
      <c r="D278" s="100"/>
      <c r="E278" s="100"/>
      <c r="F278" s="100"/>
      <c r="G278" s="101"/>
      <c r="H278" s="101"/>
      <c r="I278" s="84" t="str">
        <f>IF(ISBLANK(Tableau1[[#This Row],[Name]]),"",((Tableau1[[#This Row],[Testdatum]]-Tableau1[[#This Row],[Geburtsdatum]])/365))</f>
        <v/>
      </c>
      <c r="J278" s="102" t="str">
        <f t="shared" si="33"/>
        <v xml:space="preserve"> </v>
      </c>
      <c r="K278" s="103"/>
      <c r="L278" s="103"/>
      <c r="M278" s="104" t="str">
        <f>IF(ISTEXT(D278),IF(L278="","",IF(HLOOKUP(INT($I278),'1. Eingabemaske'!$I$12:$V$21,2,FALSE)&lt;&gt;0,HLOOKUP(INT($I278),'1. Eingabemaske'!$I$12:$V$21,2,FALSE),"")),"")</f>
        <v/>
      </c>
      <c r="N278" s="105" t="str">
        <f>IF(ISTEXT($D278),IF(F278="M",IF(L278="","",IF($K278="Frühentwickler",VLOOKUP(INT($I278),'1. Eingabemaske'!$Z$12:$AF$28,5,FALSE),IF($K278="Normalentwickler",VLOOKUP(INT($I278),'1. Eingabemaske'!$Z$12:$AF$23,6,FALSE),IF($K278="Spätentwickler",VLOOKUP(INT($I278),'1. Eingabemaske'!$Z$12:$AF$23,7,FALSE),0)))+((VLOOKUP(INT($I278),'1. Eingabemaske'!$Z$12:$AF$23,2,FALSE))*(($G278-DATE(YEAR($G278),1,1)+1)/365))),IF(F278="W",(IF($K278="Frühentwickler",VLOOKUP(INT($I278),'1. Eingabemaske'!$AH$12:$AN$28,5,FALSE),IF($K278="Normalentwickler",VLOOKUP(INT($I278),'1. Eingabemaske'!$AH$12:$AN$23,6,FALSE),IF($K278="Spätentwickler",VLOOKUP(INT($I278),'1. Eingabemaske'!$AH$12:$AN$23,7,FALSE),0)))+((VLOOKUP(INT($I278),'1. Eingabemaske'!$AH$12:$AN$23,2,FALSE))*(($G278-DATE(YEAR($G278),1,1)+1)/365))),"Geschlecht fehlt!")),"")</f>
        <v/>
      </c>
      <c r="O278" s="106" t="str">
        <f>IF(ISTEXT(D278),IF(M278="","",IF('1. Eingabemaske'!$F$13="",0,(IF('1. Eingabemaske'!$F$13=0,(L278/'1. Eingabemaske'!$G$13),(L278-1)/('1. Eingabemaske'!$G$13-1))*M278*N278))),"")</f>
        <v/>
      </c>
      <c r="P278" s="103"/>
      <c r="Q278" s="103"/>
      <c r="R278" s="104" t="str">
        <f t="shared" si="34"/>
        <v/>
      </c>
      <c r="S278" s="104" t="str">
        <f>IF(AND(ISTEXT($D278),ISNUMBER(R278)),IF(HLOOKUP(INT($I278),'1. Eingabemaske'!$I$12:$V$21,3,FALSE)&lt;&gt;0,HLOOKUP(INT($I278),'1. Eingabemaske'!$I$12:$V$21,3,FALSE),""),"")</f>
        <v/>
      </c>
      <c r="T278" s="106" t="str">
        <f>IF(ISTEXT($D278),IF($S278="","",IF($R278="","",IF('1. Eingabemaske'!$F$14="",0,(IF('1. Eingabemaske'!$F$14=0,(R278/'1. Eingabemaske'!$G$14),(R278-1)/('1. Eingabemaske'!$G$14-1))*$S278)))),"")</f>
        <v/>
      </c>
      <c r="U278" s="103"/>
      <c r="V278" s="103"/>
      <c r="W278" s="104" t="str">
        <f t="shared" si="35"/>
        <v/>
      </c>
      <c r="X278" s="104" t="str">
        <f>IF(AND(ISTEXT($D278),ISNUMBER(W278)),IF(HLOOKUP(INT($I278),'1. Eingabemaske'!$I$12:$V$21,4,FALSE)&lt;&gt;0,HLOOKUP(INT($I278),'1. Eingabemaske'!$I$12:$V$21,4,FALSE),""),"")</f>
        <v/>
      </c>
      <c r="Y278" s="108" t="str">
        <f>IF(ISTEXT($D278),IF($W278="","",IF($X278="","",IF('1. Eingabemaske'!$F$15="","",(IF('1. Eingabemaske'!$F$15=0,($W278/'1. Eingabemaske'!$G$15),($W278-1)/('1. Eingabemaske'!$G$15-1))*$X278)))),"")</f>
        <v/>
      </c>
      <c r="Z278" s="103"/>
      <c r="AA278" s="103"/>
      <c r="AB278" s="104" t="str">
        <f t="shared" si="36"/>
        <v/>
      </c>
      <c r="AC278" s="104" t="str">
        <f>IF(AND(ISTEXT($D278),ISNUMBER($AB278)),IF(HLOOKUP(INT($I278),'1. Eingabemaske'!$I$12:$V$21,5,FALSE)&lt;&gt;0,HLOOKUP(INT($I278),'1. Eingabemaske'!$I$12:$V$21,5,FALSE),""),"")</f>
        <v/>
      </c>
      <c r="AD278" s="91" t="str">
        <f>IF(ISTEXT($D278),IF($AC278="","",IF('1. Eingabemaske'!$F$16="","",(IF('1. Eingabemaske'!$F$16=0,($AB278/'1. Eingabemaske'!$G$16),($AB278-1)/('1. Eingabemaske'!$G$16-1))*$AC278))),"")</f>
        <v/>
      </c>
      <c r="AE278" s="92" t="str">
        <f>IF(ISTEXT($D278),IF(F278="M",IF(L278="","",IF($K278="Frühentwickler",VLOOKUP(INT($I278),'1. Eingabemaske'!$Z$12:$AF$28,5,FALSE),IF($K278="Normalentwickler",VLOOKUP(INT($I278),'1. Eingabemaske'!$Z$12:$AF$23,6,FALSE),IF($K278="Spätentwickler",VLOOKUP(INT($I278),'1. Eingabemaske'!$Z$12:$AF$23,7,FALSE),0)))+((VLOOKUP(INT($I278),'1. Eingabemaske'!$Z$12:$AF$23,2,FALSE))*(($G278-DATE(YEAR($G278),1,1)+1)/365))),IF(F278="W",(IF($K278="Frühentwickler",VLOOKUP(INT($I278),'1. Eingabemaske'!$AH$12:$AN$28,5,FALSE),IF($K278="Normalentwickler",VLOOKUP(INT($I278),'1. Eingabemaske'!$AH$12:$AN$23,6,FALSE),IF($K278="Spätentwickler",VLOOKUP(INT($I278),'1. Eingabemaske'!$AH$12:$AN$23,7,FALSE),0)))+((VLOOKUP(INT($I278),'1. Eingabemaske'!$AH$12:$AN$23,2,FALSE))*(($G278-DATE(YEAR($G278),1,1)+1)/365))),"Geschlecht fehlt!")),"")</f>
        <v/>
      </c>
      <c r="AF278" s="93" t="str">
        <f t="shared" si="37"/>
        <v/>
      </c>
      <c r="AG278" s="103"/>
      <c r="AH278" s="94" t="str">
        <f>IF(AND(ISTEXT($D278),ISNUMBER($AG278)),IF(HLOOKUP(INT($I278),'1. Eingabemaske'!$I$12:$V$21,6,FALSE)&lt;&gt;0,HLOOKUP(INT($I278),'1. Eingabemaske'!$I$12:$V$21,6,FALSE),""),"")</f>
        <v/>
      </c>
      <c r="AI278" s="91" t="str">
        <f>IF(ISTEXT($D278),IF($AH278="","",IF('1. Eingabemaske'!$F$17="","",(IF('1. Eingabemaske'!$F$17=0,($AG278/'1. Eingabemaske'!$G$17),($AG278-1)/('1. Eingabemaske'!$G$17-1))*$AH278))),"")</f>
        <v/>
      </c>
      <c r="AJ278" s="103"/>
      <c r="AK278" s="94" t="str">
        <f>IF(AND(ISTEXT($D278),ISNUMBER($AJ278)),IF(HLOOKUP(INT($I278),'1. Eingabemaske'!$I$12:$V$21,7,FALSE)&lt;&gt;0,HLOOKUP(INT($I278),'1. Eingabemaske'!$I$12:$V$21,7,FALSE),""),"")</f>
        <v/>
      </c>
      <c r="AL278" s="91" t="str">
        <f>IF(ISTEXT($D278),IF(AJ278=0,0,IF($AK278="","",IF('1. Eingabemaske'!$F$18="","",(IF('1. Eingabemaske'!$F$18=0,($AJ278/'1. Eingabemaske'!$G$18),($AJ278-1)/('1. Eingabemaske'!$G$18-1))*$AK278)))),"")</f>
        <v/>
      </c>
      <c r="AM278" s="103"/>
      <c r="AN278" s="94" t="str">
        <f>IF(AND(ISTEXT($D278),ISNUMBER($AM278)),IF(HLOOKUP(INT($I278),'1. Eingabemaske'!$I$12:$V$21,8,FALSE)&lt;&gt;0,HLOOKUP(INT($I278),'1. Eingabemaske'!$I$12:$V$21,8,FALSE),""),"")</f>
        <v/>
      </c>
      <c r="AO278" s="89" t="str">
        <f>IF(ISTEXT($D278),IF($AN278="","",IF('1. Eingabemaske'!#REF!="","",(IF('1. Eingabemaske'!#REF!=0,($AM278/'1. Eingabemaske'!#REF!),($AM278-1)/('1. Eingabemaske'!#REF!-1))*$AN278))),"")</f>
        <v/>
      </c>
      <c r="AP278" s="110"/>
      <c r="AQ278" s="94" t="str">
        <f>IF(AND(ISTEXT($D278),ISNUMBER($AP278)),IF(HLOOKUP(INT($I278),'1. Eingabemaske'!$I$12:$V$21,9,FALSE)&lt;&gt;0,HLOOKUP(INT($I278),'1. Eingabemaske'!$I$12:$V$21,9,FALSE),""),"")</f>
        <v/>
      </c>
      <c r="AR278" s="103"/>
      <c r="AS278" s="94" t="str">
        <f>IF(AND(ISTEXT($D278),ISNUMBER($AR278)),IF(HLOOKUP(INT($I278),'1. Eingabemaske'!$I$12:$V$21,10,FALSE)&lt;&gt;0,HLOOKUP(INT($I278),'1. Eingabemaske'!$I$12:$V$21,10,FALSE),""),"")</f>
        <v/>
      </c>
      <c r="AT278" s="95" t="str">
        <f>IF(ISTEXT($D278),(IF($AQ278="",0,IF('1. Eingabemaske'!$F$19="","",(IF('1. Eingabemaske'!$F$19=0,($AP278/'1. Eingabemaske'!$G$19),($AP278-1)/('1. Eingabemaske'!$G$19-1))*$AQ278)))+IF($AS278="",0,IF('1. Eingabemaske'!$F$20="","",(IF('1. Eingabemaske'!$F$20=0,($AR278/'1. Eingabemaske'!$G$20),($AR278-1)/('1. Eingabemaske'!$G$20-1))*$AS278)))),"")</f>
        <v/>
      </c>
      <c r="AU278" s="103"/>
      <c r="AV278" s="94" t="str">
        <f>IF(AND(ISTEXT($D278),ISNUMBER($AU278)),IF(HLOOKUP(INT($I278),'1. Eingabemaske'!$I$12:$V$21,11,FALSE)&lt;&gt;0,HLOOKUP(INT($I278),'1. Eingabemaske'!$I$12:$V$21,11,FALSE),""),"")</f>
        <v/>
      </c>
      <c r="AW278" s="103"/>
      <c r="AX278" s="94" t="str">
        <f>IF(AND(ISTEXT($D278),ISNUMBER($AW278)),IF(HLOOKUP(INT($I278),'1. Eingabemaske'!$I$12:$V$21,12,FALSE)&lt;&gt;0,HLOOKUP(INT($I278),'1. Eingabemaske'!$I$12:$V$21,12,FALSE),""),"")</f>
        <v/>
      </c>
      <c r="AY278" s="95" t="str">
        <f>IF(ISTEXT($D278),SUM(IF($AV278="",0,IF('1. Eingabemaske'!$F$21="","",(IF('1. Eingabemaske'!$F$21=0,($AU278/'1. Eingabemaske'!$G$21),($AU278-1)/('1. Eingabemaske'!$G$21-1)))*$AV278)),IF($AX278="",0,IF('1. Eingabemaske'!#REF!="","",(IF('1. Eingabemaske'!#REF!=0,($AW278/'1. Eingabemaske'!#REF!),($AW278-1)/('1. Eingabemaske'!#REF!-1)))*$AX278))),"")</f>
        <v/>
      </c>
      <c r="AZ278" s="84" t="str">
        <f t="shared" si="38"/>
        <v>Bitte BES einfügen</v>
      </c>
      <c r="BA278" s="96" t="str">
        <f t="shared" si="39"/>
        <v/>
      </c>
      <c r="BB278" s="100"/>
      <c r="BC278" s="100"/>
      <c r="BD278" s="100"/>
    </row>
    <row r="279" spans="2:56" ht="13.5" thickBot="1" x14ac:dyDescent="0.45">
      <c r="B279" s="99" t="str">
        <f t="shared" si="32"/>
        <v xml:space="preserve"> </v>
      </c>
      <c r="C279" s="100"/>
      <c r="D279" s="100"/>
      <c r="E279" s="100"/>
      <c r="F279" s="100"/>
      <c r="G279" s="101"/>
      <c r="H279" s="101"/>
      <c r="I279" s="84" t="str">
        <f>IF(ISBLANK(Tableau1[[#This Row],[Name]]),"",((Tableau1[[#This Row],[Testdatum]]-Tableau1[[#This Row],[Geburtsdatum]])/365))</f>
        <v/>
      </c>
      <c r="J279" s="102" t="str">
        <f t="shared" si="33"/>
        <v xml:space="preserve"> </v>
      </c>
      <c r="K279" s="103"/>
      <c r="L279" s="103"/>
      <c r="M279" s="104" t="str">
        <f>IF(ISTEXT(D279),IF(L279="","",IF(HLOOKUP(INT($I279),'1. Eingabemaske'!$I$12:$V$21,2,FALSE)&lt;&gt;0,HLOOKUP(INT($I279),'1. Eingabemaske'!$I$12:$V$21,2,FALSE),"")),"")</f>
        <v/>
      </c>
      <c r="N279" s="105" t="str">
        <f>IF(ISTEXT($D279),IF(F279="M",IF(L279="","",IF($K279="Frühentwickler",VLOOKUP(INT($I279),'1. Eingabemaske'!$Z$12:$AF$28,5,FALSE),IF($K279="Normalentwickler",VLOOKUP(INT($I279),'1. Eingabemaske'!$Z$12:$AF$23,6,FALSE),IF($K279="Spätentwickler",VLOOKUP(INT($I279),'1. Eingabemaske'!$Z$12:$AF$23,7,FALSE),0)))+((VLOOKUP(INT($I279),'1. Eingabemaske'!$Z$12:$AF$23,2,FALSE))*(($G279-DATE(YEAR($G279),1,1)+1)/365))),IF(F279="W",(IF($K279="Frühentwickler",VLOOKUP(INT($I279),'1. Eingabemaske'!$AH$12:$AN$28,5,FALSE),IF($K279="Normalentwickler",VLOOKUP(INT($I279),'1. Eingabemaske'!$AH$12:$AN$23,6,FALSE),IF($K279="Spätentwickler",VLOOKUP(INT($I279),'1. Eingabemaske'!$AH$12:$AN$23,7,FALSE),0)))+((VLOOKUP(INT($I279),'1. Eingabemaske'!$AH$12:$AN$23,2,FALSE))*(($G279-DATE(YEAR($G279),1,1)+1)/365))),"Geschlecht fehlt!")),"")</f>
        <v/>
      </c>
      <c r="O279" s="106" t="str">
        <f>IF(ISTEXT(D279),IF(M279="","",IF('1. Eingabemaske'!$F$13="",0,(IF('1. Eingabemaske'!$F$13=0,(L279/'1. Eingabemaske'!$G$13),(L279-1)/('1. Eingabemaske'!$G$13-1))*M279*N279))),"")</f>
        <v/>
      </c>
      <c r="P279" s="103"/>
      <c r="Q279" s="103"/>
      <c r="R279" s="104" t="str">
        <f t="shared" si="34"/>
        <v/>
      </c>
      <c r="S279" s="104" t="str">
        <f>IF(AND(ISTEXT($D279),ISNUMBER(R279)),IF(HLOOKUP(INT($I279),'1. Eingabemaske'!$I$12:$V$21,3,FALSE)&lt;&gt;0,HLOOKUP(INT($I279),'1. Eingabemaske'!$I$12:$V$21,3,FALSE),""),"")</f>
        <v/>
      </c>
      <c r="T279" s="106" t="str">
        <f>IF(ISTEXT($D279),IF($S279="","",IF($R279="","",IF('1. Eingabemaske'!$F$14="",0,(IF('1. Eingabemaske'!$F$14=0,(R279/'1. Eingabemaske'!$G$14),(R279-1)/('1. Eingabemaske'!$G$14-1))*$S279)))),"")</f>
        <v/>
      </c>
      <c r="U279" s="103"/>
      <c r="V279" s="103"/>
      <c r="W279" s="104" t="str">
        <f t="shared" si="35"/>
        <v/>
      </c>
      <c r="X279" s="104" t="str">
        <f>IF(AND(ISTEXT($D279),ISNUMBER(W279)),IF(HLOOKUP(INT($I279),'1. Eingabemaske'!$I$12:$V$21,4,FALSE)&lt;&gt;0,HLOOKUP(INT($I279),'1. Eingabemaske'!$I$12:$V$21,4,FALSE),""),"")</f>
        <v/>
      </c>
      <c r="Y279" s="108" t="str">
        <f>IF(ISTEXT($D279),IF($W279="","",IF($X279="","",IF('1. Eingabemaske'!$F$15="","",(IF('1. Eingabemaske'!$F$15=0,($W279/'1. Eingabemaske'!$G$15),($W279-1)/('1. Eingabemaske'!$G$15-1))*$X279)))),"")</f>
        <v/>
      </c>
      <c r="Z279" s="103"/>
      <c r="AA279" s="103"/>
      <c r="AB279" s="104" t="str">
        <f t="shared" si="36"/>
        <v/>
      </c>
      <c r="AC279" s="104" t="str">
        <f>IF(AND(ISTEXT($D279),ISNUMBER($AB279)),IF(HLOOKUP(INT($I279),'1. Eingabemaske'!$I$12:$V$21,5,FALSE)&lt;&gt;0,HLOOKUP(INT($I279),'1. Eingabemaske'!$I$12:$V$21,5,FALSE),""),"")</f>
        <v/>
      </c>
      <c r="AD279" s="91" t="str">
        <f>IF(ISTEXT($D279),IF($AC279="","",IF('1. Eingabemaske'!$F$16="","",(IF('1. Eingabemaske'!$F$16=0,($AB279/'1. Eingabemaske'!$G$16),($AB279-1)/('1. Eingabemaske'!$G$16-1))*$AC279))),"")</f>
        <v/>
      </c>
      <c r="AE279" s="92" t="str">
        <f>IF(ISTEXT($D279),IF(F279="M",IF(L279="","",IF($K279="Frühentwickler",VLOOKUP(INT($I279),'1. Eingabemaske'!$Z$12:$AF$28,5,FALSE),IF($K279="Normalentwickler",VLOOKUP(INT($I279),'1. Eingabemaske'!$Z$12:$AF$23,6,FALSE),IF($K279="Spätentwickler",VLOOKUP(INT($I279),'1. Eingabemaske'!$Z$12:$AF$23,7,FALSE),0)))+((VLOOKUP(INT($I279),'1. Eingabemaske'!$Z$12:$AF$23,2,FALSE))*(($G279-DATE(YEAR($G279),1,1)+1)/365))),IF(F279="W",(IF($K279="Frühentwickler",VLOOKUP(INT($I279),'1. Eingabemaske'!$AH$12:$AN$28,5,FALSE),IF($K279="Normalentwickler",VLOOKUP(INT($I279),'1. Eingabemaske'!$AH$12:$AN$23,6,FALSE),IF($K279="Spätentwickler",VLOOKUP(INT($I279),'1. Eingabemaske'!$AH$12:$AN$23,7,FALSE),0)))+((VLOOKUP(INT($I279),'1. Eingabemaske'!$AH$12:$AN$23,2,FALSE))*(($G279-DATE(YEAR($G279),1,1)+1)/365))),"Geschlecht fehlt!")),"")</f>
        <v/>
      </c>
      <c r="AF279" s="93" t="str">
        <f t="shared" si="37"/>
        <v/>
      </c>
      <c r="AG279" s="103"/>
      <c r="AH279" s="94" t="str">
        <f>IF(AND(ISTEXT($D279),ISNUMBER($AG279)),IF(HLOOKUP(INT($I279),'1. Eingabemaske'!$I$12:$V$21,6,FALSE)&lt;&gt;0,HLOOKUP(INT($I279),'1. Eingabemaske'!$I$12:$V$21,6,FALSE),""),"")</f>
        <v/>
      </c>
      <c r="AI279" s="91" t="str">
        <f>IF(ISTEXT($D279),IF($AH279="","",IF('1. Eingabemaske'!$F$17="","",(IF('1. Eingabemaske'!$F$17=0,($AG279/'1. Eingabemaske'!$G$17),($AG279-1)/('1. Eingabemaske'!$G$17-1))*$AH279))),"")</f>
        <v/>
      </c>
      <c r="AJ279" s="103"/>
      <c r="AK279" s="94" t="str">
        <f>IF(AND(ISTEXT($D279),ISNUMBER($AJ279)),IF(HLOOKUP(INT($I279),'1. Eingabemaske'!$I$12:$V$21,7,FALSE)&lt;&gt;0,HLOOKUP(INT($I279),'1. Eingabemaske'!$I$12:$V$21,7,FALSE),""),"")</f>
        <v/>
      </c>
      <c r="AL279" s="91" t="str">
        <f>IF(ISTEXT($D279),IF(AJ279=0,0,IF($AK279="","",IF('1. Eingabemaske'!$F$18="","",(IF('1. Eingabemaske'!$F$18=0,($AJ279/'1. Eingabemaske'!$G$18),($AJ279-1)/('1. Eingabemaske'!$G$18-1))*$AK279)))),"")</f>
        <v/>
      </c>
      <c r="AM279" s="103"/>
      <c r="AN279" s="94" t="str">
        <f>IF(AND(ISTEXT($D279),ISNUMBER($AM279)),IF(HLOOKUP(INT($I279),'1. Eingabemaske'!$I$12:$V$21,8,FALSE)&lt;&gt;0,HLOOKUP(INT($I279),'1. Eingabemaske'!$I$12:$V$21,8,FALSE),""),"")</f>
        <v/>
      </c>
      <c r="AO279" s="89" t="str">
        <f>IF(ISTEXT($D279),IF($AN279="","",IF('1. Eingabemaske'!#REF!="","",(IF('1. Eingabemaske'!#REF!=0,($AM279/'1. Eingabemaske'!#REF!),($AM279-1)/('1. Eingabemaske'!#REF!-1))*$AN279))),"")</f>
        <v/>
      </c>
      <c r="AP279" s="110"/>
      <c r="AQ279" s="94" t="str">
        <f>IF(AND(ISTEXT($D279),ISNUMBER($AP279)),IF(HLOOKUP(INT($I279),'1. Eingabemaske'!$I$12:$V$21,9,FALSE)&lt;&gt;0,HLOOKUP(INT($I279),'1. Eingabemaske'!$I$12:$V$21,9,FALSE),""),"")</f>
        <v/>
      </c>
      <c r="AR279" s="103"/>
      <c r="AS279" s="94" t="str">
        <f>IF(AND(ISTEXT($D279),ISNUMBER($AR279)),IF(HLOOKUP(INT($I279),'1. Eingabemaske'!$I$12:$V$21,10,FALSE)&lt;&gt;0,HLOOKUP(INT($I279),'1. Eingabemaske'!$I$12:$V$21,10,FALSE),""),"")</f>
        <v/>
      </c>
      <c r="AT279" s="95" t="str">
        <f>IF(ISTEXT($D279),(IF($AQ279="",0,IF('1. Eingabemaske'!$F$19="","",(IF('1. Eingabemaske'!$F$19=0,($AP279/'1. Eingabemaske'!$G$19),($AP279-1)/('1. Eingabemaske'!$G$19-1))*$AQ279)))+IF($AS279="",0,IF('1. Eingabemaske'!$F$20="","",(IF('1. Eingabemaske'!$F$20=0,($AR279/'1. Eingabemaske'!$G$20),($AR279-1)/('1. Eingabemaske'!$G$20-1))*$AS279)))),"")</f>
        <v/>
      </c>
      <c r="AU279" s="103"/>
      <c r="AV279" s="94" t="str">
        <f>IF(AND(ISTEXT($D279),ISNUMBER($AU279)),IF(HLOOKUP(INT($I279),'1. Eingabemaske'!$I$12:$V$21,11,FALSE)&lt;&gt;0,HLOOKUP(INT($I279),'1. Eingabemaske'!$I$12:$V$21,11,FALSE),""),"")</f>
        <v/>
      </c>
      <c r="AW279" s="103"/>
      <c r="AX279" s="94" t="str">
        <f>IF(AND(ISTEXT($D279),ISNUMBER($AW279)),IF(HLOOKUP(INT($I279),'1. Eingabemaske'!$I$12:$V$21,12,FALSE)&lt;&gt;0,HLOOKUP(INT($I279),'1. Eingabemaske'!$I$12:$V$21,12,FALSE),""),"")</f>
        <v/>
      </c>
      <c r="AY279" s="95" t="str">
        <f>IF(ISTEXT($D279),SUM(IF($AV279="",0,IF('1. Eingabemaske'!$F$21="","",(IF('1. Eingabemaske'!$F$21=0,($AU279/'1. Eingabemaske'!$G$21),($AU279-1)/('1. Eingabemaske'!$G$21-1)))*$AV279)),IF($AX279="",0,IF('1. Eingabemaske'!#REF!="","",(IF('1. Eingabemaske'!#REF!=0,($AW279/'1. Eingabemaske'!#REF!),($AW279-1)/('1. Eingabemaske'!#REF!-1)))*$AX279))),"")</f>
        <v/>
      </c>
      <c r="AZ279" s="84" t="str">
        <f t="shared" si="38"/>
        <v>Bitte BES einfügen</v>
      </c>
      <c r="BA279" s="96" t="str">
        <f t="shared" si="39"/>
        <v/>
      </c>
      <c r="BB279" s="100"/>
      <c r="BC279" s="100"/>
      <c r="BD279" s="100"/>
    </row>
    <row r="280" spans="2:56" ht="13.5" thickBot="1" x14ac:dyDescent="0.45">
      <c r="B280" s="99" t="str">
        <f t="shared" si="32"/>
        <v xml:space="preserve"> </v>
      </c>
      <c r="C280" s="100"/>
      <c r="D280" s="100"/>
      <c r="E280" s="100"/>
      <c r="F280" s="100"/>
      <c r="G280" s="101"/>
      <c r="H280" s="101"/>
      <c r="I280" s="84" t="str">
        <f>IF(ISBLANK(Tableau1[[#This Row],[Name]]),"",((Tableau1[[#This Row],[Testdatum]]-Tableau1[[#This Row],[Geburtsdatum]])/365))</f>
        <v/>
      </c>
      <c r="J280" s="102" t="str">
        <f t="shared" si="33"/>
        <v xml:space="preserve"> </v>
      </c>
      <c r="K280" s="103"/>
      <c r="L280" s="103"/>
      <c r="M280" s="104" t="str">
        <f>IF(ISTEXT(D280),IF(L280="","",IF(HLOOKUP(INT($I280),'1. Eingabemaske'!$I$12:$V$21,2,FALSE)&lt;&gt;0,HLOOKUP(INT($I280),'1. Eingabemaske'!$I$12:$V$21,2,FALSE),"")),"")</f>
        <v/>
      </c>
      <c r="N280" s="105" t="str">
        <f>IF(ISTEXT($D280),IF(F280="M",IF(L280="","",IF($K280="Frühentwickler",VLOOKUP(INT($I280),'1. Eingabemaske'!$Z$12:$AF$28,5,FALSE),IF($K280="Normalentwickler",VLOOKUP(INT($I280),'1. Eingabemaske'!$Z$12:$AF$23,6,FALSE),IF($K280="Spätentwickler",VLOOKUP(INT($I280),'1. Eingabemaske'!$Z$12:$AF$23,7,FALSE),0)))+((VLOOKUP(INT($I280),'1. Eingabemaske'!$Z$12:$AF$23,2,FALSE))*(($G280-DATE(YEAR($G280),1,1)+1)/365))),IF(F280="W",(IF($K280="Frühentwickler",VLOOKUP(INT($I280),'1. Eingabemaske'!$AH$12:$AN$28,5,FALSE),IF($K280="Normalentwickler",VLOOKUP(INT($I280),'1. Eingabemaske'!$AH$12:$AN$23,6,FALSE),IF($K280="Spätentwickler",VLOOKUP(INT($I280),'1. Eingabemaske'!$AH$12:$AN$23,7,FALSE),0)))+((VLOOKUP(INT($I280),'1. Eingabemaske'!$AH$12:$AN$23,2,FALSE))*(($G280-DATE(YEAR($G280),1,1)+1)/365))),"Geschlecht fehlt!")),"")</f>
        <v/>
      </c>
      <c r="O280" s="106" t="str">
        <f>IF(ISTEXT(D280),IF(M280="","",IF('1. Eingabemaske'!$F$13="",0,(IF('1. Eingabemaske'!$F$13=0,(L280/'1. Eingabemaske'!$G$13),(L280-1)/('1. Eingabemaske'!$G$13-1))*M280*N280))),"")</f>
        <v/>
      </c>
      <c r="P280" s="103"/>
      <c r="Q280" s="103"/>
      <c r="R280" s="104" t="str">
        <f t="shared" si="34"/>
        <v/>
      </c>
      <c r="S280" s="104" t="str">
        <f>IF(AND(ISTEXT($D280),ISNUMBER(R280)),IF(HLOOKUP(INT($I280),'1. Eingabemaske'!$I$12:$V$21,3,FALSE)&lt;&gt;0,HLOOKUP(INT($I280),'1. Eingabemaske'!$I$12:$V$21,3,FALSE),""),"")</f>
        <v/>
      </c>
      <c r="T280" s="106" t="str">
        <f>IF(ISTEXT($D280),IF($S280="","",IF($R280="","",IF('1. Eingabemaske'!$F$14="",0,(IF('1. Eingabemaske'!$F$14=0,(R280/'1. Eingabemaske'!$G$14),(R280-1)/('1. Eingabemaske'!$G$14-1))*$S280)))),"")</f>
        <v/>
      </c>
      <c r="U280" s="103"/>
      <c r="V280" s="103"/>
      <c r="W280" s="104" t="str">
        <f t="shared" si="35"/>
        <v/>
      </c>
      <c r="X280" s="104" t="str">
        <f>IF(AND(ISTEXT($D280),ISNUMBER(W280)),IF(HLOOKUP(INT($I280),'1. Eingabemaske'!$I$12:$V$21,4,FALSE)&lt;&gt;0,HLOOKUP(INT($I280),'1. Eingabemaske'!$I$12:$V$21,4,FALSE),""),"")</f>
        <v/>
      </c>
      <c r="Y280" s="108" t="str">
        <f>IF(ISTEXT($D280),IF($W280="","",IF($X280="","",IF('1. Eingabemaske'!$F$15="","",(IF('1. Eingabemaske'!$F$15=0,($W280/'1. Eingabemaske'!$G$15),($W280-1)/('1. Eingabemaske'!$G$15-1))*$X280)))),"")</f>
        <v/>
      </c>
      <c r="Z280" s="103"/>
      <c r="AA280" s="103"/>
      <c r="AB280" s="104" t="str">
        <f t="shared" si="36"/>
        <v/>
      </c>
      <c r="AC280" s="104" t="str">
        <f>IF(AND(ISTEXT($D280),ISNUMBER($AB280)),IF(HLOOKUP(INT($I280),'1. Eingabemaske'!$I$12:$V$21,5,FALSE)&lt;&gt;0,HLOOKUP(INT($I280),'1. Eingabemaske'!$I$12:$V$21,5,FALSE),""),"")</f>
        <v/>
      </c>
      <c r="AD280" s="91" t="str">
        <f>IF(ISTEXT($D280),IF($AC280="","",IF('1. Eingabemaske'!$F$16="","",(IF('1. Eingabemaske'!$F$16=0,($AB280/'1. Eingabemaske'!$G$16),($AB280-1)/('1. Eingabemaske'!$G$16-1))*$AC280))),"")</f>
        <v/>
      </c>
      <c r="AE280" s="92" t="str">
        <f>IF(ISTEXT($D280),IF(F280="M",IF(L280="","",IF($K280="Frühentwickler",VLOOKUP(INT($I280),'1. Eingabemaske'!$Z$12:$AF$28,5,FALSE),IF($K280="Normalentwickler",VLOOKUP(INT($I280),'1. Eingabemaske'!$Z$12:$AF$23,6,FALSE),IF($K280="Spätentwickler",VLOOKUP(INT($I280),'1. Eingabemaske'!$Z$12:$AF$23,7,FALSE),0)))+((VLOOKUP(INT($I280),'1. Eingabemaske'!$Z$12:$AF$23,2,FALSE))*(($G280-DATE(YEAR($G280),1,1)+1)/365))),IF(F280="W",(IF($K280="Frühentwickler",VLOOKUP(INT($I280),'1. Eingabemaske'!$AH$12:$AN$28,5,FALSE),IF($K280="Normalentwickler",VLOOKUP(INT($I280),'1. Eingabemaske'!$AH$12:$AN$23,6,FALSE),IF($K280="Spätentwickler",VLOOKUP(INT($I280),'1. Eingabemaske'!$AH$12:$AN$23,7,FALSE),0)))+((VLOOKUP(INT($I280),'1. Eingabemaske'!$AH$12:$AN$23,2,FALSE))*(($G280-DATE(YEAR($G280),1,1)+1)/365))),"Geschlecht fehlt!")),"")</f>
        <v/>
      </c>
      <c r="AF280" s="93" t="str">
        <f t="shared" si="37"/>
        <v/>
      </c>
      <c r="AG280" s="103"/>
      <c r="AH280" s="94" t="str">
        <f>IF(AND(ISTEXT($D280),ISNUMBER($AG280)),IF(HLOOKUP(INT($I280),'1. Eingabemaske'!$I$12:$V$21,6,FALSE)&lt;&gt;0,HLOOKUP(INT($I280),'1. Eingabemaske'!$I$12:$V$21,6,FALSE),""),"")</f>
        <v/>
      </c>
      <c r="AI280" s="91" t="str">
        <f>IF(ISTEXT($D280),IF($AH280="","",IF('1. Eingabemaske'!$F$17="","",(IF('1. Eingabemaske'!$F$17=0,($AG280/'1. Eingabemaske'!$G$17),($AG280-1)/('1. Eingabemaske'!$G$17-1))*$AH280))),"")</f>
        <v/>
      </c>
      <c r="AJ280" s="103"/>
      <c r="AK280" s="94" t="str">
        <f>IF(AND(ISTEXT($D280),ISNUMBER($AJ280)),IF(HLOOKUP(INT($I280),'1. Eingabemaske'!$I$12:$V$21,7,FALSE)&lt;&gt;0,HLOOKUP(INT($I280),'1. Eingabemaske'!$I$12:$V$21,7,FALSE),""),"")</f>
        <v/>
      </c>
      <c r="AL280" s="91" t="str">
        <f>IF(ISTEXT($D280),IF(AJ280=0,0,IF($AK280="","",IF('1. Eingabemaske'!$F$18="","",(IF('1. Eingabemaske'!$F$18=0,($AJ280/'1. Eingabemaske'!$G$18),($AJ280-1)/('1. Eingabemaske'!$G$18-1))*$AK280)))),"")</f>
        <v/>
      </c>
      <c r="AM280" s="103"/>
      <c r="AN280" s="94" t="str">
        <f>IF(AND(ISTEXT($D280),ISNUMBER($AM280)),IF(HLOOKUP(INT($I280),'1. Eingabemaske'!$I$12:$V$21,8,FALSE)&lt;&gt;0,HLOOKUP(INT($I280),'1. Eingabemaske'!$I$12:$V$21,8,FALSE),""),"")</f>
        <v/>
      </c>
      <c r="AO280" s="89" t="str">
        <f>IF(ISTEXT($D280),IF($AN280="","",IF('1. Eingabemaske'!#REF!="","",(IF('1. Eingabemaske'!#REF!=0,($AM280/'1. Eingabemaske'!#REF!),($AM280-1)/('1. Eingabemaske'!#REF!-1))*$AN280))),"")</f>
        <v/>
      </c>
      <c r="AP280" s="110"/>
      <c r="AQ280" s="94" t="str">
        <f>IF(AND(ISTEXT($D280),ISNUMBER($AP280)),IF(HLOOKUP(INT($I280),'1. Eingabemaske'!$I$12:$V$21,9,FALSE)&lt;&gt;0,HLOOKUP(INT($I280),'1. Eingabemaske'!$I$12:$V$21,9,FALSE),""),"")</f>
        <v/>
      </c>
      <c r="AR280" s="103"/>
      <c r="AS280" s="94" t="str">
        <f>IF(AND(ISTEXT($D280),ISNUMBER($AR280)),IF(HLOOKUP(INT($I280),'1. Eingabemaske'!$I$12:$V$21,10,FALSE)&lt;&gt;0,HLOOKUP(INT($I280),'1. Eingabemaske'!$I$12:$V$21,10,FALSE),""),"")</f>
        <v/>
      </c>
      <c r="AT280" s="95" t="str">
        <f>IF(ISTEXT($D280),(IF($AQ280="",0,IF('1. Eingabemaske'!$F$19="","",(IF('1. Eingabemaske'!$F$19=0,($AP280/'1. Eingabemaske'!$G$19),($AP280-1)/('1. Eingabemaske'!$G$19-1))*$AQ280)))+IF($AS280="",0,IF('1. Eingabemaske'!$F$20="","",(IF('1. Eingabemaske'!$F$20=0,($AR280/'1. Eingabemaske'!$G$20),($AR280-1)/('1. Eingabemaske'!$G$20-1))*$AS280)))),"")</f>
        <v/>
      </c>
      <c r="AU280" s="103"/>
      <c r="AV280" s="94" t="str">
        <f>IF(AND(ISTEXT($D280),ISNUMBER($AU280)),IF(HLOOKUP(INT($I280),'1. Eingabemaske'!$I$12:$V$21,11,FALSE)&lt;&gt;0,HLOOKUP(INT($I280),'1. Eingabemaske'!$I$12:$V$21,11,FALSE),""),"")</f>
        <v/>
      </c>
      <c r="AW280" s="103"/>
      <c r="AX280" s="94" t="str">
        <f>IF(AND(ISTEXT($D280),ISNUMBER($AW280)),IF(HLOOKUP(INT($I280),'1. Eingabemaske'!$I$12:$V$21,12,FALSE)&lt;&gt;0,HLOOKUP(INT($I280),'1. Eingabemaske'!$I$12:$V$21,12,FALSE),""),"")</f>
        <v/>
      </c>
      <c r="AY280" s="95" t="str">
        <f>IF(ISTEXT($D280),SUM(IF($AV280="",0,IF('1. Eingabemaske'!$F$21="","",(IF('1. Eingabemaske'!$F$21=0,($AU280/'1. Eingabemaske'!$G$21),($AU280-1)/('1. Eingabemaske'!$G$21-1)))*$AV280)),IF($AX280="",0,IF('1. Eingabemaske'!#REF!="","",(IF('1. Eingabemaske'!#REF!=0,($AW280/'1. Eingabemaske'!#REF!),($AW280-1)/('1. Eingabemaske'!#REF!-1)))*$AX280))),"")</f>
        <v/>
      </c>
      <c r="AZ280" s="84" t="str">
        <f t="shared" si="38"/>
        <v>Bitte BES einfügen</v>
      </c>
      <c r="BA280" s="96" t="str">
        <f t="shared" si="39"/>
        <v/>
      </c>
      <c r="BB280" s="100"/>
      <c r="BC280" s="100"/>
      <c r="BD280" s="100"/>
    </row>
    <row r="281" spans="2:56" ht="13.5" thickBot="1" x14ac:dyDescent="0.45">
      <c r="B281" s="99" t="str">
        <f t="shared" si="32"/>
        <v xml:space="preserve"> </v>
      </c>
      <c r="C281" s="100"/>
      <c r="D281" s="100"/>
      <c r="E281" s="100"/>
      <c r="F281" s="100"/>
      <c r="G281" s="101"/>
      <c r="H281" s="101"/>
      <c r="I281" s="84" t="str">
        <f>IF(ISBLANK(Tableau1[[#This Row],[Name]]),"",((Tableau1[[#This Row],[Testdatum]]-Tableau1[[#This Row],[Geburtsdatum]])/365))</f>
        <v/>
      </c>
      <c r="J281" s="102" t="str">
        <f t="shared" si="33"/>
        <v xml:space="preserve"> </v>
      </c>
      <c r="K281" s="103"/>
      <c r="L281" s="103"/>
      <c r="M281" s="104" t="str">
        <f>IF(ISTEXT(D281),IF(L281="","",IF(HLOOKUP(INT($I281),'1. Eingabemaske'!$I$12:$V$21,2,FALSE)&lt;&gt;0,HLOOKUP(INT($I281),'1. Eingabemaske'!$I$12:$V$21,2,FALSE),"")),"")</f>
        <v/>
      </c>
      <c r="N281" s="105" t="str">
        <f>IF(ISTEXT($D281),IF(F281="M",IF(L281="","",IF($K281="Frühentwickler",VLOOKUP(INT($I281),'1. Eingabemaske'!$Z$12:$AF$28,5,FALSE),IF($K281="Normalentwickler",VLOOKUP(INT($I281),'1. Eingabemaske'!$Z$12:$AF$23,6,FALSE),IF($K281="Spätentwickler",VLOOKUP(INT($I281),'1. Eingabemaske'!$Z$12:$AF$23,7,FALSE),0)))+((VLOOKUP(INT($I281),'1. Eingabemaske'!$Z$12:$AF$23,2,FALSE))*(($G281-DATE(YEAR($G281),1,1)+1)/365))),IF(F281="W",(IF($K281="Frühentwickler",VLOOKUP(INT($I281),'1. Eingabemaske'!$AH$12:$AN$28,5,FALSE),IF($K281="Normalentwickler",VLOOKUP(INT($I281),'1. Eingabemaske'!$AH$12:$AN$23,6,FALSE),IF($K281="Spätentwickler",VLOOKUP(INT($I281),'1. Eingabemaske'!$AH$12:$AN$23,7,FALSE),0)))+((VLOOKUP(INT($I281),'1. Eingabemaske'!$AH$12:$AN$23,2,FALSE))*(($G281-DATE(YEAR($G281),1,1)+1)/365))),"Geschlecht fehlt!")),"")</f>
        <v/>
      </c>
      <c r="O281" s="106" t="str">
        <f>IF(ISTEXT(D281),IF(M281="","",IF('1. Eingabemaske'!$F$13="",0,(IF('1. Eingabemaske'!$F$13=0,(L281/'1. Eingabemaske'!$G$13),(L281-1)/('1. Eingabemaske'!$G$13-1))*M281*N281))),"")</f>
        <v/>
      </c>
      <c r="P281" s="103"/>
      <c r="Q281" s="103"/>
      <c r="R281" s="104" t="str">
        <f t="shared" si="34"/>
        <v/>
      </c>
      <c r="S281" s="104" t="str">
        <f>IF(AND(ISTEXT($D281),ISNUMBER(R281)),IF(HLOOKUP(INT($I281),'1. Eingabemaske'!$I$12:$V$21,3,FALSE)&lt;&gt;0,HLOOKUP(INT($I281),'1. Eingabemaske'!$I$12:$V$21,3,FALSE),""),"")</f>
        <v/>
      </c>
      <c r="T281" s="106" t="str">
        <f>IF(ISTEXT($D281),IF($S281="","",IF($R281="","",IF('1. Eingabemaske'!$F$14="",0,(IF('1. Eingabemaske'!$F$14=0,(R281/'1. Eingabemaske'!$G$14),(R281-1)/('1. Eingabemaske'!$G$14-1))*$S281)))),"")</f>
        <v/>
      </c>
      <c r="U281" s="103"/>
      <c r="V281" s="103"/>
      <c r="W281" s="104" t="str">
        <f t="shared" si="35"/>
        <v/>
      </c>
      <c r="X281" s="104" t="str">
        <f>IF(AND(ISTEXT($D281),ISNUMBER(W281)),IF(HLOOKUP(INT($I281),'1. Eingabemaske'!$I$12:$V$21,4,FALSE)&lt;&gt;0,HLOOKUP(INT($I281),'1. Eingabemaske'!$I$12:$V$21,4,FALSE),""),"")</f>
        <v/>
      </c>
      <c r="Y281" s="108" t="str">
        <f>IF(ISTEXT($D281),IF($W281="","",IF($X281="","",IF('1. Eingabemaske'!$F$15="","",(IF('1. Eingabemaske'!$F$15=0,($W281/'1. Eingabemaske'!$G$15),($W281-1)/('1. Eingabemaske'!$G$15-1))*$X281)))),"")</f>
        <v/>
      </c>
      <c r="Z281" s="103"/>
      <c r="AA281" s="103"/>
      <c r="AB281" s="104" t="str">
        <f t="shared" si="36"/>
        <v/>
      </c>
      <c r="AC281" s="104" t="str">
        <f>IF(AND(ISTEXT($D281),ISNUMBER($AB281)),IF(HLOOKUP(INT($I281),'1. Eingabemaske'!$I$12:$V$21,5,FALSE)&lt;&gt;0,HLOOKUP(INT($I281),'1. Eingabemaske'!$I$12:$V$21,5,FALSE),""),"")</f>
        <v/>
      </c>
      <c r="AD281" s="91" t="str">
        <f>IF(ISTEXT($D281),IF($AC281="","",IF('1. Eingabemaske'!$F$16="","",(IF('1. Eingabemaske'!$F$16=0,($AB281/'1. Eingabemaske'!$G$16),($AB281-1)/('1. Eingabemaske'!$G$16-1))*$AC281))),"")</f>
        <v/>
      </c>
      <c r="AE281" s="92" t="str">
        <f>IF(ISTEXT($D281),IF(F281="M",IF(L281="","",IF($K281="Frühentwickler",VLOOKUP(INT($I281),'1. Eingabemaske'!$Z$12:$AF$28,5,FALSE),IF($K281="Normalentwickler",VLOOKUP(INT($I281),'1. Eingabemaske'!$Z$12:$AF$23,6,FALSE),IF($K281="Spätentwickler",VLOOKUP(INT($I281),'1. Eingabemaske'!$Z$12:$AF$23,7,FALSE),0)))+((VLOOKUP(INT($I281),'1. Eingabemaske'!$Z$12:$AF$23,2,FALSE))*(($G281-DATE(YEAR($G281),1,1)+1)/365))),IF(F281="W",(IF($K281="Frühentwickler",VLOOKUP(INT($I281),'1. Eingabemaske'!$AH$12:$AN$28,5,FALSE),IF($K281="Normalentwickler",VLOOKUP(INT($I281),'1. Eingabemaske'!$AH$12:$AN$23,6,FALSE),IF($K281="Spätentwickler",VLOOKUP(INT($I281),'1. Eingabemaske'!$AH$12:$AN$23,7,FALSE),0)))+((VLOOKUP(INT($I281),'1. Eingabemaske'!$AH$12:$AN$23,2,FALSE))*(($G281-DATE(YEAR($G281),1,1)+1)/365))),"Geschlecht fehlt!")),"")</f>
        <v/>
      </c>
      <c r="AF281" s="93" t="str">
        <f t="shared" si="37"/>
        <v/>
      </c>
      <c r="AG281" s="103"/>
      <c r="AH281" s="94" t="str">
        <f>IF(AND(ISTEXT($D281),ISNUMBER($AG281)),IF(HLOOKUP(INT($I281),'1. Eingabemaske'!$I$12:$V$21,6,FALSE)&lt;&gt;0,HLOOKUP(INT($I281),'1. Eingabemaske'!$I$12:$V$21,6,FALSE),""),"")</f>
        <v/>
      </c>
      <c r="AI281" s="91" t="str">
        <f>IF(ISTEXT($D281),IF($AH281="","",IF('1. Eingabemaske'!$F$17="","",(IF('1. Eingabemaske'!$F$17=0,($AG281/'1. Eingabemaske'!$G$17),($AG281-1)/('1. Eingabemaske'!$G$17-1))*$AH281))),"")</f>
        <v/>
      </c>
      <c r="AJ281" s="103"/>
      <c r="AK281" s="94" t="str">
        <f>IF(AND(ISTEXT($D281),ISNUMBER($AJ281)),IF(HLOOKUP(INT($I281),'1. Eingabemaske'!$I$12:$V$21,7,FALSE)&lt;&gt;0,HLOOKUP(INT($I281),'1. Eingabemaske'!$I$12:$V$21,7,FALSE),""),"")</f>
        <v/>
      </c>
      <c r="AL281" s="91" t="str">
        <f>IF(ISTEXT($D281),IF(AJ281=0,0,IF($AK281="","",IF('1. Eingabemaske'!$F$18="","",(IF('1. Eingabemaske'!$F$18=0,($AJ281/'1. Eingabemaske'!$G$18),($AJ281-1)/('1. Eingabemaske'!$G$18-1))*$AK281)))),"")</f>
        <v/>
      </c>
      <c r="AM281" s="103"/>
      <c r="AN281" s="94" t="str">
        <f>IF(AND(ISTEXT($D281),ISNUMBER($AM281)),IF(HLOOKUP(INT($I281),'1. Eingabemaske'!$I$12:$V$21,8,FALSE)&lt;&gt;0,HLOOKUP(INT($I281),'1. Eingabemaske'!$I$12:$V$21,8,FALSE),""),"")</f>
        <v/>
      </c>
      <c r="AO281" s="89" t="str">
        <f>IF(ISTEXT($D281),IF($AN281="","",IF('1. Eingabemaske'!#REF!="","",(IF('1. Eingabemaske'!#REF!=0,($AM281/'1. Eingabemaske'!#REF!),($AM281-1)/('1. Eingabemaske'!#REF!-1))*$AN281))),"")</f>
        <v/>
      </c>
      <c r="AP281" s="110"/>
      <c r="AQ281" s="94" t="str">
        <f>IF(AND(ISTEXT($D281),ISNUMBER($AP281)),IF(HLOOKUP(INT($I281),'1. Eingabemaske'!$I$12:$V$21,9,FALSE)&lt;&gt;0,HLOOKUP(INT($I281),'1. Eingabemaske'!$I$12:$V$21,9,FALSE),""),"")</f>
        <v/>
      </c>
      <c r="AR281" s="103"/>
      <c r="AS281" s="94" t="str">
        <f>IF(AND(ISTEXT($D281),ISNUMBER($AR281)),IF(HLOOKUP(INT($I281),'1. Eingabemaske'!$I$12:$V$21,10,FALSE)&lt;&gt;0,HLOOKUP(INT($I281),'1. Eingabemaske'!$I$12:$V$21,10,FALSE),""),"")</f>
        <v/>
      </c>
      <c r="AT281" s="95" t="str">
        <f>IF(ISTEXT($D281),(IF($AQ281="",0,IF('1. Eingabemaske'!$F$19="","",(IF('1. Eingabemaske'!$F$19=0,($AP281/'1. Eingabemaske'!$G$19),($AP281-1)/('1. Eingabemaske'!$G$19-1))*$AQ281)))+IF($AS281="",0,IF('1. Eingabemaske'!$F$20="","",(IF('1. Eingabemaske'!$F$20=0,($AR281/'1. Eingabemaske'!$G$20),($AR281-1)/('1. Eingabemaske'!$G$20-1))*$AS281)))),"")</f>
        <v/>
      </c>
      <c r="AU281" s="103"/>
      <c r="AV281" s="94" t="str">
        <f>IF(AND(ISTEXT($D281),ISNUMBER($AU281)),IF(HLOOKUP(INT($I281),'1. Eingabemaske'!$I$12:$V$21,11,FALSE)&lt;&gt;0,HLOOKUP(INT($I281),'1. Eingabemaske'!$I$12:$V$21,11,FALSE),""),"")</f>
        <v/>
      </c>
      <c r="AW281" s="103"/>
      <c r="AX281" s="94" t="str">
        <f>IF(AND(ISTEXT($D281),ISNUMBER($AW281)),IF(HLOOKUP(INT($I281),'1. Eingabemaske'!$I$12:$V$21,12,FALSE)&lt;&gt;0,HLOOKUP(INT($I281),'1. Eingabemaske'!$I$12:$V$21,12,FALSE),""),"")</f>
        <v/>
      </c>
      <c r="AY281" s="95" t="str">
        <f>IF(ISTEXT($D281),SUM(IF($AV281="",0,IF('1. Eingabemaske'!$F$21="","",(IF('1. Eingabemaske'!$F$21=0,($AU281/'1. Eingabemaske'!$G$21),($AU281-1)/('1. Eingabemaske'!$G$21-1)))*$AV281)),IF($AX281="",0,IF('1. Eingabemaske'!#REF!="","",(IF('1. Eingabemaske'!#REF!=0,($AW281/'1. Eingabemaske'!#REF!),($AW281-1)/('1. Eingabemaske'!#REF!-1)))*$AX281))),"")</f>
        <v/>
      </c>
      <c r="AZ281" s="84" t="str">
        <f t="shared" si="38"/>
        <v>Bitte BES einfügen</v>
      </c>
      <c r="BA281" s="96" t="str">
        <f t="shared" si="39"/>
        <v/>
      </c>
      <c r="BB281" s="100"/>
      <c r="BC281" s="100"/>
      <c r="BD281" s="100"/>
    </row>
    <row r="282" spans="2:56" ht="13.5" thickBot="1" x14ac:dyDescent="0.45">
      <c r="B282" s="99" t="str">
        <f t="shared" si="32"/>
        <v xml:space="preserve"> </v>
      </c>
      <c r="C282" s="100"/>
      <c r="D282" s="100"/>
      <c r="E282" s="100"/>
      <c r="F282" s="100"/>
      <c r="G282" s="101"/>
      <c r="H282" s="101"/>
      <c r="I282" s="84" t="str">
        <f>IF(ISBLANK(Tableau1[[#This Row],[Name]]),"",((Tableau1[[#This Row],[Testdatum]]-Tableau1[[#This Row],[Geburtsdatum]])/365))</f>
        <v/>
      </c>
      <c r="J282" s="102" t="str">
        <f t="shared" si="33"/>
        <v xml:space="preserve"> </v>
      </c>
      <c r="K282" s="103"/>
      <c r="L282" s="103"/>
      <c r="M282" s="104" t="str">
        <f>IF(ISTEXT(D282),IF(L282="","",IF(HLOOKUP(INT($I282),'1. Eingabemaske'!$I$12:$V$21,2,FALSE)&lt;&gt;0,HLOOKUP(INT($I282),'1. Eingabemaske'!$I$12:$V$21,2,FALSE),"")),"")</f>
        <v/>
      </c>
      <c r="N282" s="105" t="str">
        <f>IF(ISTEXT($D282),IF(F282="M",IF(L282="","",IF($K282="Frühentwickler",VLOOKUP(INT($I282),'1. Eingabemaske'!$Z$12:$AF$28,5,FALSE),IF($K282="Normalentwickler",VLOOKUP(INT($I282),'1. Eingabemaske'!$Z$12:$AF$23,6,FALSE),IF($K282="Spätentwickler",VLOOKUP(INT($I282),'1. Eingabemaske'!$Z$12:$AF$23,7,FALSE),0)))+((VLOOKUP(INT($I282),'1. Eingabemaske'!$Z$12:$AF$23,2,FALSE))*(($G282-DATE(YEAR($G282),1,1)+1)/365))),IF(F282="W",(IF($K282="Frühentwickler",VLOOKUP(INT($I282),'1. Eingabemaske'!$AH$12:$AN$28,5,FALSE),IF($K282="Normalentwickler",VLOOKUP(INT($I282),'1. Eingabemaske'!$AH$12:$AN$23,6,FALSE),IF($K282="Spätentwickler",VLOOKUP(INT($I282),'1. Eingabemaske'!$AH$12:$AN$23,7,FALSE),0)))+((VLOOKUP(INT($I282),'1. Eingabemaske'!$AH$12:$AN$23,2,FALSE))*(($G282-DATE(YEAR($G282),1,1)+1)/365))),"Geschlecht fehlt!")),"")</f>
        <v/>
      </c>
      <c r="O282" s="106" t="str">
        <f>IF(ISTEXT(D282),IF(M282="","",IF('1. Eingabemaske'!$F$13="",0,(IF('1. Eingabemaske'!$F$13=0,(L282/'1. Eingabemaske'!$G$13),(L282-1)/('1. Eingabemaske'!$G$13-1))*M282*N282))),"")</f>
        <v/>
      </c>
      <c r="P282" s="103"/>
      <c r="Q282" s="103"/>
      <c r="R282" s="104" t="str">
        <f t="shared" si="34"/>
        <v/>
      </c>
      <c r="S282" s="104" t="str">
        <f>IF(AND(ISTEXT($D282),ISNUMBER(R282)),IF(HLOOKUP(INT($I282),'1. Eingabemaske'!$I$12:$V$21,3,FALSE)&lt;&gt;0,HLOOKUP(INT($I282),'1. Eingabemaske'!$I$12:$V$21,3,FALSE),""),"")</f>
        <v/>
      </c>
      <c r="T282" s="106" t="str">
        <f>IF(ISTEXT($D282),IF($S282="","",IF($R282="","",IF('1. Eingabemaske'!$F$14="",0,(IF('1. Eingabemaske'!$F$14=0,(R282/'1. Eingabemaske'!$G$14),(R282-1)/('1. Eingabemaske'!$G$14-1))*$S282)))),"")</f>
        <v/>
      </c>
      <c r="U282" s="103"/>
      <c r="V282" s="103"/>
      <c r="W282" s="104" t="str">
        <f t="shared" si="35"/>
        <v/>
      </c>
      <c r="X282" s="104" t="str">
        <f>IF(AND(ISTEXT($D282),ISNUMBER(W282)),IF(HLOOKUP(INT($I282),'1. Eingabemaske'!$I$12:$V$21,4,FALSE)&lt;&gt;0,HLOOKUP(INT($I282),'1. Eingabemaske'!$I$12:$V$21,4,FALSE),""),"")</f>
        <v/>
      </c>
      <c r="Y282" s="108" t="str">
        <f>IF(ISTEXT($D282),IF($W282="","",IF($X282="","",IF('1. Eingabemaske'!$F$15="","",(IF('1. Eingabemaske'!$F$15=0,($W282/'1. Eingabemaske'!$G$15),($W282-1)/('1. Eingabemaske'!$G$15-1))*$X282)))),"")</f>
        <v/>
      </c>
      <c r="Z282" s="103"/>
      <c r="AA282" s="103"/>
      <c r="AB282" s="104" t="str">
        <f t="shared" si="36"/>
        <v/>
      </c>
      <c r="AC282" s="104" t="str">
        <f>IF(AND(ISTEXT($D282),ISNUMBER($AB282)),IF(HLOOKUP(INT($I282),'1. Eingabemaske'!$I$12:$V$21,5,FALSE)&lt;&gt;0,HLOOKUP(INT($I282),'1. Eingabemaske'!$I$12:$V$21,5,FALSE),""),"")</f>
        <v/>
      </c>
      <c r="AD282" s="91" t="str">
        <f>IF(ISTEXT($D282),IF($AC282="","",IF('1. Eingabemaske'!$F$16="","",(IF('1. Eingabemaske'!$F$16=0,($AB282/'1. Eingabemaske'!$G$16),($AB282-1)/('1. Eingabemaske'!$G$16-1))*$AC282))),"")</f>
        <v/>
      </c>
      <c r="AE282" s="92" t="str">
        <f>IF(ISTEXT($D282),IF(F282="M",IF(L282="","",IF($K282="Frühentwickler",VLOOKUP(INT($I282),'1. Eingabemaske'!$Z$12:$AF$28,5,FALSE),IF($K282="Normalentwickler",VLOOKUP(INT($I282),'1. Eingabemaske'!$Z$12:$AF$23,6,FALSE),IF($K282="Spätentwickler",VLOOKUP(INT($I282),'1. Eingabemaske'!$Z$12:$AF$23,7,FALSE),0)))+((VLOOKUP(INT($I282),'1. Eingabemaske'!$Z$12:$AF$23,2,FALSE))*(($G282-DATE(YEAR($G282),1,1)+1)/365))),IF(F282="W",(IF($K282="Frühentwickler",VLOOKUP(INT($I282),'1. Eingabemaske'!$AH$12:$AN$28,5,FALSE),IF($K282="Normalentwickler",VLOOKUP(INT($I282),'1. Eingabemaske'!$AH$12:$AN$23,6,FALSE),IF($K282="Spätentwickler",VLOOKUP(INT($I282),'1. Eingabemaske'!$AH$12:$AN$23,7,FALSE),0)))+((VLOOKUP(INT($I282),'1. Eingabemaske'!$AH$12:$AN$23,2,FALSE))*(($G282-DATE(YEAR($G282),1,1)+1)/365))),"Geschlecht fehlt!")),"")</f>
        <v/>
      </c>
      <c r="AF282" s="93" t="str">
        <f t="shared" si="37"/>
        <v/>
      </c>
      <c r="AG282" s="103"/>
      <c r="AH282" s="94" t="str">
        <f>IF(AND(ISTEXT($D282),ISNUMBER($AG282)),IF(HLOOKUP(INT($I282),'1. Eingabemaske'!$I$12:$V$21,6,FALSE)&lt;&gt;0,HLOOKUP(INT($I282),'1. Eingabemaske'!$I$12:$V$21,6,FALSE),""),"")</f>
        <v/>
      </c>
      <c r="AI282" s="91" t="str">
        <f>IF(ISTEXT($D282),IF($AH282="","",IF('1. Eingabemaske'!$F$17="","",(IF('1. Eingabemaske'!$F$17=0,($AG282/'1. Eingabemaske'!$G$17),($AG282-1)/('1. Eingabemaske'!$G$17-1))*$AH282))),"")</f>
        <v/>
      </c>
      <c r="AJ282" s="103"/>
      <c r="AK282" s="94" t="str">
        <f>IF(AND(ISTEXT($D282),ISNUMBER($AJ282)),IF(HLOOKUP(INT($I282),'1. Eingabemaske'!$I$12:$V$21,7,FALSE)&lt;&gt;0,HLOOKUP(INT($I282),'1. Eingabemaske'!$I$12:$V$21,7,FALSE),""),"")</f>
        <v/>
      </c>
      <c r="AL282" s="91" t="str">
        <f>IF(ISTEXT($D282),IF(AJ282=0,0,IF($AK282="","",IF('1. Eingabemaske'!$F$18="","",(IF('1. Eingabemaske'!$F$18=0,($AJ282/'1. Eingabemaske'!$G$18),($AJ282-1)/('1. Eingabemaske'!$G$18-1))*$AK282)))),"")</f>
        <v/>
      </c>
      <c r="AM282" s="103"/>
      <c r="AN282" s="94" t="str">
        <f>IF(AND(ISTEXT($D282),ISNUMBER($AM282)),IF(HLOOKUP(INT($I282),'1. Eingabemaske'!$I$12:$V$21,8,FALSE)&lt;&gt;0,HLOOKUP(INT($I282),'1. Eingabemaske'!$I$12:$V$21,8,FALSE),""),"")</f>
        <v/>
      </c>
      <c r="AO282" s="89" t="str">
        <f>IF(ISTEXT($D282),IF($AN282="","",IF('1. Eingabemaske'!#REF!="","",(IF('1. Eingabemaske'!#REF!=0,($AM282/'1. Eingabemaske'!#REF!),($AM282-1)/('1. Eingabemaske'!#REF!-1))*$AN282))),"")</f>
        <v/>
      </c>
      <c r="AP282" s="110"/>
      <c r="AQ282" s="94" t="str">
        <f>IF(AND(ISTEXT($D282),ISNUMBER($AP282)),IF(HLOOKUP(INT($I282),'1. Eingabemaske'!$I$12:$V$21,9,FALSE)&lt;&gt;0,HLOOKUP(INT($I282),'1. Eingabemaske'!$I$12:$V$21,9,FALSE),""),"")</f>
        <v/>
      </c>
      <c r="AR282" s="103"/>
      <c r="AS282" s="94" t="str">
        <f>IF(AND(ISTEXT($D282),ISNUMBER($AR282)),IF(HLOOKUP(INT($I282),'1. Eingabemaske'!$I$12:$V$21,10,FALSE)&lt;&gt;0,HLOOKUP(INT($I282),'1. Eingabemaske'!$I$12:$V$21,10,FALSE),""),"")</f>
        <v/>
      </c>
      <c r="AT282" s="95" t="str">
        <f>IF(ISTEXT($D282),(IF($AQ282="",0,IF('1. Eingabemaske'!$F$19="","",(IF('1. Eingabemaske'!$F$19=0,($AP282/'1. Eingabemaske'!$G$19),($AP282-1)/('1. Eingabemaske'!$G$19-1))*$AQ282)))+IF($AS282="",0,IF('1. Eingabemaske'!$F$20="","",(IF('1. Eingabemaske'!$F$20=0,($AR282/'1. Eingabemaske'!$G$20),($AR282-1)/('1. Eingabemaske'!$G$20-1))*$AS282)))),"")</f>
        <v/>
      </c>
      <c r="AU282" s="103"/>
      <c r="AV282" s="94" t="str">
        <f>IF(AND(ISTEXT($D282),ISNUMBER($AU282)),IF(HLOOKUP(INT($I282),'1. Eingabemaske'!$I$12:$V$21,11,FALSE)&lt;&gt;0,HLOOKUP(INT($I282),'1. Eingabemaske'!$I$12:$V$21,11,FALSE),""),"")</f>
        <v/>
      </c>
      <c r="AW282" s="103"/>
      <c r="AX282" s="94" t="str">
        <f>IF(AND(ISTEXT($D282),ISNUMBER($AW282)),IF(HLOOKUP(INT($I282),'1. Eingabemaske'!$I$12:$V$21,12,FALSE)&lt;&gt;0,HLOOKUP(INT($I282),'1. Eingabemaske'!$I$12:$V$21,12,FALSE),""),"")</f>
        <v/>
      </c>
      <c r="AY282" s="95" t="str">
        <f>IF(ISTEXT($D282),SUM(IF($AV282="",0,IF('1. Eingabemaske'!$F$21="","",(IF('1. Eingabemaske'!$F$21=0,($AU282/'1. Eingabemaske'!$G$21),($AU282-1)/('1. Eingabemaske'!$G$21-1)))*$AV282)),IF($AX282="",0,IF('1. Eingabemaske'!#REF!="","",(IF('1. Eingabemaske'!#REF!=0,($AW282/'1. Eingabemaske'!#REF!),($AW282-1)/('1. Eingabemaske'!#REF!-1)))*$AX282))),"")</f>
        <v/>
      </c>
      <c r="AZ282" s="84" t="str">
        <f t="shared" si="38"/>
        <v>Bitte BES einfügen</v>
      </c>
      <c r="BA282" s="96" t="str">
        <f t="shared" si="39"/>
        <v/>
      </c>
      <c r="BB282" s="100"/>
      <c r="BC282" s="100"/>
      <c r="BD282" s="100"/>
    </row>
    <row r="283" spans="2:56" ht="13.5" thickBot="1" x14ac:dyDescent="0.45">
      <c r="B283" s="99" t="str">
        <f t="shared" si="32"/>
        <v xml:space="preserve"> </v>
      </c>
      <c r="C283" s="100"/>
      <c r="D283" s="100"/>
      <c r="E283" s="100"/>
      <c r="F283" s="100"/>
      <c r="G283" s="101"/>
      <c r="H283" s="101"/>
      <c r="I283" s="84" t="str">
        <f>IF(ISBLANK(Tableau1[[#This Row],[Name]]),"",((Tableau1[[#This Row],[Testdatum]]-Tableau1[[#This Row],[Geburtsdatum]])/365))</f>
        <v/>
      </c>
      <c r="J283" s="102" t="str">
        <f t="shared" si="33"/>
        <v xml:space="preserve"> </v>
      </c>
      <c r="K283" s="103"/>
      <c r="L283" s="103"/>
      <c r="M283" s="104" t="str">
        <f>IF(ISTEXT(D283),IF(L283="","",IF(HLOOKUP(INT($I283),'1. Eingabemaske'!$I$12:$V$21,2,FALSE)&lt;&gt;0,HLOOKUP(INT($I283),'1. Eingabemaske'!$I$12:$V$21,2,FALSE),"")),"")</f>
        <v/>
      </c>
      <c r="N283" s="105" t="str">
        <f>IF(ISTEXT($D283),IF(F283="M",IF(L283="","",IF($K283="Frühentwickler",VLOOKUP(INT($I283),'1. Eingabemaske'!$Z$12:$AF$28,5,FALSE),IF($K283="Normalentwickler",VLOOKUP(INT($I283),'1. Eingabemaske'!$Z$12:$AF$23,6,FALSE),IF($K283="Spätentwickler",VLOOKUP(INT($I283),'1. Eingabemaske'!$Z$12:$AF$23,7,FALSE),0)))+((VLOOKUP(INT($I283),'1. Eingabemaske'!$Z$12:$AF$23,2,FALSE))*(($G283-DATE(YEAR($G283),1,1)+1)/365))),IF(F283="W",(IF($K283="Frühentwickler",VLOOKUP(INT($I283),'1. Eingabemaske'!$AH$12:$AN$28,5,FALSE),IF($K283="Normalentwickler",VLOOKUP(INT($I283),'1. Eingabemaske'!$AH$12:$AN$23,6,FALSE),IF($K283="Spätentwickler",VLOOKUP(INT($I283),'1. Eingabemaske'!$AH$12:$AN$23,7,FALSE),0)))+((VLOOKUP(INT($I283),'1. Eingabemaske'!$AH$12:$AN$23,2,FALSE))*(($G283-DATE(YEAR($G283),1,1)+1)/365))),"Geschlecht fehlt!")),"")</f>
        <v/>
      </c>
      <c r="O283" s="106" t="str">
        <f>IF(ISTEXT(D283),IF(M283="","",IF('1. Eingabemaske'!$F$13="",0,(IF('1. Eingabemaske'!$F$13=0,(L283/'1. Eingabemaske'!$G$13),(L283-1)/('1. Eingabemaske'!$G$13-1))*M283*N283))),"")</f>
        <v/>
      </c>
      <c r="P283" s="103"/>
      <c r="Q283" s="103"/>
      <c r="R283" s="104" t="str">
        <f t="shared" si="34"/>
        <v/>
      </c>
      <c r="S283" s="104" t="str">
        <f>IF(AND(ISTEXT($D283),ISNUMBER(R283)),IF(HLOOKUP(INT($I283),'1. Eingabemaske'!$I$12:$V$21,3,FALSE)&lt;&gt;0,HLOOKUP(INT($I283),'1. Eingabemaske'!$I$12:$V$21,3,FALSE),""),"")</f>
        <v/>
      </c>
      <c r="T283" s="106" t="str">
        <f>IF(ISTEXT($D283),IF($S283="","",IF($R283="","",IF('1. Eingabemaske'!$F$14="",0,(IF('1. Eingabemaske'!$F$14=0,(R283/'1. Eingabemaske'!$G$14),(R283-1)/('1. Eingabemaske'!$G$14-1))*$S283)))),"")</f>
        <v/>
      </c>
      <c r="U283" s="103"/>
      <c r="V283" s="103"/>
      <c r="W283" s="104" t="str">
        <f t="shared" si="35"/>
        <v/>
      </c>
      <c r="X283" s="104" t="str">
        <f>IF(AND(ISTEXT($D283),ISNUMBER(W283)),IF(HLOOKUP(INT($I283),'1. Eingabemaske'!$I$12:$V$21,4,FALSE)&lt;&gt;0,HLOOKUP(INT($I283),'1. Eingabemaske'!$I$12:$V$21,4,FALSE),""),"")</f>
        <v/>
      </c>
      <c r="Y283" s="108" t="str">
        <f>IF(ISTEXT($D283),IF($W283="","",IF($X283="","",IF('1. Eingabemaske'!$F$15="","",(IF('1. Eingabemaske'!$F$15=0,($W283/'1. Eingabemaske'!$G$15),($W283-1)/('1. Eingabemaske'!$G$15-1))*$X283)))),"")</f>
        <v/>
      </c>
      <c r="Z283" s="103"/>
      <c r="AA283" s="103"/>
      <c r="AB283" s="104" t="str">
        <f t="shared" si="36"/>
        <v/>
      </c>
      <c r="AC283" s="104" t="str">
        <f>IF(AND(ISTEXT($D283),ISNUMBER($AB283)),IF(HLOOKUP(INT($I283),'1. Eingabemaske'!$I$12:$V$21,5,FALSE)&lt;&gt;0,HLOOKUP(INT($I283),'1. Eingabemaske'!$I$12:$V$21,5,FALSE),""),"")</f>
        <v/>
      </c>
      <c r="AD283" s="91" t="str">
        <f>IF(ISTEXT($D283),IF($AC283="","",IF('1. Eingabemaske'!$F$16="","",(IF('1. Eingabemaske'!$F$16=0,($AB283/'1. Eingabemaske'!$G$16),($AB283-1)/('1. Eingabemaske'!$G$16-1))*$AC283))),"")</f>
        <v/>
      </c>
      <c r="AE283" s="92" t="str">
        <f>IF(ISTEXT($D283),IF(F283="M",IF(L283="","",IF($K283="Frühentwickler",VLOOKUP(INT($I283),'1. Eingabemaske'!$Z$12:$AF$28,5,FALSE),IF($K283="Normalentwickler",VLOOKUP(INT($I283),'1. Eingabemaske'!$Z$12:$AF$23,6,FALSE),IF($K283="Spätentwickler",VLOOKUP(INT($I283),'1. Eingabemaske'!$Z$12:$AF$23,7,FALSE),0)))+((VLOOKUP(INT($I283),'1. Eingabemaske'!$Z$12:$AF$23,2,FALSE))*(($G283-DATE(YEAR($G283),1,1)+1)/365))),IF(F283="W",(IF($K283="Frühentwickler",VLOOKUP(INT($I283),'1. Eingabemaske'!$AH$12:$AN$28,5,FALSE),IF($K283="Normalentwickler",VLOOKUP(INT($I283),'1. Eingabemaske'!$AH$12:$AN$23,6,FALSE),IF($K283="Spätentwickler",VLOOKUP(INT($I283),'1. Eingabemaske'!$AH$12:$AN$23,7,FALSE),0)))+((VLOOKUP(INT($I283),'1. Eingabemaske'!$AH$12:$AN$23,2,FALSE))*(($G283-DATE(YEAR($G283),1,1)+1)/365))),"Geschlecht fehlt!")),"")</f>
        <v/>
      </c>
      <c r="AF283" s="93" t="str">
        <f t="shared" si="37"/>
        <v/>
      </c>
      <c r="AG283" s="103"/>
      <c r="AH283" s="94" t="str">
        <f>IF(AND(ISTEXT($D283),ISNUMBER($AG283)),IF(HLOOKUP(INT($I283),'1. Eingabemaske'!$I$12:$V$21,6,FALSE)&lt;&gt;0,HLOOKUP(INT($I283),'1. Eingabemaske'!$I$12:$V$21,6,FALSE),""),"")</f>
        <v/>
      </c>
      <c r="AI283" s="91" t="str">
        <f>IF(ISTEXT($D283),IF($AH283="","",IF('1. Eingabemaske'!$F$17="","",(IF('1. Eingabemaske'!$F$17=0,($AG283/'1. Eingabemaske'!$G$17),($AG283-1)/('1. Eingabemaske'!$G$17-1))*$AH283))),"")</f>
        <v/>
      </c>
      <c r="AJ283" s="103"/>
      <c r="AK283" s="94" t="str">
        <f>IF(AND(ISTEXT($D283),ISNUMBER($AJ283)),IF(HLOOKUP(INT($I283),'1. Eingabemaske'!$I$12:$V$21,7,FALSE)&lt;&gt;0,HLOOKUP(INT($I283),'1. Eingabemaske'!$I$12:$V$21,7,FALSE),""),"")</f>
        <v/>
      </c>
      <c r="AL283" s="91" t="str">
        <f>IF(ISTEXT($D283),IF(AJ283=0,0,IF($AK283="","",IF('1. Eingabemaske'!$F$18="","",(IF('1. Eingabemaske'!$F$18=0,($AJ283/'1. Eingabemaske'!$G$18),($AJ283-1)/('1. Eingabemaske'!$G$18-1))*$AK283)))),"")</f>
        <v/>
      </c>
      <c r="AM283" s="103"/>
      <c r="AN283" s="94" t="str">
        <f>IF(AND(ISTEXT($D283),ISNUMBER($AM283)),IF(HLOOKUP(INT($I283),'1. Eingabemaske'!$I$12:$V$21,8,FALSE)&lt;&gt;0,HLOOKUP(INT($I283),'1. Eingabemaske'!$I$12:$V$21,8,FALSE),""),"")</f>
        <v/>
      </c>
      <c r="AO283" s="89" t="str">
        <f>IF(ISTEXT($D283),IF($AN283="","",IF('1. Eingabemaske'!#REF!="","",(IF('1. Eingabemaske'!#REF!=0,($AM283/'1. Eingabemaske'!#REF!),($AM283-1)/('1. Eingabemaske'!#REF!-1))*$AN283))),"")</f>
        <v/>
      </c>
      <c r="AP283" s="110"/>
      <c r="AQ283" s="94" t="str">
        <f>IF(AND(ISTEXT($D283),ISNUMBER($AP283)),IF(HLOOKUP(INT($I283),'1. Eingabemaske'!$I$12:$V$21,9,FALSE)&lt;&gt;0,HLOOKUP(INT($I283),'1. Eingabemaske'!$I$12:$V$21,9,FALSE),""),"")</f>
        <v/>
      </c>
      <c r="AR283" s="103"/>
      <c r="AS283" s="94" t="str">
        <f>IF(AND(ISTEXT($D283),ISNUMBER($AR283)),IF(HLOOKUP(INT($I283),'1. Eingabemaske'!$I$12:$V$21,10,FALSE)&lt;&gt;0,HLOOKUP(INT($I283),'1. Eingabemaske'!$I$12:$V$21,10,FALSE),""),"")</f>
        <v/>
      </c>
      <c r="AT283" s="95" t="str">
        <f>IF(ISTEXT($D283),(IF($AQ283="",0,IF('1. Eingabemaske'!$F$19="","",(IF('1. Eingabemaske'!$F$19=0,($AP283/'1. Eingabemaske'!$G$19),($AP283-1)/('1. Eingabemaske'!$G$19-1))*$AQ283)))+IF($AS283="",0,IF('1. Eingabemaske'!$F$20="","",(IF('1. Eingabemaske'!$F$20=0,($AR283/'1. Eingabemaske'!$G$20),($AR283-1)/('1. Eingabemaske'!$G$20-1))*$AS283)))),"")</f>
        <v/>
      </c>
      <c r="AU283" s="103"/>
      <c r="AV283" s="94" t="str">
        <f>IF(AND(ISTEXT($D283),ISNUMBER($AU283)),IF(HLOOKUP(INT($I283),'1. Eingabemaske'!$I$12:$V$21,11,FALSE)&lt;&gt;0,HLOOKUP(INT($I283),'1. Eingabemaske'!$I$12:$V$21,11,FALSE),""),"")</f>
        <v/>
      </c>
      <c r="AW283" s="103"/>
      <c r="AX283" s="94" t="str">
        <f>IF(AND(ISTEXT($D283),ISNUMBER($AW283)),IF(HLOOKUP(INT($I283),'1. Eingabemaske'!$I$12:$V$21,12,FALSE)&lt;&gt;0,HLOOKUP(INT($I283),'1. Eingabemaske'!$I$12:$V$21,12,FALSE),""),"")</f>
        <v/>
      </c>
      <c r="AY283" s="95" t="str">
        <f>IF(ISTEXT($D283),SUM(IF($AV283="",0,IF('1. Eingabemaske'!$F$21="","",(IF('1. Eingabemaske'!$F$21=0,($AU283/'1. Eingabemaske'!$G$21),($AU283-1)/('1. Eingabemaske'!$G$21-1)))*$AV283)),IF($AX283="",0,IF('1. Eingabemaske'!#REF!="","",(IF('1. Eingabemaske'!#REF!=0,($AW283/'1. Eingabemaske'!#REF!),($AW283-1)/('1. Eingabemaske'!#REF!-1)))*$AX283))),"")</f>
        <v/>
      </c>
      <c r="AZ283" s="84" t="str">
        <f t="shared" si="38"/>
        <v>Bitte BES einfügen</v>
      </c>
      <c r="BA283" s="96" t="str">
        <f t="shared" si="39"/>
        <v/>
      </c>
      <c r="BB283" s="100"/>
      <c r="BC283" s="100"/>
      <c r="BD283" s="100"/>
    </row>
    <row r="284" spans="2:56" ht="13.5" thickBot="1" x14ac:dyDescent="0.45">
      <c r="B284" s="99" t="str">
        <f t="shared" si="32"/>
        <v xml:space="preserve"> </v>
      </c>
      <c r="C284" s="100"/>
      <c r="D284" s="100"/>
      <c r="E284" s="100"/>
      <c r="F284" s="100"/>
      <c r="G284" s="101"/>
      <c r="H284" s="101"/>
      <c r="I284" s="84" t="str">
        <f>IF(ISBLANK(Tableau1[[#This Row],[Name]]),"",((Tableau1[[#This Row],[Testdatum]]-Tableau1[[#This Row],[Geburtsdatum]])/365))</f>
        <v/>
      </c>
      <c r="J284" s="102" t="str">
        <f t="shared" si="33"/>
        <v xml:space="preserve"> </v>
      </c>
      <c r="K284" s="103"/>
      <c r="L284" s="103"/>
      <c r="M284" s="104" t="str">
        <f>IF(ISTEXT(D284),IF(L284="","",IF(HLOOKUP(INT($I284),'1. Eingabemaske'!$I$12:$V$21,2,FALSE)&lt;&gt;0,HLOOKUP(INT($I284),'1. Eingabemaske'!$I$12:$V$21,2,FALSE),"")),"")</f>
        <v/>
      </c>
      <c r="N284" s="105" t="str">
        <f>IF(ISTEXT($D284),IF(F284="M",IF(L284="","",IF($K284="Frühentwickler",VLOOKUP(INT($I284),'1. Eingabemaske'!$Z$12:$AF$28,5,FALSE),IF($K284="Normalentwickler",VLOOKUP(INT($I284),'1. Eingabemaske'!$Z$12:$AF$23,6,FALSE),IF($K284="Spätentwickler",VLOOKUP(INT($I284),'1. Eingabemaske'!$Z$12:$AF$23,7,FALSE),0)))+((VLOOKUP(INT($I284),'1. Eingabemaske'!$Z$12:$AF$23,2,FALSE))*(($G284-DATE(YEAR($G284),1,1)+1)/365))),IF(F284="W",(IF($K284="Frühentwickler",VLOOKUP(INT($I284),'1. Eingabemaske'!$AH$12:$AN$28,5,FALSE),IF($K284="Normalentwickler",VLOOKUP(INT($I284),'1. Eingabemaske'!$AH$12:$AN$23,6,FALSE),IF($K284="Spätentwickler",VLOOKUP(INT($I284),'1. Eingabemaske'!$AH$12:$AN$23,7,FALSE),0)))+((VLOOKUP(INT($I284),'1. Eingabemaske'!$AH$12:$AN$23,2,FALSE))*(($G284-DATE(YEAR($G284),1,1)+1)/365))),"Geschlecht fehlt!")),"")</f>
        <v/>
      </c>
      <c r="O284" s="106" t="str">
        <f>IF(ISTEXT(D284),IF(M284="","",IF('1. Eingabemaske'!$F$13="",0,(IF('1. Eingabemaske'!$F$13=0,(L284/'1. Eingabemaske'!$G$13),(L284-1)/('1. Eingabemaske'!$G$13-1))*M284*N284))),"")</f>
        <v/>
      </c>
      <c r="P284" s="103"/>
      <c r="Q284" s="103"/>
      <c r="R284" s="104" t="str">
        <f t="shared" si="34"/>
        <v/>
      </c>
      <c r="S284" s="104" t="str">
        <f>IF(AND(ISTEXT($D284),ISNUMBER(R284)),IF(HLOOKUP(INT($I284),'1. Eingabemaske'!$I$12:$V$21,3,FALSE)&lt;&gt;0,HLOOKUP(INT($I284),'1. Eingabemaske'!$I$12:$V$21,3,FALSE),""),"")</f>
        <v/>
      </c>
      <c r="T284" s="106" t="str">
        <f>IF(ISTEXT($D284),IF($S284="","",IF($R284="","",IF('1. Eingabemaske'!$F$14="",0,(IF('1. Eingabemaske'!$F$14=0,(R284/'1. Eingabemaske'!$G$14),(R284-1)/('1. Eingabemaske'!$G$14-1))*$S284)))),"")</f>
        <v/>
      </c>
      <c r="U284" s="103"/>
      <c r="V284" s="103"/>
      <c r="W284" s="104" t="str">
        <f t="shared" si="35"/>
        <v/>
      </c>
      <c r="X284" s="104" t="str">
        <f>IF(AND(ISTEXT($D284),ISNUMBER(W284)),IF(HLOOKUP(INT($I284),'1. Eingabemaske'!$I$12:$V$21,4,FALSE)&lt;&gt;0,HLOOKUP(INT($I284),'1. Eingabemaske'!$I$12:$V$21,4,FALSE),""),"")</f>
        <v/>
      </c>
      <c r="Y284" s="108" t="str">
        <f>IF(ISTEXT($D284),IF($W284="","",IF($X284="","",IF('1. Eingabemaske'!$F$15="","",(IF('1. Eingabemaske'!$F$15=0,($W284/'1. Eingabemaske'!$G$15),($W284-1)/('1. Eingabemaske'!$G$15-1))*$X284)))),"")</f>
        <v/>
      </c>
      <c r="Z284" s="103"/>
      <c r="AA284" s="103"/>
      <c r="AB284" s="104" t="str">
        <f t="shared" si="36"/>
        <v/>
      </c>
      <c r="AC284" s="104" t="str">
        <f>IF(AND(ISTEXT($D284),ISNUMBER($AB284)),IF(HLOOKUP(INT($I284),'1. Eingabemaske'!$I$12:$V$21,5,FALSE)&lt;&gt;0,HLOOKUP(INT($I284),'1. Eingabemaske'!$I$12:$V$21,5,FALSE),""),"")</f>
        <v/>
      </c>
      <c r="AD284" s="91" t="str">
        <f>IF(ISTEXT($D284),IF($AC284="","",IF('1. Eingabemaske'!$F$16="","",(IF('1. Eingabemaske'!$F$16=0,($AB284/'1. Eingabemaske'!$G$16),($AB284-1)/('1. Eingabemaske'!$G$16-1))*$AC284))),"")</f>
        <v/>
      </c>
      <c r="AE284" s="92" t="str">
        <f>IF(ISTEXT($D284),IF(F284="M",IF(L284="","",IF($K284="Frühentwickler",VLOOKUP(INT($I284),'1. Eingabemaske'!$Z$12:$AF$28,5,FALSE),IF($K284="Normalentwickler",VLOOKUP(INT($I284),'1. Eingabemaske'!$Z$12:$AF$23,6,FALSE),IF($K284="Spätentwickler",VLOOKUP(INT($I284),'1. Eingabemaske'!$Z$12:$AF$23,7,FALSE),0)))+((VLOOKUP(INT($I284),'1. Eingabemaske'!$Z$12:$AF$23,2,FALSE))*(($G284-DATE(YEAR($G284),1,1)+1)/365))),IF(F284="W",(IF($K284="Frühentwickler",VLOOKUP(INT($I284),'1. Eingabemaske'!$AH$12:$AN$28,5,FALSE),IF($K284="Normalentwickler",VLOOKUP(INT($I284),'1. Eingabemaske'!$AH$12:$AN$23,6,FALSE),IF($K284="Spätentwickler",VLOOKUP(INT($I284),'1. Eingabemaske'!$AH$12:$AN$23,7,FALSE),0)))+((VLOOKUP(INT($I284),'1. Eingabemaske'!$AH$12:$AN$23,2,FALSE))*(($G284-DATE(YEAR($G284),1,1)+1)/365))),"Geschlecht fehlt!")),"")</f>
        <v/>
      </c>
      <c r="AF284" s="93" t="str">
        <f t="shared" si="37"/>
        <v/>
      </c>
      <c r="AG284" s="103"/>
      <c r="AH284" s="94" t="str">
        <f>IF(AND(ISTEXT($D284),ISNUMBER($AG284)),IF(HLOOKUP(INT($I284),'1. Eingabemaske'!$I$12:$V$21,6,FALSE)&lt;&gt;0,HLOOKUP(INT($I284),'1. Eingabemaske'!$I$12:$V$21,6,FALSE),""),"")</f>
        <v/>
      </c>
      <c r="AI284" s="91" t="str">
        <f>IF(ISTEXT($D284),IF($AH284="","",IF('1. Eingabemaske'!$F$17="","",(IF('1. Eingabemaske'!$F$17=0,($AG284/'1. Eingabemaske'!$G$17),($AG284-1)/('1. Eingabemaske'!$G$17-1))*$AH284))),"")</f>
        <v/>
      </c>
      <c r="AJ284" s="103"/>
      <c r="AK284" s="94" t="str">
        <f>IF(AND(ISTEXT($D284),ISNUMBER($AJ284)),IF(HLOOKUP(INT($I284),'1. Eingabemaske'!$I$12:$V$21,7,FALSE)&lt;&gt;0,HLOOKUP(INT($I284),'1. Eingabemaske'!$I$12:$V$21,7,FALSE),""),"")</f>
        <v/>
      </c>
      <c r="AL284" s="91" t="str">
        <f>IF(ISTEXT($D284),IF(AJ284=0,0,IF($AK284="","",IF('1. Eingabemaske'!$F$18="","",(IF('1. Eingabemaske'!$F$18=0,($AJ284/'1. Eingabemaske'!$G$18),($AJ284-1)/('1. Eingabemaske'!$G$18-1))*$AK284)))),"")</f>
        <v/>
      </c>
      <c r="AM284" s="103"/>
      <c r="AN284" s="94" t="str">
        <f>IF(AND(ISTEXT($D284),ISNUMBER($AM284)),IF(HLOOKUP(INT($I284),'1. Eingabemaske'!$I$12:$V$21,8,FALSE)&lt;&gt;0,HLOOKUP(INT($I284),'1. Eingabemaske'!$I$12:$V$21,8,FALSE),""),"")</f>
        <v/>
      </c>
      <c r="AO284" s="89" t="str">
        <f>IF(ISTEXT($D284),IF($AN284="","",IF('1. Eingabemaske'!#REF!="","",(IF('1. Eingabemaske'!#REF!=0,($AM284/'1. Eingabemaske'!#REF!),($AM284-1)/('1. Eingabemaske'!#REF!-1))*$AN284))),"")</f>
        <v/>
      </c>
      <c r="AP284" s="110"/>
      <c r="AQ284" s="94" t="str">
        <f>IF(AND(ISTEXT($D284),ISNUMBER($AP284)),IF(HLOOKUP(INT($I284),'1. Eingabemaske'!$I$12:$V$21,9,FALSE)&lt;&gt;0,HLOOKUP(INT($I284),'1. Eingabemaske'!$I$12:$V$21,9,FALSE),""),"")</f>
        <v/>
      </c>
      <c r="AR284" s="103"/>
      <c r="AS284" s="94" t="str">
        <f>IF(AND(ISTEXT($D284),ISNUMBER($AR284)),IF(HLOOKUP(INT($I284),'1. Eingabemaske'!$I$12:$V$21,10,FALSE)&lt;&gt;0,HLOOKUP(INT($I284),'1. Eingabemaske'!$I$12:$V$21,10,FALSE),""),"")</f>
        <v/>
      </c>
      <c r="AT284" s="95" t="str">
        <f>IF(ISTEXT($D284),(IF($AQ284="",0,IF('1. Eingabemaske'!$F$19="","",(IF('1. Eingabemaske'!$F$19=0,($AP284/'1. Eingabemaske'!$G$19),($AP284-1)/('1. Eingabemaske'!$G$19-1))*$AQ284)))+IF($AS284="",0,IF('1. Eingabemaske'!$F$20="","",(IF('1. Eingabemaske'!$F$20=0,($AR284/'1. Eingabemaske'!$G$20),($AR284-1)/('1. Eingabemaske'!$G$20-1))*$AS284)))),"")</f>
        <v/>
      </c>
      <c r="AU284" s="103"/>
      <c r="AV284" s="94" t="str">
        <f>IF(AND(ISTEXT($D284),ISNUMBER($AU284)),IF(HLOOKUP(INT($I284),'1. Eingabemaske'!$I$12:$V$21,11,FALSE)&lt;&gt;0,HLOOKUP(INT($I284),'1. Eingabemaske'!$I$12:$V$21,11,FALSE),""),"")</f>
        <v/>
      </c>
      <c r="AW284" s="103"/>
      <c r="AX284" s="94" t="str">
        <f>IF(AND(ISTEXT($D284),ISNUMBER($AW284)),IF(HLOOKUP(INT($I284),'1. Eingabemaske'!$I$12:$V$21,12,FALSE)&lt;&gt;0,HLOOKUP(INT($I284),'1. Eingabemaske'!$I$12:$V$21,12,FALSE),""),"")</f>
        <v/>
      </c>
      <c r="AY284" s="95" t="str">
        <f>IF(ISTEXT($D284),SUM(IF($AV284="",0,IF('1. Eingabemaske'!$F$21="","",(IF('1. Eingabemaske'!$F$21=0,($AU284/'1. Eingabemaske'!$G$21),($AU284-1)/('1. Eingabemaske'!$G$21-1)))*$AV284)),IF($AX284="",0,IF('1. Eingabemaske'!#REF!="","",(IF('1. Eingabemaske'!#REF!=0,($AW284/'1. Eingabemaske'!#REF!),($AW284-1)/('1. Eingabemaske'!#REF!-1)))*$AX284))),"")</f>
        <v/>
      </c>
      <c r="AZ284" s="84" t="str">
        <f t="shared" si="38"/>
        <v>Bitte BES einfügen</v>
      </c>
      <c r="BA284" s="96" t="str">
        <f t="shared" si="39"/>
        <v/>
      </c>
      <c r="BB284" s="100"/>
      <c r="BC284" s="100"/>
      <c r="BD284" s="100"/>
    </row>
    <row r="285" spans="2:56" ht="13.5" thickBot="1" x14ac:dyDescent="0.45">
      <c r="B285" s="99" t="str">
        <f t="shared" si="32"/>
        <v xml:space="preserve"> </v>
      </c>
      <c r="C285" s="100"/>
      <c r="D285" s="100"/>
      <c r="E285" s="100"/>
      <c r="F285" s="100"/>
      <c r="G285" s="101"/>
      <c r="H285" s="101"/>
      <c r="I285" s="84" t="str">
        <f>IF(ISBLANK(Tableau1[[#This Row],[Name]]),"",((Tableau1[[#This Row],[Testdatum]]-Tableau1[[#This Row],[Geburtsdatum]])/365))</f>
        <v/>
      </c>
      <c r="J285" s="102" t="str">
        <f t="shared" si="33"/>
        <v xml:space="preserve"> </v>
      </c>
      <c r="K285" s="103"/>
      <c r="L285" s="103"/>
      <c r="M285" s="104" t="str">
        <f>IF(ISTEXT(D285),IF(L285="","",IF(HLOOKUP(INT($I285),'1. Eingabemaske'!$I$12:$V$21,2,FALSE)&lt;&gt;0,HLOOKUP(INT($I285),'1. Eingabemaske'!$I$12:$V$21,2,FALSE),"")),"")</f>
        <v/>
      </c>
      <c r="N285" s="105" t="str">
        <f>IF(ISTEXT($D285),IF(F285="M",IF(L285="","",IF($K285="Frühentwickler",VLOOKUP(INT($I285),'1. Eingabemaske'!$Z$12:$AF$28,5,FALSE),IF($K285="Normalentwickler",VLOOKUP(INT($I285),'1. Eingabemaske'!$Z$12:$AF$23,6,FALSE),IF($K285="Spätentwickler",VLOOKUP(INT($I285),'1. Eingabemaske'!$Z$12:$AF$23,7,FALSE),0)))+((VLOOKUP(INT($I285),'1. Eingabemaske'!$Z$12:$AF$23,2,FALSE))*(($G285-DATE(YEAR($G285),1,1)+1)/365))),IF(F285="W",(IF($K285="Frühentwickler",VLOOKUP(INT($I285),'1. Eingabemaske'!$AH$12:$AN$28,5,FALSE),IF($K285="Normalentwickler",VLOOKUP(INT($I285),'1. Eingabemaske'!$AH$12:$AN$23,6,FALSE),IF($K285="Spätentwickler",VLOOKUP(INT($I285),'1. Eingabemaske'!$AH$12:$AN$23,7,FALSE),0)))+((VLOOKUP(INT($I285),'1. Eingabemaske'!$AH$12:$AN$23,2,FALSE))*(($G285-DATE(YEAR($G285),1,1)+1)/365))),"Geschlecht fehlt!")),"")</f>
        <v/>
      </c>
      <c r="O285" s="106" t="str">
        <f>IF(ISTEXT(D285),IF(M285="","",IF('1. Eingabemaske'!$F$13="",0,(IF('1. Eingabemaske'!$F$13=0,(L285/'1. Eingabemaske'!$G$13),(L285-1)/('1. Eingabemaske'!$G$13-1))*M285*N285))),"")</f>
        <v/>
      </c>
      <c r="P285" s="103"/>
      <c r="Q285" s="103"/>
      <c r="R285" s="104" t="str">
        <f t="shared" si="34"/>
        <v/>
      </c>
      <c r="S285" s="104" t="str">
        <f>IF(AND(ISTEXT($D285),ISNUMBER(R285)),IF(HLOOKUP(INT($I285),'1. Eingabemaske'!$I$12:$V$21,3,FALSE)&lt;&gt;0,HLOOKUP(INT($I285),'1. Eingabemaske'!$I$12:$V$21,3,FALSE),""),"")</f>
        <v/>
      </c>
      <c r="T285" s="106" t="str">
        <f>IF(ISTEXT($D285),IF($S285="","",IF($R285="","",IF('1. Eingabemaske'!$F$14="",0,(IF('1. Eingabemaske'!$F$14=0,(R285/'1. Eingabemaske'!$G$14),(R285-1)/('1. Eingabemaske'!$G$14-1))*$S285)))),"")</f>
        <v/>
      </c>
      <c r="U285" s="103"/>
      <c r="V285" s="103"/>
      <c r="W285" s="104" t="str">
        <f t="shared" si="35"/>
        <v/>
      </c>
      <c r="X285" s="104" t="str">
        <f>IF(AND(ISTEXT($D285),ISNUMBER(W285)),IF(HLOOKUP(INT($I285),'1. Eingabemaske'!$I$12:$V$21,4,FALSE)&lt;&gt;0,HLOOKUP(INT($I285),'1. Eingabemaske'!$I$12:$V$21,4,FALSE),""),"")</f>
        <v/>
      </c>
      <c r="Y285" s="108" t="str">
        <f>IF(ISTEXT($D285),IF($W285="","",IF($X285="","",IF('1. Eingabemaske'!$F$15="","",(IF('1. Eingabemaske'!$F$15=0,($W285/'1. Eingabemaske'!$G$15),($W285-1)/('1. Eingabemaske'!$G$15-1))*$X285)))),"")</f>
        <v/>
      </c>
      <c r="Z285" s="103"/>
      <c r="AA285" s="103"/>
      <c r="AB285" s="104" t="str">
        <f t="shared" si="36"/>
        <v/>
      </c>
      <c r="AC285" s="104" t="str">
        <f>IF(AND(ISTEXT($D285),ISNUMBER($AB285)),IF(HLOOKUP(INT($I285),'1. Eingabemaske'!$I$12:$V$21,5,FALSE)&lt;&gt;0,HLOOKUP(INT($I285),'1. Eingabemaske'!$I$12:$V$21,5,FALSE),""),"")</f>
        <v/>
      </c>
      <c r="AD285" s="91" t="str">
        <f>IF(ISTEXT($D285),IF($AC285="","",IF('1. Eingabemaske'!$F$16="","",(IF('1. Eingabemaske'!$F$16=0,($AB285/'1. Eingabemaske'!$G$16),($AB285-1)/('1. Eingabemaske'!$G$16-1))*$AC285))),"")</f>
        <v/>
      </c>
      <c r="AE285" s="92" t="str">
        <f>IF(ISTEXT($D285),IF(F285="M",IF(L285="","",IF($K285="Frühentwickler",VLOOKUP(INT($I285),'1. Eingabemaske'!$Z$12:$AF$28,5,FALSE),IF($K285="Normalentwickler",VLOOKUP(INT($I285),'1. Eingabemaske'!$Z$12:$AF$23,6,FALSE),IF($K285="Spätentwickler",VLOOKUP(INT($I285),'1. Eingabemaske'!$Z$12:$AF$23,7,FALSE),0)))+((VLOOKUP(INT($I285),'1. Eingabemaske'!$Z$12:$AF$23,2,FALSE))*(($G285-DATE(YEAR($G285),1,1)+1)/365))),IF(F285="W",(IF($K285="Frühentwickler",VLOOKUP(INT($I285),'1. Eingabemaske'!$AH$12:$AN$28,5,FALSE),IF($K285="Normalentwickler",VLOOKUP(INT($I285),'1. Eingabemaske'!$AH$12:$AN$23,6,FALSE),IF($K285="Spätentwickler",VLOOKUP(INT($I285),'1. Eingabemaske'!$AH$12:$AN$23,7,FALSE),0)))+((VLOOKUP(INT($I285),'1. Eingabemaske'!$AH$12:$AN$23,2,FALSE))*(($G285-DATE(YEAR($G285),1,1)+1)/365))),"Geschlecht fehlt!")),"")</f>
        <v/>
      </c>
      <c r="AF285" s="93" t="str">
        <f t="shared" si="37"/>
        <v/>
      </c>
      <c r="AG285" s="103"/>
      <c r="AH285" s="94" t="str">
        <f>IF(AND(ISTEXT($D285),ISNUMBER($AG285)),IF(HLOOKUP(INT($I285),'1. Eingabemaske'!$I$12:$V$21,6,FALSE)&lt;&gt;0,HLOOKUP(INT($I285),'1. Eingabemaske'!$I$12:$V$21,6,FALSE),""),"")</f>
        <v/>
      </c>
      <c r="AI285" s="91" t="str">
        <f>IF(ISTEXT($D285),IF($AH285="","",IF('1. Eingabemaske'!$F$17="","",(IF('1. Eingabemaske'!$F$17=0,($AG285/'1. Eingabemaske'!$G$17),($AG285-1)/('1. Eingabemaske'!$G$17-1))*$AH285))),"")</f>
        <v/>
      </c>
      <c r="AJ285" s="103"/>
      <c r="AK285" s="94" t="str">
        <f>IF(AND(ISTEXT($D285),ISNUMBER($AJ285)),IF(HLOOKUP(INT($I285),'1. Eingabemaske'!$I$12:$V$21,7,FALSE)&lt;&gt;0,HLOOKUP(INT($I285),'1. Eingabemaske'!$I$12:$V$21,7,FALSE),""),"")</f>
        <v/>
      </c>
      <c r="AL285" s="91" t="str">
        <f>IF(ISTEXT($D285),IF(AJ285=0,0,IF($AK285="","",IF('1. Eingabemaske'!$F$18="","",(IF('1. Eingabemaske'!$F$18=0,($AJ285/'1. Eingabemaske'!$G$18),($AJ285-1)/('1. Eingabemaske'!$G$18-1))*$AK285)))),"")</f>
        <v/>
      </c>
      <c r="AM285" s="103"/>
      <c r="AN285" s="94" t="str">
        <f>IF(AND(ISTEXT($D285),ISNUMBER($AM285)),IF(HLOOKUP(INT($I285),'1. Eingabemaske'!$I$12:$V$21,8,FALSE)&lt;&gt;0,HLOOKUP(INT($I285),'1. Eingabemaske'!$I$12:$V$21,8,FALSE),""),"")</f>
        <v/>
      </c>
      <c r="AO285" s="89" t="str">
        <f>IF(ISTEXT($D285),IF($AN285="","",IF('1. Eingabemaske'!#REF!="","",(IF('1. Eingabemaske'!#REF!=0,($AM285/'1. Eingabemaske'!#REF!),($AM285-1)/('1. Eingabemaske'!#REF!-1))*$AN285))),"")</f>
        <v/>
      </c>
      <c r="AP285" s="110"/>
      <c r="AQ285" s="94" t="str">
        <f>IF(AND(ISTEXT($D285),ISNUMBER($AP285)),IF(HLOOKUP(INT($I285),'1. Eingabemaske'!$I$12:$V$21,9,FALSE)&lt;&gt;0,HLOOKUP(INT($I285),'1. Eingabemaske'!$I$12:$V$21,9,FALSE),""),"")</f>
        <v/>
      </c>
      <c r="AR285" s="103"/>
      <c r="AS285" s="94" t="str">
        <f>IF(AND(ISTEXT($D285),ISNUMBER($AR285)),IF(HLOOKUP(INT($I285),'1. Eingabemaske'!$I$12:$V$21,10,FALSE)&lt;&gt;0,HLOOKUP(INT($I285),'1. Eingabemaske'!$I$12:$V$21,10,FALSE),""),"")</f>
        <v/>
      </c>
      <c r="AT285" s="95" t="str">
        <f>IF(ISTEXT($D285),(IF($AQ285="",0,IF('1. Eingabemaske'!$F$19="","",(IF('1. Eingabemaske'!$F$19=0,($AP285/'1. Eingabemaske'!$G$19),($AP285-1)/('1. Eingabemaske'!$G$19-1))*$AQ285)))+IF($AS285="",0,IF('1. Eingabemaske'!$F$20="","",(IF('1. Eingabemaske'!$F$20=0,($AR285/'1. Eingabemaske'!$G$20),($AR285-1)/('1. Eingabemaske'!$G$20-1))*$AS285)))),"")</f>
        <v/>
      </c>
      <c r="AU285" s="103"/>
      <c r="AV285" s="94" t="str">
        <f>IF(AND(ISTEXT($D285),ISNUMBER($AU285)),IF(HLOOKUP(INT($I285),'1. Eingabemaske'!$I$12:$V$21,11,FALSE)&lt;&gt;0,HLOOKUP(INT($I285),'1. Eingabemaske'!$I$12:$V$21,11,FALSE),""),"")</f>
        <v/>
      </c>
      <c r="AW285" s="103"/>
      <c r="AX285" s="94" t="str">
        <f>IF(AND(ISTEXT($D285),ISNUMBER($AW285)),IF(HLOOKUP(INT($I285),'1. Eingabemaske'!$I$12:$V$21,12,FALSE)&lt;&gt;0,HLOOKUP(INT($I285),'1. Eingabemaske'!$I$12:$V$21,12,FALSE),""),"")</f>
        <v/>
      </c>
      <c r="AY285" s="95" t="str">
        <f>IF(ISTEXT($D285),SUM(IF($AV285="",0,IF('1. Eingabemaske'!$F$21="","",(IF('1. Eingabemaske'!$F$21=0,($AU285/'1. Eingabemaske'!$G$21),($AU285-1)/('1. Eingabemaske'!$G$21-1)))*$AV285)),IF($AX285="",0,IF('1. Eingabemaske'!#REF!="","",(IF('1. Eingabemaske'!#REF!=0,($AW285/'1. Eingabemaske'!#REF!),($AW285-1)/('1. Eingabemaske'!#REF!-1)))*$AX285))),"")</f>
        <v/>
      </c>
      <c r="AZ285" s="84" t="str">
        <f t="shared" si="38"/>
        <v>Bitte BES einfügen</v>
      </c>
      <c r="BA285" s="96" t="str">
        <f t="shared" si="39"/>
        <v/>
      </c>
      <c r="BB285" s="100"/>
      <c r="BC285" s="100"/>
      <c r="BD285" s="100"/>
    </row>
    <row r="286" spans="2:56" ht="13.5" thickBot="1" x14ac:dyDescent="0.45">
      <c r="B286" s="99" t="str">
        <f t="shared" si="32"/>
        <v xml:space="preserve"> </v>
      </c>
      <c r="C286" s="100"/>
      <c r="D286" s="100"/>
      <c r="E286" s="100"/>
      <c r="F286" s="100"/>
      <c r="G286" s="101"/>
      <c r="H286" s="101"/>
      <c r="I286" s="84" t="str">
        <f>IF(ISBLANK(Tableau1[[#This Row],[Name]]),"",((Tableau1[[#This Row],[Testdatum]]-Tableau1[[#This Row],[Geburtsdatum]])/365))</f>
        <v/>
      </c>
      <c r="J286" s="102" t="str">
        <f t="shared" si="33"/>
        <v xml:space="preserve"> </v>
      </c>
      <c r="K286" s="103"/>
      <c r="L286" s="103"/>
      <c r="M286" s="104" t="str">
        <f>IF(ISTEXT(D286),IF(L286="","",IF(HLOOKUP(INT($I286),'1. Eingabemaske'!$I$12:$V$21,2,FALSE)&lt;&gt;0,HLOOKUP(INT($I286),'1. Eingabemaske'!$I$12:$V$21,2,FALSE),"")),"")</f>
        <v/>
      </c>
      <c r="N286" s="105" t="str">
        <f>IF(ISTEXT($D286),IF(F286="M",IF(L286="","",IF($K286="Frühentwickler",VLOOKUP(INT($I286),'1. Eingabemaske'!$Z$12:$AF$28,5,FALSE),IF($K286="Normalentwickler",VLOOKUP(INT($I286),'1. Eingabemaske'!$Z$12:$AF$23,6,FALSE),IF($K286="Spätentwickler",VLOOKUP(INT($I286),'1. Eingabemaske'!$Z$12:$AF$23,7,FALSE),0)))+((VLOOKUP(INT($I286),'1. Eingabemaske'!$Z$12:$AF$23,2,FALSE))*(($G286-DATE(YEAR($G286),1,1)+1)/365))),IF(F286="W",(IF($K286="Frühentwickler",VLOOKUP(INT($I286),'1. Eingabemaske'!$AH$12:$AN$28,5,FALSE),IF($K286="Normalentwickler",VLOOKUP(INT($I286),'1. Eingabemaske'!$AH$12:$AN$23,6,FALSE),IF($K286="Spätentwickler",VLOOKUP(INT($I286),'1. Eingabemaske'!$AH$12:$AN$23,7,FALSE),0)))+((VLOOKUP(INT($I286),'1. Eingabemaske'!$AH$12:$AN$23,2,FALSE))*(($G286-DATE(YEAR($G286),1,1)+1)/365))),"Geschlecht fehlt!")),"")</f>
        <v/>
      </c>
      <c r="O286" s="106" t="str">
        <f>IF(ISTEXT(D286),IF(M286="","",IF('1. Eingabemaske'!$F$13="",0,(IF('1. Eingabemaske'!$F$13=0,(L286/'1. Eingabemaske'!$G$13),(L286-1)/('1. Eingabemaske'!$G$13-1))*M286*N286))),"")</f>
        <v/>
      </c>
      <c r="P286" s="103"/>
      <c r="Q286" s="103"/>
      <c r="R286" s="104" t="str">
        <f t="shared" si="34"/>
        <v/>
      </c>
      <c r="S286" s="104" t="str">
        <f>IF(AND(ISTEXT($D286),ISNUMBER(R286)),IF(HLOOKUP(INT($I286),'1. Eingabemaske'!$I$12:$V$21,3,FALSE)&lt;&gt;0,HLOOKUP(INT($I286),'1. Eingabemaske'!$I$12:$V$21,3,FALSE),""),"")</f>
        <v/>
      </c>
      <c r="T286" s="106" t="str">
        <f>IF(ISTEXT($D286),IF($S286="","",IF($R286="","",IF('1. Eingabemaske'!$F$14="",0,(IF('1. Eingabemaske'!$F$14=0,(R286/'1. Eingabemaske'!$G$14),(R286-1)/('1. Eingabemaske'!$G$14-1))*$S286)))),"")</f>
        <v/>
      </c>
      <c r="U286" s="103"/>
      <c r="V286" s="103"/>
      <c r="W286" s="104" t="str">
        <f t="shared" si="35"/>
        <v/>
      </c>
      <c r="X286" s="104" t="str">
        <f>IF(AND(ISTEXT($D286),ISNUMBER(W286)),IF(HLOOKUP(INT($I286),'1. Eingabemaske'!$I$12:$V$21,4,FALSE)&lt;&gt;0,HLOOKUP(INT($I286),'1. Eingabemaske'!$I$12:$V$21,4,FALSE),""),"")</f>
        <v/>
      </c>
      <c r="Y286" s="108" t="str">
        <f>IF(ISTEXT($D286),IF($W286="","",IF($X286="","",IF('1. Eingabemaske'!$F$15="","",(IF('1. Eingabemaske'!$F$15=0,($W286/'1. Eingabemaske'!$G$15),($W286-1)/('1. Eingabemaske'!$G$15-1))*$X286)))),"")</f>
        <v/>
      </c>
      <c r="Z286" s="103"/>
      <c r="AA286" s="103"/>
      <c r="AB286" s="104" t="str">
        <f t="shared" si="36"/>
        <v/>
      </c>
      <c r="AC286" s="104" t="str">
        <f>IF(AND(ISTEXT($D286),ISNUMBER($AB286)),IF(HLOOKUP(INT($I286),'1. Eingabemaske'!$I$12:$V$21,5,FALSE)&lt;&gt;0,HLOOKUP(INT($I286),'1. Eingabemaske'!$I$12:$V$21,5,FALSE),""),"")</f>
        <v/>
      </c>
      <c r="AD286" s="91" t="str">
        <f>IF(ISTEXT($D286),IF($AC286="","",IF('1. Eingabemaske'!$F$16="","",(IF('1. Eingabemaske'!$F$16=0,($AB286/'1. Eingabemaske'!$G$16),($AB286-1)/('1. Eingabemaske'!$G$16-1))*$AC286))),"")</f>
        <v/>
      </c>
      <c r="AE286" s="92" t="str">
        <f>IF(ISTEXT($D286),IF(F286="M",IF(L286="","",IF($K286="Frühentwickler",VLOOKUP(INT($I286),'1. Eingabemaske'!$Z$12:$AF$28,5,FALSE),IF($K286="Normalentwickler",VLOOKUP(INT($I286),'1. Eingabemaske'!$Z$12:$AF$23,6,FALSE),IF($K286="Spätentwickler",VLOOKUP(INT($I286),'1. Eingabemaske'!$Z$12:$AF$23,7,FALSE),0)))+((VLOOKUP(INT($I286),'1. Eingabemaske'!$Z$12:$AF$23,2,FALSE))*(($G286-DATE(YEAR($G286),1,1)+1)/365))),IF(F286="W",(IF($K286="Frühentwickler",VLOOKUP(INT($I286),'1. Eingabemaske'!$AH$12:$AN$28,5,FALSE),IF($K286="Normalentwickler",VLOOKUP(INT($I286),'1. Eingabemaske'!$AH$12:$AN$23,6,FALSE),IF($K286="Spätentwickler",VLOOKUP(INT($I286),'1. Eingabemaske'!$AH$12:$AN$23,7,FALSE),0)))+((VLOOKUP(INT($I286),'1. Eingabemaske'!$AH$12:$AN$23,2,FALSE))*(($G286-DATE(YEAR($G286),1,1)+1)/365))),"Geschlecht fehlt!")),"")</f>
        <v/>
      </c>
      <c r="AF286" s="93" t="str">
        <f t="shared" si="37"/>
        <v/>
      </c>
      <c r="AG286" s="103"/>
      <c r="AH286" s="94" t="str">
        <f>IF(AND(ISTEXT($D286),ISNUMBER($AG286)),IF(HLOOKUP(INT($I286),'1. Eingabemaske'!$I$12:$V$21,6,FALSE)&lt;&gt;0,HLOOKUP(INT($I286),'1. Eingabemaske'!$I$12:$V$21,6,FALSE),""),"")</f>
        <v/>
      </c>
      <c r="AI286" s="91" t="str">
        <f>IF(ISTEXT($D286),IF($AH286="","",IF('1. Eingabemaske'!$F$17="","",(IF('1. Eingabemaske'!$F$17=0,($AG286/'1. Eingabemaske'!$G$17),($AG286-1)/('1. Eingabemaske'!$G$17-1))*$AH286))),"")</f>
        <v/>
      </c>
      <c r="AJ286" s="103"/>
      <c r="AK286" s="94" t="str">
        <f>IF(AND(ISTEXT($D286),ISNUMBER($AJ286)),IF(HLOOKUP(INT($I286),'1. Eingabemaske'!$I$12:$V$21,7,FALSE)&lt;&gt;0,HLOOKUP(INT($I286),'1. Eingabemaske'!$I$12:$V$21,7,FALSE),""),"")</f>
        <v/>
      </c>
      <c r="AL286" s="91" t="str">
        <f>IF(ISTEXT($D286),IF(AJ286=0,0,IF($AK286="","",IF('1. Eingabemaske'!$F$18="","",(IF('1. Eingabemaske'!$F$18=0,($AJ286/'1. Eingabemaske'!$G$18),($AJ286-1)/('1. Eingabemaske'!$G$18-1))*$AK286)))),"")</f>
        <v/>
      </c>
      <c r="AM286" s="103"/>
      <c r="AN286" s="94" t="str">
        <f>IF(AND(ISTEXT($D286),ISNUMBER($AM286)),IF(HLOOKUP(INT($I286),'1. Eingabemaske'!$I$12:$V$21,8,FALSE)&lt;&gt;0,HLOOKUP(INT($I286),'1. Eingabemaske'!$I$12:$V$21,8,FALSE),""),"")</f>
        <v/>
      </c>
      <c r="AO286" s="89" t="str">
        <f>IF(ISTEXT($D286),IF($AN286="","",IF('1. Eingabemaske'!#REF!="","",(IF('1. Eingabemaske'!#REF!=0,($AM286/'1. Eingabemaske'!#REF!),($AM286-1)/('1. Eingabemaske'!#REF!-1))*$AN286))),"")</f>
        <v/>
      </c>
      <c r="AP286" s="110"/>
      <c r="AQ286" s="94" t="str">
        <f>IF(AND(ISTEXT($D286),ISNUMBER($AP286)),IF(HLOOKUP(INT($I286),'1. Eingabemaske'!$I$12:$V$21,9,FALSE)&lt;&gt;0,HLOOKUP(INT($I286),'1. Eingabemaske'!$I$12:$V$21,9,FALSE),""),"")</f>
        <v/>
      </c>
      <c r="AR286" s="103"/>
      <c r="AS286" s="94" t="str">
        <f>IF(AND(ISTEXT($D286),ISNUMBER($AR286)),IF(HLOOKUP(INT($I286),'1. Eingabemaske'!$I$12:$V$21,10,FALSE)&lt;&gt;0,HLOOKUP(INT($I286),'1. Eingabemaske'!$I$12:$V$21,10,FALSE),""),"")</f>
        <v/>
      </c>
      <c r="AT286" s="95" t="str">
        <f>IF(ISTEXT($D286),(IF($AQ286="",0,IF('1. Eingabemaske'!$F$19="","",(IF('1. Eingabemaske'!$F$19=0,($AP286/'1. Eingabemaske'!$G$19),($AP286-1)/('1. Eingabemaske'!$G$19-1))*$AQ286)))+IF($AS286="",0,IF('1. Eingabemaske'!$F$20="","",(IF('1. Eingabemaske'!$F$20=0,($AR286/'1. Eingabemaske'!$G$20),($AR286-1)/('1. Eingabemaske'!$G$20-1))*$AS286)))),"")</f>
        <v/>
      </c>
      <c r="AU286" s="103"/>
      <c r="AV286" s="94" t="str">
        <f>IF(AND(ISTEXT($D286),ISNUMBER($AU286)),IF(HLOOKUP(INT($I286),'1. Eingabemaske'!$I$12:$V$21,11,FALSE)&lt;&gt;0,HLOOKUP(INT($I286),'1. Eingabemaske'!$I$12:$V$21,11,FALSE),""),"")</f>
        <v/>
      </c>
      <c r="AW286" s="103"/>
      <c r="AX286" s="94" t="str">
        <f>IF(AND(ISTEXT($D286),ISNUMBER($AW286)),IF(HLOOKUP(INT($I286),'1. Eingabemaske'!$I$12:$V$21,12,FALSE)&lt;&gt;0,HLOOKUP(INT($I286),'1. Eingabemaske'!$I$12:$V$21,12,FALSE),""),"")</f>
        <v/>
      </c>
      <c r="AY286" s="95" t="str">
        <f>IF(ISTEXT($D286),SUM(IF($AV286="",0,IF('1. Eingabemaske'!$F$21="","",(IF('1. Eingabemaske'!$F$21=0,($AU286/'1. Eingabemaske'!$G$21),($AU286-1)/('1. Eingabemaske'!$G$21-1)))*$AV286)),IF($AX286="",0,IF('1. Eingabemaske'!#REF!="","",(IF('1. Eingabemaske'!#REF!=0,($AW286/'1. Eingabemaske'!#REF!),($AW286-1)/('1. Eingabemaske'!#REF!-1)))*$AX286))),"")</f>
        <v/>
      </c>
      <c r="AZ286" s="84" t="str">
        <f t="shared" si="38"/>
        <v>Bitte BES einfügen</v>
      </c>
      <c r="BA286" s="96" t="str">
        <f t="shared" si="39"/>
        <v/>
      </c>
      <c r="BB286" s="100"/>
      <c r="BC286" s="100"/>
      <c r="BD286" s="100"/>
    </row>
    <row r="287" spans="2:56" ht="13.5" thickBot="1" x14ac:dyDescent="0.45">
      <c r="B287" s="99" t="str">
        <f t="shared" si="32"/>
        <v xml:space="preserve"> </v>
      </c>
      <c r="C287" s="100"/>
      <c r="D287" s="100"/>
      <c r="E287" s="100"/>
      <c r="F287" s="100"/>
      <c r="G287" s="101"/>
      <c r="H287" s="101"/>
      <c r="I287" s="84" t="str">
        <f>IF(ISBLANK(Tableau1[[#This Row],[Name]]),"",((Tableau1[[#This Row],[Testdatum]]-Tableau1[[#This Row],[Geburtsdatum]])/365))</f>
        <v/>
      </c>
      <c r="J287" s="102" t="str">
        <f t="shared" si="33"/>
        <v xml:space="preserve"> </v>
      </c>
      <c r="K287" s="103"/>
      <c r="L287" s="103"/>
      <c r="M287" s="104" t="str">
        <f>IF(ISTEXT(D287),IF(L287="","",IF(HLOOKUP(INT($I287),'1. Eingabemaske'!$I$12:$V$21,2,FALSE)&lt;&gt;0,HLOOKUP(INT($I287),'1. Eingabemaske'!$I$12:$V$21,2,FALSE),"")),"")</f>
        <v/>
      </c>
      <c r="N287" s="105" t="str">
        <f>IF(ISTEXT($D287),IF(F287="M",IF(L287="","",IF($K287="Frühentwickler",VLOOKUP(INT($I287),'1. Eingabemaske'!$Z$12:$AF$28,5,FALSE),IF($K287="Normalentwickler",VLOOKUP(INT($I287),'1. Eingabemaske'!$Z$12:$AF$23,6,FALSE),IF($K287="Spätentwickler",VLOOKUP(INT($I287),'1. Eingabemaske'!$Z$12:$AF$23,7,FALSE),0)))+((VLOOKUP(INT($I287),'1. Eingabemaske'!$Z$12:$AF$23,2,FALSE))*(($G287-DATE(YEAR($G287),1,1)+1)/365))),IF(F287="W",(IF($K287="Frühentwickler",VLOOKUP(INT($I287),'1. Eingabemaske'!$AH$12:$AN$28,5,FALSE),IF($K287="Normalentwickler",VLOOKUP(INT($I287),'1. Eingabemaske'!$AH$12:$AN$23,6,FALSE),IF($K287="Spätentwickler",VLOOKUP(INT($I287),'1. Eingabemaske'!$AH$12:$AN$23,7,FALSE),0)))+((VLOOKUP(INT($I287),'1. Eingabemaske'!$AH$12:$AN$23,2,FALSE))*(($G287-DATE(YEAR($G287),1,1)+1)/365))),"Geschlecht fehlt!")),"")</f>
        <v/>
      </c>
      <c r="O287" s="106" t="str">
        <f>IF(ISTEXT(D287),IF(M287="","",IF('1. Eingabemaske'!$F$13="",0,(IF('1. Eingabemaske'!$F$13=0,(L287/'1. Eingabemaske'!$G$13),(L287-1)/('1. Eingabemaske'!$G$13-1))*M287*N287))),"")</f>
        <v/>
      </c>
      <c r="P287" s="103"/>
      <c r="Q287" s="103"/>
      <c r="R287" s="104" t="str">
        <f t="shared" si="34"/>
        <v/>
      </c>
      <c r="S287" s="104" t="str">
        <f>IF(AND(ISTEXT($D287),ISNUMBER(R287)),IF(HLOOKUP(INT($I287),'1. Eingabemaske'!$I$12:$V$21,3,FALSE)&lt;&gt;0,HLOOKUP(INT($I287),'1. Eingabemaske'!$I$12:$V$21,3,FALSE),""),"")</f>
        <v/>
      </c>
      <c r="T287" s="106" t="str">
        <f>IF(ISTEXT($D287),IF($S287="","",IF($R287="","",IF('1. Eingabemaske'!$F$14="",0,(IF('1. Eingabemaske'!$F$14=0,(R287/'1. Eingabemaske'!$G$14),(R287-1)/('1. Eingabemaske'!$G$14-1))*$S287)))),"")</f>
        <v/>
      </c>
      <c r="U287" s="103"/>
      <c r="V287" s="103"/>
      <c r="W287" s="104" t="str">
        <f t="shared" si="35"/>
        <v/>
      </c>
      <c r="X287" s="104" t="str">
        <f>IF(AND(ISTEXT($D287),ISNUMBER(W287)),IF(HLOOKUP(INT($I287),'1. Eingabemaske'!$I$12:$V$21,4,FALSE)&lt;&gt;0,HLOOKUP(INT($I287),'1. Eingabemaske'!$I$12:$V$21,4,FALSE),""),"")</f>
        <v/>
      </c>
      <c r="Y287" s="108" t="str">
        <f>IF(ISTEXT($D287),IF($W287="","",IF($X287="","",IF('1. Eingabemaske'!$F$15="","",(IF('1. Eingabemaske'!$F$15=0,($W287/'1. Eingabemaske'!$G$15),($W287-1)/('1. Eingabemaske'!$G$15-1))*$X287)))),"")</f>
        <v/>
      </c>
      <c r="Z287" s="103"/>
      <c r="AA287" s="103"/>
      <c r="AB287" s="104" t="str">
        <f t="shared" si="36"/>
        <v/>
      </c>
      <c r="AC287" s="104" t="str">
        <f>IF(AND(ISTEXT($D287),ISNUMBER($AB287)),IF(HLOOKUP(INT($I287),'1. Eingabemaske'!$I$12:$V$21,5,FALSE)&lt;&gt;0,HLOOKUP(INT($I287),'1. Eingabemaske'!$I$12:$V$21,5,FALSE),""),"")</f>
        <v/>
      </c>
      <c r="AD287" s="91" t="str">
        <f>IF(ISTEXT($D287),IF($AC287="","",IF('1. Eingabemaske'!$F$16="","",(IF('1. Eingabemaske'!$F$16=0,($AB287/'1. Eingabemaske'!$G$16),($AB287-1)/('1. Eingabemaske'!$G$16-1))*$AC287))),"")</f>
        <v/>
      </c>
      <c r="AE287" s="92" t="str">
        <f>IF(ISTEXT($D287),IF(F287="M",IF(L287="","",IF($K287="Frühentwickler",VLOOKUP(INT($I287),'1. Eingabemaske'!$Z$12:$AF$28,5,FALSE),IF($K287="Normalentwickler",VLOOKUP(INT($I287),'1. Eingabemaske'!$Z$12:$AF$23,6,FALSE),IF($K287="Spätentwickler",VLOOKUP(INT($I287),'1. Eingabemaske'!$Z$12:$AF$23,7,FALSE),0)))+((VLOOKUP(INT($I287),'1. Eingabemaske'!$Z$12:$AF$23,2,FALSE))*(($G287-DATE(YEAR($G287),1,1)+1)/365))),IF(F287="W",(IF($K287="Frühentwickler",VLOOKUP(INT($I287),'1. Eingabemaske'!$AH$12:$AN$28,5,FALSE),IF($K287="Normalentwickler",VLOOKUP(INT($I287),'1. Eingabemaske'!$AH$12:$AN$23,6,FALSE),IF($K287="Spätentwickler",VLOOKUP(INT($I287),'1. Eingabemaske'!$AH$12:$AN$23,7,FALSE),0)))+((VLOOKUP(INT($I287),'1. Eingabemaske'!$AH$12:$AN$23,2,FALSE))*(($G287-DATE(YEAR($G287),1,1)+1)/365))),"Geschlecht fehlt!")),"")</f>
        <v/>
      </c>
      <c r="AF287" s="93" t="str">
        <f t="shared" si="37"/>
        <v/>
      </c>
      <c r="AG287" s="103"/>
      <c r="AH287" s="94" t="str">
        <f>IF(AND(ISTEXT($D287),ISNUMBER($AG287)),IF(HLOOKUP(INT($I287),'1. Eingabemaske'!$I$12:$V$21,6,FALSE)&lt;&gt;0,HLOOKUP(INT($I287),'1. Eingabemaske'!$I$12:$V$21,6,FALSE),""),"")</f>
        <v/>
      </c>
      <c r="AI287" s="91" t="str">
        <f>IF(ISTEXT($D287),IF($AH287="","",IF('1. Eingabemaske'!$F$17="","",(IF('1. Eingabemaske'!$F$17=0,($AG287/'1. Eingabemaske'!$G$17),($AG287-1)/('1. Eingabemaske'!$G$17-1))*$AH287))),"")</f>
        <v/>
      </c>
      <c r="AJ287" s="103"/>
      <c r="AK287" s="94" t="str">
        <f>IF(AND(ISTEXT($D287),ISNUMBER($AJ287)),IF(HLOOKUP(INT($I287),'1. Eingabemaske'!$I$12:$V$21,7,FALSE)&lt;&gt;0,HLOOKUP(INT($I287),'1. Eingabemaske'!$I$12:$V$21,7,FALSE),""),"")</f>
        <v/>
      </c>
      <c r="AL287" s="91" t="str">
        <f>IF(ISTEXT($D287),IF(AJ287=0,0,IF($AK287="","",IF('1. Eingabemaske'!$F$18="","",(IF('1. Eingabemaske'!$F$18=0,($AJ287/'1. Eingabemaske'!$G$18),($AJ287-1)/('1. Eingabemaske'!$G$18-1))*$AK287)))),"")</f>
        <v/>
      </c>
      <c r="AM287" s="103"/>
      <c r="AN287" s="94" t="str">
        <f>IF(AND(ISTEXT($D287),ISNUMBER($AM287)),IF(HLOOKUP(INT($I287),'1. Eingabemaske'!$I$12:$V$21,8,FALSE)&lt;&gt;0,HLOOKUP(INT($I287),'1. Eingabemaske'!$I$12:$V$21,8,FALSE),""),"")</f>
        <v/>
      </c>
      <c r="AO287" s="89" t="str">
        <f>IF(ISTEXT($D287),IF($AN287="","",IF('1. Eingabemaske'!#REF!="","",(IF('1. Eingabemaske'!#REF!=0,($AM287/'1. Eingabemaske'!#REF!),($AM287-1)/('1. Eingabemaske'!#REF!-1))*$AN287))),"")</f>
        <v/>
      </c>
      <c r="AP287" s="110"/>
      <c r="AQ287" s="94" t="str">
        <f>IF(AND(ISTEXT($D287),ISNUMBER($AP287)),IF(HLOOKUP(INT($I287),'1. Eingabemaske'!$I$12:$V$21,9,FALSE)&lt;&gt;0,HLOOKUP(INT($I287),'1. Eingabemaske'!$I$12:$V$21,9,FALSE),""),"")</f>
        <v/>
      </c>
      <c r="AR287" s="103"/>
      <c r="AS287" s="94" t="str">
        <f>IF(AND(ISTEXT($D287),ISNUMBER($AR287)),IF(HLOOKUP(INT($I287),'1. Eingabemaske'!$I$12:$V$21,10,FALSE)&lt;&gt;0,HLOOKUP(INT($I287),'1. Eingabemaske'!$I$12:$V$21,10,FALSE),""),"")</f>
        <v/>
      </c>
      <c r="AT287" s="95" t="str">
        <f>IF(ISTEXT($D287),(IF($AQ287="",0,IF('1. Eingabemaske'!$F$19="","",(IF('1. Eingabemaske'!$F$19=0,($AP287/'1. Eingabemaske'!$G$19),($AP287-1)/('1. Eingabemaske'!$G$19-1))*$AQ287)))+IF($AS287="",0,IF('1. Eingabemaske'!$F$20="","",(IF('1. Eingabemaske'!$F$20=0,($AR287/'1. Eingabemaske'!$G$20),($AR287-1)/('1. Eingabemaske'!$G$20-1))*$AS287)))),"")</f>
        <v/>
      </c>
      <c r="AU287" s="103"/>
      <c r="AV287" s="94" t="str">
        <f>IF(AND(ISTEXT($D287),ISNUMBER($AU287)),IF(HLOOKUP(INT($I287),'1. Eingabemaske'!$I$12:$V$21,11,FALSE)&lt;&gt;0,HLOOKUP(INT($I287),'1. Eingabemaske'!$I$12:$V$21,11,FALSE),""),"")</f>
        <v/>
      </c>
      <c r="AW287" s="103"/>
      <c r="AX287" s="94" t="str">
        <f>IF(AND(ISTEXT($D287),ISNUMBER($AW287)),IF(HLOOKUP(INT($I287),'1. Eingabemaske'!$I$12:$V$21,12,FALSE)&lt;&gt;0,HLOOKUP(INT($I287),'1. Eingabemaske'!$I$12:$V$21,12,FALSE),""),"")</f>
        <v/>
      </c>
      <c r="AY287" s="95" t="str">
        <f>IF(ISTEXT($D287),SUM(IF($AV287="",0,IF('1. Eingabemaske'!$F$21="","",(IF('1. Eingabemaske'!$F$21=0,($AU287/'1. Eingabemaske'!$G$21),($AU287-1)/('1. Eingabemaske'!$G$21-1)))*$AV287)),IF($AX287="",0,IF('1. Eingabemaske'!#REF!="","",(IF('1. Eingabemaske'!#REF!=0,($AW287/'1. Eingabemaske'!#REF!),($AW287-1)/('1. Eingabemaske'!#REF!-1)))*$AX287))),"")</f>
        <v/>
      </c>
      <c r="AZ287" s="84" t="str">
        <f t="shared" si="38"/>
        <v>Bitte BES einfügen</v>
      </c>
      <c r="BA287" s="96" t="str">
        <f t="shared" si="39"/>
        <v/>
      </c>
      <c r="BB287" s="100"/>
      <c r="BC287" s="100"/>
      <c r="BD287" s="100"/>
    </row>
    <row r="288" spans="2:56" ht="13.5" thickBot="1" x14ac:dyDescent="0.45">
      <c r="B288" s="99" t="str">
        <f t="shared" si="32"/>
        <v xml:space="preserve"> </v>
      </c>
      <c r="C288" s="100"/>
      <c r="D288" s="100"/>
      <c r="E288" s="100"/>
      <c r="F288" s="100"/>
      <c r="G288" s="101"/>
      <c r="H288" s="101"/>
      <c r="I288" s="84" t="str">
        <f>IF(ISBLANK(Tableau1[[#This Row],[Name]]),"",((Tableau1[[#This Row],[Testdatum]]-Tableau1[[#This Row],[Geburtsdatum]])/365))</f>
        <v/>
      </c>
      <c r="J288" s="102" t="str">
        <f t="shared" si="33"/>
        <v xml:space="preserve"> </v>
      </c>
      <c r="K288" s="103"/>
      <c r="L288" s="103"/>
      <c r="M288" s="104" t="str">
        <f>IF(ISTEXT(D288),IF(L288="","",IF(HLOOKUP(INT($I288),'1. Eingabemaske'!$I$12:$V$21,2,FALSE)&lt;&gt;0,HLOOKUP(INT($I288),'1. Eingabemaske'!$I$12:$V$21,2,FALSE),"")),"")</f>
        <v/>
      </c>
      <c r="N288" s="105" t="str">
        <f>IF(ISTEXT($D288),IF(F288="M",IF(L288="","",IF($K288="Frühentwickler",VLOOKUP(INT($I288),'1. Eingabemaske'!$Z$12:$AF$28,5,FALSE),IF($K288="Normalentwickler",VLOOKUP(INT($I288),'1. Eingabemaske'!$Z$12:$AF$23,6,FALSE),IF($K288="Spätentwickler",VLOOKUP(INT($I288),'1. Eingabemaske'!$Z$12:$AF$23,7,FALSE),0)))+((VLOOKUP(INT($I288),'1. Eingabemaske'!$Z$12:$AF$23,2,FALSE))*(($G288-DATE(YEAR($G288),1,1)+1)/365))),IF(F288="W",(IF($K288="Frühentwickler",VLOOKUP(INT($I288),'1. Eingabemaske'!$AH$12:$AN$28,5,FALSE),IF($K288="Normalentwickler",VLOOKUP(INT($I288),'1. Eingabemaske'!$AH$12:$AN$23,6,FALSE),IF($K288="Spätentwickler",VLOOKUP(INT($I288),'1. Eingabemaske'!$AH$12:$AN$23,7,FALSE),0)))+((VLOOKUP(INT($I288),'1. Eingabemaske'!$AH$12:$AN$23,2,FALSE))*(($G288-DATE(YEAR($G288),1,1)+1)/365))),"Geschlecht fehlt!")),"")</f>
        <v/>
      </c>
      <c r="O288" s="106" t="str">
        <f>IF(ISTEXT(D288),IF(M288="","",IF('1. Eingabemaske'!$F$13="",0,(IF('1. Eingabemaske'!$F$13=0,(L288/'1. Eingabemaske'!$G$13),(L288-1)/('1. Eingabemaske'!$G$13-1))*M288*N288))),"")</f>
        <v/>
      </c>
      <c r="P288" s="103"/>
      <c r="Q288" s="103"/>
      <c r="R288" s="104" t="str">
        <f t="shared" si="34"/>
        <v/>
      </c>
      <c r="S288" s="104" t="str">
        <f>IF(AND(ISTEXT($D288),ISNUMBER(R288)),IF(HLOOKUP(INT($I288),'1. Eingabemaske'!$I$12:$V$21,3,FALSE)&lt;&gt;0,HLOOKUP(INT($I288),'1. Eingabemaske'!$I$12:$V$21,3,FALSE),""),"")</f>
        <v/>
      </c>
      <c r="T288" s="106" t="str">
        <f>IF(ISTEXT($D288),IF($S288="","",IF($R288="","",IF('1. Eingabemaske'!$F$14="",0,(IF('1. Eingabemaske'!$F$14=0,(R288/'1. Eingabemaske'!$G$14),(R288-1)/('1. Eingabemaske'!$G$14-1))*$S288)))),"")</f>
        <v/>
      </c>
      <c r="U288" s="103"/>
      <c r="V288" s="103"/>
      <c r="W288" s="104" t="str">
        <f t="shared" si="35"/>
        <v/>
      </c>
      <c r="X288" s="104" t="str">
        <f>IF(AND(ISTEXT($D288),ISNUMBER(W288)),IF(HLOOKUP(INT($I288),'1. Eingabemaske'!$I$12:$V$21,4,FALSE)&lt;&gt;0,HLOOKUP(INT($I288),'1. Eingabemaske'!$I$12:$V$21,4,FALSE),""),"")</f>
        <v/>
      </c>
      <c r="Y288" s="108" t="str">
        <f>IF(ISTEXT($D288),IF($W288="","",IF($X288="","",IF('1. Eingabemaske'!$F$15="","",(IF('1. Eingabemaske'!$F$15=0,($W288/'1. Eingabemaske'!$G$15),($W288-1)/('1. Eingabemaske'!$G$15-1))*$X288)))),"")</f>
        <v/>
      </c>
      <c r="Z288" s="103"/>
      <c r="AA288" s="103"/>
      <c r="AB288" s="104" t="str">
        <f t="shared" si="36"/>
        <v/>
      </c>
      <c r="AC288" s="104" t="str">
        <f>IF(AND(ISTEXT($D288),ISNUMBER($AB288)),IF(HLOOKUP(INT($I288),'1. Eingabemaske'!$I$12:$V$21,5,FALSE)&lt;&gt;0,HLOOKUP(INT($I288),'1. Eingabemaske'!$I$12:$V$21,5,FALSE),""),"")</f>
        <v/>
      </c>
      <c r="AD288" s="91" t="str">
        <f>IF(ISTEXT($D288),IF($AC288="","",IF('1. Eingabemaske'!$F$16="","",(IF('1. Eingabemaske'!$F$16=0,($AB288/'1. Eingabemaske'!$G$16),($AB288-1)/('1. Eingabemaske'!$G$16-1))*$AC288))),"")</f>
        <v/>
      </c>
      <c r="AE288" s="92" t="str">
        <f>IF(ISTEXT($D288),IF(F288="M",IF(L288="","",IF($K288="Frühentwickler",VLOOKUP(INT($I288),'1. Eingabemaske'!$Z$12:$AF$28,5,FALSE),IF($K288="Normalentwickler",VLOOKUP(INT($I288),'1. Eingabemaske'!$Z$12:$AF$23,6,FALSE),IF($K288="Spätentwickler",VLOOKUP(INT($I288),'1. Eingabemaske'!$Z$12:$AF$23,7,FALSE),0)))+((VLOOKUP(INT($I288),'1. Eingabemaske'!$Z$12:$AF$23,2,FALSE))*(($G288-DATE(YEAR($G288),1,1)+1)/365))),IF(F288="W",(IF($K288="Frühentwickler",VLOOKUP(INT($I288),'1. Eingabemaske'!$AH$12:$AN$28,5,FALSE),IF($K288="Normalentwickler",VLOOKUP(INT($I288),'1. Eingabemaske'!$AH$12:$AN$23,6,FALSE),IF($K288="Spätentwickler",VLOOKUP(INT($I288),'1. Eingabemaske'!$AH$12:$AN$23,7,FALSE),0)))+((VLOOKUP(INT($I288),'1. Eingabemaske'!$AH$12:$AN$23,2,FALSE))*(($G288-DATE(YEAR($G288),1,1)+1)/365))),"Geschlecht fehlt!")),"")</f>
        <v/>
      </c>
      <c r="AF288" s="93" t="str">
        <f t="shared" si="37"/>
        <v/>
      </c>
      <c r="AG288" s="103"/>
      <c r="AH288" s="94" t="str">
        <f>IF(AND(ISTEXT($D288),ISNUMBER($AG288)),IF(HLOOKUP(INT($I288),'1. Eingabemaske'!$I$12:$V$21,6,FALSE)&lt;&gt;0,HLOOKUP(INT($I288),'1. Eingabemaske'!$I$12:$V$21,6,FALSE),""),"")</f>
        <v/>
      </c>
      <c r="AI288" s="91" t="str">
        <f>IF(ISTEXT($D288),IF($AH288="","",IF('1. Eingabemaske'!$F$17="","",(IF('1. Eingabemaske'!$F$17=0,($AG288/'1. Eingabemaske'!$G$17),($AG288-1)/('1. Eingabemaske'!$G$17-1))*$AH288))),"")</f>
        <v/>
      </c>
      <c r="AJ288" s="103"/>
      <c r="AK288" s="94" t="str">
        <f>IF(AND(ISTEXT($D288),ISNUMBER($AJ288)),IF(HLOOKUP(INT($I288),'1. Eingabemaske'!$I$12:$V$21,7,FALSE)&lt;&gt;0,HLOOKUP(INT($I288),'1. Eingabemaske'!$I$12:$V$21,7,FALSE),""),"")</f>
        <v/>
      </c>
      <c r="AL288" s="91" t="str">
        <f>IF(ISTEXT($D288),IF(AJ288=0,0,IF($AK288="","",IF('1. Eingabemaske'!$F$18="","",(IF('1. Eingabemaske'!$F$18=0,($AJ288/'1. Eingabemaske'!$G$18),($AJ288-1)/('1. Eingabemaske'!$G$18-1))*$AK288)))),"")</f>
        <v/>
      </c>
      <c r="AM288" s="103"/>
      <c r="AN288" s="94" t="str">
        <f>IF(AND(ISTEXT($D288),ISNUMBER($AM288)),IF(HLOOKUP(INT($I288),'1. Eingabemaske'!$I$12:$V$21,8,FALSE)&lt;&gt;0,HLOOKUP(INT($I288),'1. Eingabemaske'!$I$12:$V$21,8,FALSE),""),"")</f>
        <v/>
      </c>
      <c r="AO288" s="89" t="str">
        <f>IF(ISTEXT($D288),IF($AN288="","",IF('1. Eingabemaske'!#REF!="","",(IF('1. Eingabemaske'!#REF!=0,($AM288/'1. Eingabemaske'!#REF!),($AM288-1)/('1. Eingabemaske'!#REF!-1))*$AN288))),"")</f>
        <v/>
      </c>
      <c r="AP288" s="110"/>
      <c r="AQ288" s="94" t="str">
        <f>IF(AND(ISTEXT($D288),ISNUMBER($AP288)),IF(HLOOKUP(INT($I288),'1. Eingabemaske'!$I$12:$V$21,9,FALSE)&lt;&gt;0,HLOOKUP(INT($I288),'1. Eingabemaske'!$I$12:$V$21,9,FALSE),""),"")</f>
        <v/>
      </c>
      <c r="AR288" s="103"/>
      <c r="AS288" s="94" t="str">
        <f>IF(AND(ISTEXT($D288),ISNUMBER($AR288)),IF(HLOOKUP(INT($I288),'1. Eingabemaske'!$I$12:$V$21,10,FALSE)&lt;&gt;0,HLOOKUP(INT($I288),'1. Eingabemaske'!$I$12:$V$21,10,FALSE),""),"")</f>
        <v/>
      </c>
      <c r="AT288" s="95" t="str">
        <f>IF(ISTEXT($D288),(IF($AQ288="",0,IF('1. Eingabemaske'!$F$19="","",(IF('1. Eingabemaske'!$F$19=0,($AP288/'1. Eingabemaske'!$G$19),($AP288-1)/('1. Eingabemaske'!$G$19-1))*$AQ288)))+IF($AS288="",0,IF('1. Eingabemaske'!$F$20="","",(IF('1. Eingabemaske'!$F$20=0,($AR288/'1. Eingabemaske'!$G$20),($AR288-1)/('1. Eingabemaske'!$G$20-1))*$AS288)))),"")</f>
        <v/>
      </c>
      <c r="AU288" s="103"/>
      <c r="AV288" s="94" t="str">
        <f>IF(AND(ISTEXT($D288),ISNUMBER($AU288)),IF(HLOOKUP(INT($I288),'1. Eingabemaske'!$I$12:$V$21,11,FALSE)&lt;&gt;0,HLOOKUP(INT($I288),'1. Eingabemaske'!$I$12:$V$21,11,FALSE),""),"")</f>
        <v/>
      </c>
      <c r="AW288" s="103"/>
      <c r="AX288" s="94" t="str">
        <f>IF(AND(ISTEXT($D288),ISNUMBER($AW288)),IF(HLOOKUP(INT($I288),'1. Eingabemaske'!$I$12:$V$21,12,FALSE)&lt;&gt;0,HLOOKUP(INT($I288),'1. Eingabemaske'!$I$12:$V$21,12,FALSE),""),"")</f>
        <v/>
      </c>
      <c r="AY288" s="95" t="str">
        <f>IF(ISTEXT($D288),SUM(IF($AV288="",0,IF('1. Eingabemaske'!$F$21="","",(IF('1. Eingabemaske'!$F$21=0,($AU288/'1. Eingabemaske'!$G$21),($AU288-1)/('1. Eingabemaske'!$G$21-1)))*$AV288)),IF($AX288="",0,IF('1. Eingabemaske'!#REF!="","",(IF('1. Eingabemaske'!#REF!=0,($AW288/'1. Eingabemaske'!#REF!),($AW288-1)/('1. Eingabemaske'!#REF!-1)))*$AX288))),"")</f>
        <v/>
      </c>
      <c r="AZ288" s="84" t="str">
        <f t="shared" si="38"/>
        <v>Bitte BES einfügen</v>
      </c>
      <c r="BA288" s="96" t="str">
        <f t="shared" si="39"/>
        <v/>
      </c>
      <c r="BB288" s="100"/>
      <c r="BC288" s="100"/>
      <c r="BD288" s="100"/>
    </row>
    <row r="289" spans="2:56" ht="13.5" thickBot="1" x14ac:dyDescent="0.45">
      <c r="B289" s="99" t="str">
        <f t="shared" si="32"/>
        <v xml:space="preserve"> </v>
      </c>
      <c r="C289" s="100"/>
      <c r="D289" s="100"/>
      <c r="E289" s="100"/>
      <c r="F289" s="100"/>
      <c r="G289" s="101"/>
      <c r="H289" s="101"/>
      <c r="I289" s="84" t="str">
        <f>IF(ISBLANK(Tableau1[[#This Row],[Name]]),"",((Tableau1[[#This Row],[Testdatum]]-Tableau1[[#This Row],[Geburtsdatum]])/365))</f>
        <v/>
      </c>
      <c r="J289" s="102" t="str">
        <f t="shared" si="33"/>
        <v xml:space="preserve"> </v>
      </c>
      <c r="K289" s="103"/>
      <c r="L289" s="103"/>
      <c r="M289" s="104" t="str">
        <f>IF(ISTEXT(D289),IF(L289="","",IF(HLOOKUP(INT($I289),'1. Eingabemaske'!$I$12:$V$21,2,FALSE)&lt;&gt;0,HLOOKUP(INT($I289),'1. Eingabemaske'!$I$12:$V$21,2,FALSE),"")),"")</f>
        <v/>
      </c>
      <c r="N289" s="105" t="str">
        <f>IF(ISTEXT($D289),IF(F289="M",IF(L289="","",IF($K289="Frühentwickler",VLOOKUP(INT($I289),'1. Eingabemaske'!$Z$12:$AF$28,5,FALSE),IF($K289="Normalentwickler",VLOOKUP(INT($I289),'1. Eingabemaske'!$Z$12:$AF$23,6,FALSE),IF($K289="Spätentwickler",VLOOKUP(INT($I289),'1. Eingabemaske'!$Z$12:$AF$23,7,FALSE),0)))+((VLOOKUP(INT($I289),'1. Eingabemaske'!$Z$12:$AF$23,2,FALSE))*(($G289-DATE(YEAR($G289),1,1)+1)/365))),IF(F289="W",(IF($K289="Frühentwickler",VLOOKUP(INT($I289),'1. Eingabemaske'!$AH$12:$AN$28,5,FALSE),IF($K289="Normalentwickler",VLOOKUP(INT($I289),'1. Eingabemaske'!$AH$12:$AN$23,6,FALSE),IF($K289="Spätentwickler",VLOOKUP(INT($I289),'1. Eingabemaske'!$AH$12:$AN$23,7,FALSE),0)))+((VLOOKUP(INT($I289),'1. Eingabemaske'!$AH$12:$AN$23,2,FALSE))*(($G289-DATE(YEAR($G289),1,1)+1)/365))),"Geschlecht fehlt!")),"")</f>
        <v/>
      </c>
      <c r="O289" s="106" t="str">
        <f>IF(ISTEXT(D289),IF(M289="","",IF('1. Eingabemaske'!$F$13="",0,(IF('1. Eingabemaske'!$F$13=0,(L289/'1. Eingabemaske'!$G$13),(L289-1)/('1. Eingabemaske'!$G$13-1))*M289*N289))),"")</f>
        <v/>
      </c>
      <c r="P289" s="103"/>
      <c r="Q289" s="103"/>
      <c r="R289" s="104" t="str">
        <f t="shared" si="34"/>
        <v/>
      </c>
      <c r="S289" s="104" t="str">
        <f>IF(AND(ISTEXT($D289),ISNUMBER(R289)),IF(HLOOKUP(INT($I289),'1. Eingabemaske'!$I$12:$V$21,3,FALSE)&lt;&gt;0,HLOOKUP(INT($I289),'1. Eingabemaske'!$I$12:$V$21,3,FALSE),""),"")</f>
        <v/>
      </c>
      <c r="T289" s="106" t="str">
        <f>IF(ISTEXT($D289),IF($S289="","",IF($R289="","",IF('1. Eingabemaske'!$F$14="",0,(IF('1. Eingabemaske'!$F$14=0,(R289/'1. Eingabemaske'!$G$14),(R289-1)/('1. Eingabemaske'!$G$14-1))*$S289)))),"")</f>
        <v/>
      </c>
      <c r="U289" s="103"/>
      <c r="V289" s="103"/>
      <c r="W289" s="104" t="str">
        <f t="shared" si="35"/>
        <v/>
      </c>
      <c r="X289" s="104" t="str">
        <f>IF(AND(ISTEXT($D289),ISNUMBER(W289)),IF(HLOOKUP(INT($I289),'1. Eingabemaske'!$I$12:$V$21,4,FALSE)&lt;&gt;0,HLOOKUP(INT($I289),'1. Eingabemaske'!$I$12:$V$21,4,FALSE),""),"")</f>
        <v/>
      </c>
      <c r="Y289" s="108" t="str">
        <f>IF(ISTEXT($D289),IF($W289="","",IF($X289="","",IF('1. Eingabemaske'!$F$15="","",(IF('1. Eingabemaske'!$F$15=0,($W289/'1. Eingabemaske'!$G$15),($W289-1)/('1. Eingabemaske'!$G$15-1))*$X289)))),"")</f>
        <v/>
      </c>
      <c r="Z289" s="103"/>
      <c r="AA289" s="103"/>
      <c r="AB289" s="104" t="str">
        <f t="shared" si="36"/>
        <v/>
      </c>
      <c r="AC289" s="104" t="str">
        <f>IF(AND(ISTEXT($D289),ISNUMBER($AB289)),IF(HLOOKUP(INT($I289),'1. Eingabemaske'!$I$12:$V$21,5,FALSE)&lt;&gt;0,HLOOKUP(INT($I289),'1. Eingabemaske'!$I$12:$V$21,5,FALSE),""),"")</f>
        <v/>
      </c>
      <c r="AD289" s="91" t="str">
        <f>IF(ISTEXT($D289),IF($AC289="","",IF('1. Eingabemaske'!$F$16="","",(IF('1. Eingabemaske'!$F$16=0,($AB289/'1. Eingabemaske'!$G$16),($AB289-1)/('1. Eingabemaske'!$G$16-1))*$AC289))),"")</f>
        <v/>
      </c>
      <c r="AE289" s="92" t="str">
        <f>IF(ISTEXT($D289),IF(F289="M",IF(L289="","",IF($K289="Frühentwickler",VLOOKUP(INT($I289),'1. Eingabemaske'!$Z$12:$AF$28,5,FALSE),IF($K289="Normalentwickler",VLOOKUP(INT($I289),'1. Eingabemaske'!$Z$12:$AF$23,6,FALSE),IF($K289="Spätentwickler",VLOOKUP(INT($I289),'1. Eingabemaske'!$Z$12:$AF$23,7,FALSE),0)))+((VLOOKUP(INT($I289),'1. Eingabemaske'!$Z$12:$AF$23,2,FALSE))*(($G289-DATE(YEAR($G289),1,1)+1)/365))),IF(F289="W",(IF($K289="Frühentwickler",VLOOKUP(INT($I289),'1. Eingabemaske'!$AH$12:$AN$28,5,FALSE),IF($K289="Normalentwickler",VLOOKUP(INT($I289),'1. Eingabemaske'!$AH$12:$AN$23,6,FALSE),IF($K289="Spätentwickler",VLOOKUP(INT($I289),'1. Eingabemaske'!$AH$12:$AN$23,7,FALSE),0)))+((VLOOKUP(INT($I289),'1. Eingabemaske'!$AH$12:$AN$23,2,FALSE))*(($G289-DATE(YEAR($G289),1,1)+1)/365))),"Geschlecht fehlt!")),"")</f>
        <v/>
      </c>
      <c r="AF289" s="93" t="str">
        <f t="shared" si="37"/>
        <v/>
      </c>
      <c r="AG289" s="103"/>
      <c r="AH289" s="94" t="str">
        <f>IF(AND(ISTEXT($D289),ISNUMBER($AG289)),IF(HLOOKUP(INT($I289),'1. Eingabemaske'!$I$12:$V$21,6,FALSE)&lt;&gt;0,HLOOKUP(INT($I289),'1. Eingabemaske'!$I$12:$V$21,6,FALSE),""),"")</f>
        <v/>
      </c>
      <c r="AI289" s="91" t="str">
        <f>IF(ISTEXT($D289),IF($AH289="","",IF('1. Eingabemaske'!$F$17="","",(IF('1. Eingabemaske'!$F$17=0,($AG289/'1. Eingabemaske'!$G$17),($AG289-1)/('1. Eingabemaske'!$G$17-1))*$AH289))),"")</f>
        <v/>
      </c>
      <c r="AJ289" s="103"/>
      <c r="AK289" s="94" t="str">
        <f>IF(AND(ISTEXT($D289),ISNUMBER($AJ289)),IF(HLOOKUP(INT($I289),'1. Eingabemaske'!$I$12:$V$21,7,FALSE)&lt;&gt;0,HLOOKUP(INT($I289),'1. Eingabemaske'!$I$12:$V$21,7,FALSE),""),"")</f>
        <v/>
      </c>
      <c r="AL289" s="91" t="str">
        <f>IF(ISTEXT($D289),IF(AJ289=0,0,IF($AK289="","",IF('1. Eingabemaske'!$F$18="","",(IF('1. Eingabemaske'!$F$18=0,($AJ289/'1. Eingabemaske'!$G$18),($AJ289-1)/('1. Eingabemaske'!$G$18-1))*$AK289)))),"")</f>
        <v/>
      </c>
      <c r="AM289" s="103"/>
      <c r="AN289" s="94" t="str">
        <f>IF(AND(ISTEXT($D289),ISNUMBER($AM289)),IF(HLOOKUP(INT($I289),'1. Eingabemaske'!$I$12:$V$21,8,FALSE)&lt;&gt;0,HLOOKUP(INT($I289),'1. Eingabemaske'!$I$12:$V$21,8,FALSE),""),"")</f>
        <v/>
      </c>
      <c r="AO289" s="89" t="str">
        <f>IF(ISTEXT($D289),IF($AN289="","",IF('1. Eingabemaske'!#REF!="","",(IF('1. Eingabemaske'!#REF!=0,($AM289/'1. Eingabemaske'!#REF!),($AM289-1)/('1. Eingabemaske'!#REF!-1))*$AN289))),"")</f>
        <v/>
      </c>
      <c r="AP289" s="110"/>
      <c r="AQ289" s="94" t="str">
        <f>IF(AND(ISTEXT($D289),ISNUMBER($AP289)),IF(HLOOKUP(INT($I289),'1. Eingabemaske'!$I$12:$V$21,9,FALSE)&lt;&gt;0,HLOOKUP(INT($I289),'1. Eingabemaske'!$I$12:$V$21,9,FALSE),""),"")</f>
        <v/>
      </c>
      <c r="AR289" s="103"/>
      <c r="AS289" s="94" t="str">
        <f>IF(AND(ISTEXT($D289),ISNUMBER($AR289)),IF(HLOOKUP(INT($I289),'1. Eingabemaske'!$I$12:$V$21,10,FALSE)&lt;&gt;0,HLOOKUP(INT($I289),'1. Eingabemaske'!$I$12:$V$21,10,FALSE),""),"")</f>
        <v/>
      </c>
      <c r="AT289" s="95" t="str">
        <f>IF(ISTEXT($D289),(IF($AQ289="",0,IF('1. Eingabemaske'!$F$19="","",(IF('1. Eingabemaske'!$F$19=0,($AP289/'1. Eingabemaske'!$G$19),($AP289-1)/('1. Eingabemaske'!$G$19-1))*$AQ289)))+IF($AS289="",0,IF('1. Eingabemaske'!$F$20="","",(IF('1. Eingabemaske'!$F$20=0,($AR289/'1. Eingabemaske'!$G$20),($AR289-1)/('1. Eingabemaske'!$G$20-1))*$AS289)))),"")</f>
        <v/>
      </c>
      <c r="AU289" s="103"/>
      <c r="AV289" s="94" t="str">
        <f>IF(AND(ISTEXT($D289),ISNUMBER($AU289)),IF(HLOOKUP(INT($I289),'1. Eingabemaske'!$I$12:$V$21,11,FALSE)&lt;&gt;0,HLOOKUP(INT($I289),'1. Eingabemaske'!$I$12:$V$21,11,FALSE),""),"")</f>
        <v/>
      </c>
      <c r="AW289" s="103"/>
      <c r="AX289" s="94" t="str">
        <f>IF(AND(ISTEXT($D289),ISNUMBER($AW289)),IF(HLOOKUP(INT($I289),'1. Eingabemaske'!$I$12:$V$21,12,FALSE)&lt;&gt;0,HLOOKUP(INT($I289),'1. Eingabemaske'!$I$12:$V$21,12,FALSE),""),"")</f>
        <v/>
      </c>
      <c r="AY289" s="95" t="str">
        <f>IF(ISTEXT($D289),SUM(IF($AV289="",0,IF('1. Eingabemaske'!$F$21="","",(IF('1. Eingabemaske'!$F$21=0,($AU289/'1. Eingabemaske'!$G$21),($AU289-1)/('1. Eingabemaske'!$G$21-1)))*$AV289)),IF($AX289="",0,IF('1. Eingabemaske'!#REF!="","",(IF('1. Eingabemaske'!#REF!=0,($AW289/'1. Eingabemaske'!#REF!),($AW289-1)/('1. Eingabemaske'!#REF!-1)))*$AX289))),"")</f>
        <v/>
      </c>
      <c r="AZ289" s="84" t="str">
        <f t="shared" si="38"/>
        <v>Bitte BES einfügen</v>
      </c>
      <c r="BA289" s="96" t="str">
        <f t="shared" si="39"/>
        <v/>
      </c>
      <c r="BB289" s="100"/>
      <c r="BC289" s="100"/>
      <c r="BD289" s="100"/>
    </row>
    <row r="290" spans="2:56" ht="13.5" thickBot="1" x14ac:dyDescent="0.45">
      <c r="B290" s="99" t="str">
        <f t="shared" si="32"/>
        <v xml:space="preserve"> </v>
      </c>
      <c r="C290" s="100"/>
      <c r="D290" s="100"/>
      <c r="E290" s="100"/>
      <c r="F290" s="100"/>
      <c r="G290" s="101"/>
      <c r="H290" s="101"/>
      <c r="I290" s="84" t="str">
        <f>IF(ISBLANK(Tableau1[[#This Row],[Name]]),"",((Tableau1[[#This Row],[Testdatum]]-Tableau1[[#This Row],[Geburtsdatum]])/365))</f>
        <v/>
      </c>
      <c r="J290" s="102" t="str">
        <f t="shared" si="33"/>
        <v xml:space="preserve"> </v>
      </c>
      <c r="K290" s="103"/>
      <c r="L290" s="103"/>
      <c r="M290" s="104" t="str">
        <f>IF(ISTEXT(D290),IF(L290="","",IF(HLOOKUP(INT($I290),'1. Eingabemaske'!$I$12:$V$21,2,FALSE)&lt;&gt;0,HLOOKUP(INT($I290),'1. Eingabemaske'!$I$12:$V$21,2,FALSE),"")),"")</f>
        <v/>
      </c>
      <c r="N290" s="105" t="str">
        <f>IF(ISTEXT($D290),IF(F290="M",IF(L290="","",IF($K290="Frühentwickler",VLOOKUP(INT($I290),'1. Eingabemaske'!$Z$12:$AF$28,5,FALSE),IF($K290="Normalentwickler",VLOOKUP(INT($I290),'1. Eingabemaske'!$Z$12:$AF$23,6,FALSE),IF($K290="Spätentwickler",VLOOKUP(INT($I290),'1. Eingabemaske'!$Z$12:$AF$23,7,FALSE),0)))+((VLOOKUP(INT($I290),'1. Eingabemaske'!$Z$12:$AF$23,2,FALSE))*(($G290-DATE(YEAR($G290),1,1)+1)/365))),IF(F290="W",(IF($K290="Frühentwickler",VLOOKUP(INT($I290),'1. Eingabemaske'!$AH$12:$AN$28,5,FALSE),IF($K290="Normalentwickler",VLOOKUP(INT($I290),'1. Eingabemaske'!$AH$12:$AN$23,6,FALSE),IF($K290="Spätentwickler",VLOOKUP(INT($I290),'1. Eingabemaske'!$AH$12:$AN$23,7,FALSE),0)))+((VLOOKUP(INT($I290),'1. Eingabemaske'!$AH$12:$AN$23,2,FALSE))*(($G290-DATE(YEAR($G290),1,1)+1)/365))),"Geschlecht fehlt!")),"")</f>
        <v/>
      </c>
      <c r="O290" s="106" t="str">
        <f>IF(ISTEXT(D290),IF(M290="","",IF('1. Eingabemaske'!$F$13="",0,(IF('1. Eingabemaske'!$F$13=0,(L290/'1. Eingabemaske'!$G$13),(L290-1)/('1. Eingabemaske'!$G$13-1))*M290*N290))),"")</f>
        <v/>
      </c>
      <c r="P290" s="103"/>
      <c r="Q290" s="103"/>
      <c r="R290" s="104" t="str">
        <f t="shared" si="34"/>
        <v/>
      </c>
      <c r="S290" s="104" t="str">
        <f>IF(AND(ISTEXT($D290),ISNUMBER(R290)),IF(HLOOKUP(INT($I290),'1. Eingabemaske'!$I$12:$V$21,3,FALSE)&lt;&gt;0,HLOOKUP(INT($I290),'1. Eingabemaske'!$I$12:$V$21,3,FALSE),""),"")</f>
        <v/>
      </c>
      <c r="T290" s="106" t="str">
        <f>IF(ISTEXT($D290),IF($S290="","",IF($R290="","",IF('1. Eingabemaske'!$F$14="",0,(IF('1. Eingabemaske'!$F$14=0,(R290/'1. Eingabemaske'!$G$14),(R290-1)/('1. Eingabemaske'!$G$14-1))*$S290)))),"")</f>
        <v/>
      </c>
      <c r="U290" s="103"/>
      <c r="V290" s="103"/>
      <c r="W290" s="104" t="str">
        <f t="shared" si="35"/>
        <v/>
      </c>
      <c r="X290" s="104" t="str">
        <f>IF(AND(ISTEXT($D290),ISNUMBER(W290)),IF(HLOOKUP(INT($I290),'1. Eingabemaske'!$I$12:$V$21,4,FALSE)&lt;&gt;0,HLOOKUP(INT($I290),'1. Eingabemaske'!$I$12:$V$21,4,FALSE),""),"")</f>
        <v/>
      </c>
      <c r="Y290" s="108" t="str">
        <f>IF(ISTEXT($D290),IF($W290="","",IF($X290="","",IF('1. Eingabemaske'!$F$15="","",(IF('1. Eingabemaske'!$F$15=0,($W290/'1. Eingabemaske'!$G$15),($W290-1)/('1. Eingabemaske'!$G$15-1))*$X290)))),"")</f>
        <v/>
      </c>
      <c r="Z290" s="103"/>
      <c r="AA290" s="103"/>
      <c r="AB290" s="104" t="str">
        <f t="shared" si="36"/>
        <v/>
      </c>
      <c r="AC290" s="104" t="str">
        <f>IF(AND(ISTEXT($D290),ISNUMBER($AB290)),IF(HLOOKUP(INT($I290),'1. Eingabemaske'!$I$12:$V$21,5,FALSE)&lt;&gt;0,HLOOKUP(INT($I290),'1. Eingabemaske'!$I$12:$V$21,5,FALSE),""),"")</f>
        <v/>
      </c>
      <c r="AD290" s="91" t="str">
        <f>IF(ISTEXT($D290),IF($AC290="","",IF('1. Eingabemaske'!$F$16="","",(IF('1. Eingabemaske'!$F$16=0,($AB290/'1. Eingabemaske'!$G$16),($AB290-1)/('1. Eingabemaske'!$G$16-1))*$AC290))),"")</f>
        <v/>
      </c>
      <c r="AE290" s="92" t="str">
        <f>IF(ISTEXT($D290),IF(F290="M",IF(L290="","",IF($K290="Frühentwickler",VLOOKUP(INT($I290),'1. Eingabemaske'!$Z$12:$AF$28,5,FALSE),IF($K290="Normalentwickler",VLOOKUP(INT($I290),'1. Eingabemaske'!$Z$12:$AF$23,6,FALSE),IF($K290="Spätentwickler",VLOOKUP(INT($I290),'1. Eingabemaske'!$Z$12:$AF$23,7,FALSE),0)))+((VLOOKUP(INT($I290),'1. Eingabemaske'!$Z$12:$AF$23,2,FALSE))*(($G290-DATE(YEAR($G290),1,1)+1)/365))),IF(F290="W",(IF($K290="Frühentwickler",VLOOKUP(INT($I290),'1. Eingabemaske'!$AH$12:$AN$28,5,FALSE),IF($K290="Normalentwickler",VLOOKUP(INT($I290),'1. Eingabemaske'!$AH$12:$AN$23,6,FALSE),IF($K290="Spätentwickler",VLOOKUP(INT($I290),'1. Eingabemaske'!$AH$12:$AN$23,7,FALSE),0)))+((VLOOKUP(INT($I290),'1. Eingabemaske'!$AH$12:$AN$23,2,FALSE))*(($G290-DATE(YEAR($G290),1,1)+1)/365))),"Geschlecht fehlt!")),"")</f>
        <v/>
      </c>
      <c r="AF290" s="93" t="str">
        <f t="shared" si="37"/>
        <v/>
      </c>
      <c r="AG290" s="103"/>
      <c r="AH290" s="94" t="str">
        <f>IF(AND(ISTEXT($D290),ISNUMBER($AG290)),IF(HLOOKUP(INT($I290),'1. Eingabemaske'!$I$12:$V$21,6,FALSE)&lt;&gt;0,HLOOKUP(INT($I290),'1. Eingabemaske'!$I$12:$V$21,6,FALSE),""),"")</f>
        <v/>
      </c>
      <c r="AI290" s="91" t="str">
        <f>IF(ISTEXT($D290),IF($AH290="","",IF('1. Eingabemaske'!$F$17="","",(IF('1. Eingabemaske'!$F$17=0,($AG290/'1. Eingabemaske'!$G$17),($AG290-1)/('1. Eingabemaske'!$G$17-1))*$AH290))),"")</f>
        <v/>
      </c>
      <c r="AJ290" s="103"/>
      <c r="AK290" s="94" t="str">
        <f>IF(AND(ISTEXT($D290),ISNUMBER($AJ290)),IF(HLOOKUP(INT($I290),'1. Eingabemaske'!$I$12:$V$21,7,FALSE)&lt;&gt;0,HLOOKUP(INT($I290),'1. Eingabemaske'!$I$12:$V$21,7,FALSE),""),"")</f>
        <v/>
      </c>
      <c r="AL290" s="91" t="str">
        <f>IF(ISTEXT($D290),IF(AJ290=0,0,IF($AK290="","",IF('1. Eingabemaske'!$F$18="","",(IF('1. Eingabemaske'!$F$18=0,($AJ290/'1. Eingabemaske'!$G$18),($AJ290-1)/('1. Eingabemaske'!$G$18-1))*$AK290)))),"")</f>
        <v/>
      </c>
      <c r="AM290" s="103"/>
      <c r="AN290" s="94" t="str">
        <f>IF(AND(ISTEXT($D290),ISNUMBER($AM290)),IF(HLOOKUP(INT($I290),'1. Eingabemaske'!$I$12:$V$21,8,FALSE)&lt;&gt;0,HLOOKUP(INT($I290),'1. Eingabemaske'!$I$12:$V$21,8,FALSE),""),"")</f>
        <v/>
      </c>
      <c r="AO290" s="89" t="str">
        <f>IF(ISTEXT($D290),IF($AN290="","",IF('1. Eingabemaske'!#REF!="","",(IF('1. Eingabemaske'!#REF!=0,($AM290/'1. Eingabemaske'!#REF!),($AM290-1)/('1. Eingabemaske'!#REF!-1))*$AN290))),"")</f>
        <v/>
      </c>
      <c r="AP290" s="110"/>
      <c r="AQ290" s="94" t="str">
        <f>IF(AND(ISTEXT($D290),ISNUMBER($AP290)),IF(HLOOKUP(INT($I290),'1. Eingabemaske'!$I$12:$V$21,9,FALSE)&lt;&gt;0,HLOOKUP(INT($I290),'1. Eingabemaske'!$I$12:$V$21,9,FALSE),""),"")</f>
        <v/>
      </c>
      <c r="AR290" s="103"/>
      <c r="AS290" s="94" t="str">
        <f>IF(AND(ISTEXT($D290),ISNUMBER($AR290)),IF(HLOOKUP(INT($I290),'1. Eingabemaske'!$I$12:$V$21,10,FALSE)&lt;&gt;0,HLOOKUP(INT($I290),'1. Eingabemaske'!$I$12:$V$21,10,FALSE),""),"")</f>
        <v/>
      </c>
      <c r="AT290" s="95" t="str">
        <f>IF(ISTEXT($D290),(IF($AQ290="",0,IF('1. Eingabemaske'!$F$19="","",(IF('1. Eingabemaske'!$F$19=0,($AP290/'1. Eingabemaske'!$G$19),($AP290-1)/('1. Eingabemaske'!$G$19-1))*$AQ290)))+IF($AS290="",0,IF('1. Eingabemaske'!$F$20="","",(IF('1. Eingabemaske'!$F$20=0,($AR290/'1. Eingabemaske'!$G$20),($AR290-1)/('1. Eingabemaske'!$G$20-1))*$AS290)))),"")</f>
        <v/>
      </c>
      <c r="AU290" s="103"/>
      <c r="AV290" s="94" t="str">
        <f>IF(AND(ISTEXT($D290),ISNUMBER($AU290)),IF(HLOOKUP(INT($I290),'1. Eingabemaske'!$I$12:$V$21,11,FALSE)&lt;&gt;0,HLOOKUP(INT($I290),'1. Eingabemaske'!$I$12:$V$21,11,FALSE),""),"")</f>
        <v/>
      </c>
      <c r="AW290" s="103"/>
      <c r="AX290" s="94" t="str">
        <f>IF(AND(ISTEXT($D290),ISNUMBER($AW290)),IF(HLOOKUP(INT($I290),'1. Eingabemaske'!$I$12:$V$21,12,FALSE)&lt;&gt;0,HLOOKUP(INT($I290),'1. Eingabemaske'!$I$12:$V$21,12,FALSE),""),"")</f>
        <v/>
      </c>
      <c r="AY290" s="95" t="str">
        <f>IF(ISTEXT($D290),SUM(IF($AV290="",0,IF('1. Eingabemaske'!$F$21="","",(IF('1. Eingabemaske'!$F$21=0,($AU290/'1. Eingabemaske'!$G$21),($AU290-1)/('1. Eingabemaske'!$G$21-1)))*$AV290)),IF($AX290="",0,IF('1. Eingabemaske'!#REF!="","",(IF('1. Eingabemaske'!#REF!=0,($AW290/'1. Eingabemaske'!#REF!),($AW290-1)/('1. Eingabemaske'!#REF!-1)))*$AX290))),"")</f>
        <v/>
      </c>
      <c r="AZ290" s="84" t="str">
        <f t="shared" si="38"/>
        <v>Bitte BES einfügen</v>
      </c>
      <c r="BA290" s="96" t="str">
        <f t="shared" si="39"/>
        <v/>
      </c>
      <c r="BB290" s="100"/>
      <c r="BC290" s="100"/>
      <c r="BD290" s="100"/>
    </row>
    <row r="291" spans="2:56" ht="13.5" thickBot="1" x14ac:dyDescent="0.45">
      <c r="B291" s="99" t="str">
        <f t="shared" si="32"/>
        <v xml:space="preserve"> </v>
      </c>
      <c r="C291" s="100"/>
      <c r="D291" s="100"/>
      <c r="E291" s="100"/>
      <c r="F291" s="100"/>
      <c r="G291" s="101"/>
      <c r="H291" s="101"/>
      <c r="I291" s="84" t="str">
        <f>IF(ISBLANK(Tableau1[[#This Row],[Name]]),"",((Tableau1[[#This Row],[Testdatum]]-Tableau1[[#This Row],[Geburtsdatum]])/365))</f>
        <v/>
      </c>
      <c r="J291" s="102" t="str">
        <f t="shared" si="33"/>
        <v xml:space="preserve"> </v>
      </c>
      <c r="K291" s="103"/>
      <c r="L291" s="103"/>
      <c r="M291" s="104" t="str">
        <f>IF(ISTEXT(D291),IF(L291="","",IF(HLOOKUP(INT($I291),'1. Eingabemaske'!$I$12:$V$21,2,FALSE)&lt;&gt;0,HLOOKUP(INT($I291),'1. Eingabemaske'!$I$12:$V$21,2,FALSE),"")),"")</f>
        <v/>
      </c>
      <c r="N291" s="105" t="str">
        <f>IF(ISTEXT($D291),IF(F291="M",IF(L291="","",IF($K291="Frühentwickler",VLOOKUP(INT($I291),'1. Eingabemaske'!$Z$12:$AF$28,5,FALSE),IF($K291="Normalentwickler",VLOOKUP(INT($I291),'1. Eingabemaske'!$Z$12:$AF$23,6,FALSE),IF($K291="Spätentwickler",VLOOKUP(INT($I291),'1. Eingabemaske'!$Z$12:$AF$23,7,FALSE),0)))+((VLOOKUP(INT($I291),'1. Eingabemaske'!$Z$12:$AF$23,2,FALSE))*(($G291-DATE(YEAR($G291),1,1)+1)/365))),IF(F291="W",(IF($K291="Frühentwickler",VLOOKUP(INT($I291),'1. Eingabemaske'!$AH$12:$AN$28,5,FALSE),IF($K291="Normalentwickler",VLOOKUP(INT($I291),'1. Eingabemaske'!$AH$12:$AN$23,6,FALSE),IF($K291="Spätentwickler",VLOOKUP(INT($I291),'1. Eingabemaske'!$AH$12:$AN$23,7,FALSE),0)))+((VLOOKUP(INT($I291),'1. Eingabemaske'!$AH$12:$AN$23,2,FALSE))*(($G291-DATE(YEAR($G291),1,1)+1)/365))),"Geschlecht fehlt!")),"")</f>
        <v/>
      </c>
      <c r="O291" s="106" t="str">
        <f>IF(ISTEXT(D291),IF(M291="","",IF('1. Eingabemaske'!$F$13="",0,(IF('1. Eingabemaske'!$F$13=0,(L291/'1. Eingabemaske'!$G$13),(L291-1)/('1. Eingabemaske'!$G$13-1))*M291*N291))),"")</f>
        <v/>
      </c>
      <c r="P291" s="103"/>
      <c r="Q291" s="103"/>
      <c r="R291" s="104" t="str">
        <f t="shared" si="34"/>
        <v/>
      </c>
      <c r="S291" s="104" t="str">
        <f>IF(AND(ISTEXT($D291),ISNUMBER(R291)),IF(HLOOKUP(INT($I291),'1. Eingabemaske'!$I$12:$V$21,3,FALSE)&lt;&gt;0,HLOOKUP(INT($I291),'1. Eingabemaske'!$I$12:$V$21,3,FALSE),""),"")</f>
        <v/>
      </c>
      <c r="T291" s="106" t="str">
        <f>IF(ISTEXT($D291),IF($S291="","",IF($R291="","",IF('1. Eingabemaske'!$F$14="",0,(IF('1. Eingabemaske'!$F$14=0,(R291/'1. Eingabemaske'!$G$14),(R291-1)/('1. Eingabemaske'!$G$14-1))*$S291)))),"")</f>
        <v/>
      </c>
      <c r="U291" s="103"/>
      <c r="V291" s="103"/>
      <c r="W291" s="104" t="str">
        <f t="shared" si="35"/>
        <v/>
      </c>
      <c r="X291" s="104" t="str">
        <f>IF(AND(ISTEXT($D291),ISNUMBER(W291)),IF(HLOOKUP(INT($I291),'1. Eingabemaske'!$I$12:$V$21,4,FALSE)&lt;&gt;0,HLOOKUP(INT($I291),'1. Eingabemaske'!$I$12:$V$21,4,FALSE),""),"")</f>
        <v/>
      </c>
      <c r="Y291" s="108" t="str">
        <f>IF(ISTEXT($D291),IF($W291="","",IF($X291="","",IF('1. Eingabemaske'!$F$15="","",(IF('1. Eingabemaske'!$F$15=0,($W291/'1. Eingabemaske'!$G$15),($W291-1)/('1. Eingabemaske'!$G$15-1))*$X291)))),"")</f>
        <v/>
      </c>
      <c r="Z291" s="103"/>
      <c r="AA291" s="103"/>
      <c r="AB291" s="104" t="str">
        <f t="shared" si="36"/>
        <v/>
      </c>
      <c r="AC291" s="104" t="str">
        <f>IF(AND(ISTEXT($D291),ISNUMBER($AB291)),IF(HLOOKUP(INT($I291),'1. Eingabemaske'!$I$12:$V$21,5,FALSE)&lt;&gt;0,HLOOKUP(INT($I291),'1. Eingabemaske'!$I$12:$V$21,5,FALSE),""),"")</f>
        <v/>
      </c>
      <c r="AD291" s="91" t="str">
        <f>IF(ISTEXT($D291),IF($AC291="","",IF('1. Eingabemaske'!$F$16="","",(IF('1. Eingabemaske'!$F$16=0,($AB291/'1. Eingabemaske'!$G$16),($AB291-1)/('1. Eingabemaske'!$G$16-1))*$AC291))),"")</f>
        <v/>
      </c>
      <c r="AE291" s="92" t="str">
        <f>IF(ISTEXT($D291),IF(F291="M",IF(L291="","",IF($K291="Frühentwickler",VLOOKUP(INT($I291),'1. Eingabemaske'!$Z$12:$AF$28,5,FALSE),IF($K291="Normalentwickler",VLOOKUP(INT($I291),'1. Eingabemaske'!$Z$12:$AF$23,6,FALSE),IF($K291="Spätentwickler",VLOOKUP(INT($I291),'1. Eingabemaske'!$Z$12:$AF$23,7,FALSE),0)))+((VLOOKUP(INT($I291),'1. Eingabemaske'!$Z$12:$AF$23,2,FALSE))*(($G291-DATE(YEAR($G291),1,1)+1)/365))),IF(F291="W",(IF($K291="Frühentwickler",VLOOKUP(INT($I291),'1. Eingabemaske'!$AH$12:$AN$28,5,FALSE),IF($K291="Normalentwickler",VLOOKUP(INT($I291),'1. Eingabemaske'!$AH$12:$AN$23,6,FALSE),IF($K291="Spätentwickler",VLOOKUP(INT($I291),'1. Eingabemaske'!$AH$12:$AN$23,7,FALSE),0)))+((VLOOKUP(INT($I291),'1. Eingabemaske'!$AH$12:$AN$23,2,FALSE))*(($G291-DATE(YEAR($G291),1,1)+1)/365))),"Geschlecht fehlt!")),"")</f>
        <v/>
      </c>
      <c r="AF291" s="93" t="str">
        <f t="shared" si="37"/>
        <v/>
      </c>
      <c r="AG291" s="103"/>
      <c r="AH291" s="94" t="str">
        <f>IF(AND(ISTEXT($D291),ISNUMBER($AG291)),IF(HLOOKUP(INT($I291),'1. Eingabemaske'!$I$12:$V$21,6,FALSE)&lt;&gt;0,HLOOKUP(INT($I291),'1. Eingabemaske'!$I$12:$V$21,6,FALSE),""),"")</f>
        <v/>
      </c>
      <c r="AI291" s="91" t="str">
        <f>IF(ISTEXT($D291),IF($AH291="","",IF('1. Eingabemaske'!$F$17="","",(IF('1. Eingabemaske'!$F$17=0,($AG291/'1. Eingabemaske'!$G$17),($AG291-1)/('1. Eingabemaske'!$G$17-1))*$AH291))),"")</f>
        <v/>
      </c>
      <c r="AJ291" s="103"/>
      <c r="AK291" s="94" t="str">
        <f>IF(AND(ISTEXT($D291),ISNUMBER($AJ291)),IF(HLOOKUP(INT($I291),'1. Eingabemaske'!$I$12:$V$21,7,FALSE)&lt;&gt;0,HLOOKUP(INT($I291),'1. Eingabemaske'!$I$12:$V$21,7,FALSE),""),"")</f>
        <v/>
      </c>
      <c r="AL291" s="91" t="str">
        <f>IF(ISTEXT($D291),IF(AJ291=0,0,IF($AK291="","",IF('1. Eingabemaske'!$F$18="","",(IF('1. Eingabemaske'!$F$18=0,($AJ291/'1. Eingabemaske'!$G$18),($AJ291-1)/('1. Eingabemaske'!$G$18-1))*$AK291)))),"")</f>
        <v/>
      </c>
      <c r="AM291" s="103"/>
      <c r="AN291" s="94" t="str">
        <f>IF(AND(ISTEXT($D291),ISNUMBER($AM291)),IF(HLOOKUP(INT($I291),'1. Eingabemaske'!$I$12:$V$21,8,FALSE)&lt;&gt;0,HLOOKUP(INT($I291),'1. Eingabemaske'!$I$12:$V$21,8,FALSE),""),"")</f>
        <v/>
      </c>
      <c r="AO291" s="89" t="str">
        <f>IF(ISTEXT($D291),IF($AN291="","",IF('1. Eingabemaske'!#REF!="","",(IF('1. Eingabemaske'!#REF!=0,($AM291/'1. Eingabemaske'!#REF!),($AM291-1)/('1. Eingabemaske'!#REF!-1))*$AN291))),"")</f>
        <v/>
      </c>
      <c r="AP291" s="110"/>
      <c r="AQ291" s="94" t="str">
        <f>IF(AND(ISTEXT($D291),ISNUMBER($AP291)),IF(HLOOKUP(INT($I291),'1. Eingabemaske'!$I$12:$V$21,9,FALSE)&lt;&gt;0,HLOOKUP(INT($I291),'1. Eingabemaske'!$I$12:$V$21,9,FALSE),""),"")</f>
        <v/>
      </c>
      <c r="AR291" s="103"/>
      <c r="AS291" s="94" t="str">
        <f>IF(AND(ISTEXT($D291),ISNUMBER($AR291)),IF(HLOOKUP(INT($I291),'1. Eingabemaske'!$I$12:$V$21,10,FALSE)&lt;&gt;0,HLOOKUP(INT($I291),'1. Eingabemaske'!$I$12:$V$21,10,FALSE),""),"")</f>
        <v/>
      </c>
      <c r="AT291" s="95" t="str">
        <f>IF(ISTEXT($D291),(IF($AQ291="",0,IF('1. Eingabemaske'!$F$19="","",(IF('1. Eingabemaske'!$F$19=0,($AP291/'1. Eingabemaske'!$G$19),($AP291-1)/('1. Eingabemaske'!$G$19-1))*$AQ291)))+IF($AS291="",0,IF('1. Eingabemaske'!$F$20="","",(IF('1. Eingabemaske'!$F$20=0,($AR291/'1. Eingabemaske'!$G$20),($AR291-1)/('1. Eingabemaske'!$G$20-1))*$AS291)))),"")</f>
        <v/>
      </c>
      <c r="AU291" s="103"/>
      <c r="AV291" s="94" t="str">
        <f>IF(AND(ISTEXT($D291),ISNUMBER($AU291)),IF(HLOOKUP(INT($I291),'1. Eingabemaske'!$I$12:$V$21,11,FALSE)&lt;&gt;0,HLOOKUP(INT($I291),'1. Eingabemaske'!$I$12:$V$21,11,FALSE),""),"")</f>
        <v/>
      </c>
      <c r="AW291" s="103"/>
      <c r="AX291" s="94" t="str">
        <f>IF(AND(ISTEXT($D291),ISNUMBER($AW291)),IF(HLOOKUP(INT($I291),'1. Eingabemaske'!$I$12:$V$21,12,FALSE)&lt;&gt;0,HLOOKUP(INT($I291),'1. Eingabemaske'!$I$12:$V$21,12,FALSE),""),"")</f>
        <v/>
      </c>
      <c r="AY291" s="95" t="str">
        <f>IF(ISTEXT($D291),SUM(IF($AV291="",0,IF('1. Eingabemaske'!$F$21="","",(IF('1. Eingabemaske'!$F$21=0,($AU291/'1. Eingabemaske'!$G$21),($AU291-1)/('1. Eingabemaske'!$G$21-1)))*$AV291)),IF($AX291="",0,IF('1. Eingabemaske'!#REF!="","",(IF('1. Eingabemaske'!#REF!=0,($AW291/'1. Eingabemaske'!#REF!),($AW291-1)/('1. Eingabemaske'!#REF!-1)))*$AX291))),"")</f>
        <v/>
      </c>
      <c r="AZ291" s="84" t="str">
        <f t="shared" si="38"/>
        <v>Bitte BES einfügen</v>
      </c>
      <c r="BA291" s="96" t="str">
        <f t="shared" si="39"/>
        <v/>
      </c>
      <c r="BB291" s="100"/>
      <c r="BC291" s="100"/>
      <c r="BD291" s="100"/>
    </row>
    <row r="292" spans="2:56" ht="13.5" thickBot="1" x14ac:dyDescent="0.45">
      <c r="B292" s="99" t="str">
        <f t="shared" si="32"/>
        <v xml:space="preserve"> </v>
      </c>
      <c r="C292" s="100"/>
      <c r="D292" s="100"/>
      <c r="E292" s="100"/>
      <c r="F292" s="100"/>
      <c r="G292" s="101"/>
      <c r="H292" s="101"/>
      <c r="I292" s="84" t="str">
        <f>IF(ISBLANK(Tableau1[[#This Row],[Name]]),"",((Tableau1[[#This Row],[Testdatum]]-Tableau1[[#This Row],[Geburtsdatum]])/365))</f>
        <v/>
      </c>
      <c r="J292" s="102" t="str">
        <f t="shared" si="33"/>
        <v xml:space="preserve"> </v>
      </c>
      <c r="K292" s="103"/>
      <c r="L292" s="103"/>
      <c r="M292" s="104" t="str">
        <f>IF(ISTEXT(D292),IF(L292="","",IF(HLOOKUP(INT($I292),'1. Eingabemaske'!$I$12:$V$21,2,FALSE)&lt;&gt;0,HLOOKUP(INT($I292),'1. Eingabemaske'!$I$12:$V$21,2,FALSE),"")),"")</f>
        <v/>
      </c>
      <c r="N292" s="105" t="str">
        <f>IF(ISTEXT($D292),IF(F292="M",IF(L292="","",IF($K292="Frühentwickler",VLOOKUP(INT($I292),'1. Eingabemaske'!$Z$12:$AF$28,5,FALSE),IF($K292="Normalentwickler",VLOOKUP(INT($I292),'1. Eingabemaske'!$Z$12:$AF$23,6,FALSE),IF($K292="Spätentwickler",VLOOKUP(INT($I292),'1. Eingabemaske'!$Z$12:$AF$23,7,FALSE),0)))+((VLOOKUP(INT($I292),'1. Eingabemaske'!$Z$12:$AF$23,2,FALSE))*(($G292-DATE(YEAR($G292),1,1)+1)/365))),IF(F292="W",(IF($K292="Frühentwickler",VLOOKUP(INT($I292),'1. Eingabemaske'!$AH$12:$AN$28,5,FALSE),IF($K292="Normalentwickler",VLOOKUP(INT($I292),'1. Eingabemaske'!$AH$12:$AN$23,6,FALSE),IF($K292="Spätentwickler",VLOOKUP(INT($I292),'1. Eingabemaske'!$AH$12:$AN$23,7,FALSE),0)))+((VLOOKUP(INT($I292),'1. Eingabemaske'!$AH$12:$AN$23,2,FALSE))*(($G292-DATE(YEAR($G292),1,1)+1)/365))),"Geschlecht fehlt!")),"")</f>
        <v/>
      </c>
      <c r="O292" s="106" t="str">
        <f>IF(ISTEXT(D292),IF(M292="","",IF('1. Eingabemaske'!$F$13="",0,(IF('1. Eingabemaske'!$F$13=0,(L292/'1. Eingabemaske'!$G$13),(L292-1)/('1. Eingabemaske'!$G$13-1))*M292*N292))),"")</f>
        <v/>
      </c>
      <c r="P292" s="103"/>
      <c r="Q292" s="103"/>
      <c r="R292" s="104" t="str">
        <f t="shared" si="34"/>
        <v/>
      </c>
      <c r="S292" s="104" t="str">
        <f>IF(AND(ISTEXT($D292),ISNUMBER(R292)),IF(HLOOKUP(INT($I292),'1. Eingabemaske'!$I$12:$V$21,3,FALSE)&lt;&gt;0,HLOOKUP(INT($I292),'1. Eingabemaske'!$I$12:$V$21,3,FALSE),""),"")</f>
        <v/>
      </c>
      <c r="T292" s="106" t="str">
        <f>IF(ISTEXT($D292),IF($S292="","",IF($R292="","",IF('1. Eingabemaske'!$F$14="",0,(IF('1. Eingabemaske'!$F$14=0,(R292/'1. Eingabemaske'!$G$14),(R292-1)/('1. Eingabemaske'!$G$14-1))*$S292)))),"")</f>
        <v/>
      </c>
      <c r="U292" s="103"/>
      <c r="V292" s="103"/>
      <c r="W292" s="104" t="str">
        <f t="shared" si="35"/>
        <v/>
      </c>
      <c r="X292" s="104" t="str">
        <f>IF(AND(ISTEXT($D292),ISNUMBER(W292)),IF(HLOOKUP(INT($I292),'1. Eingabemaske'!$I$12:$V$21,4,FALSE)&lt;&gt;0,HLOOKUP(INT($I292),'1. Eingabemaske'!$I$12:$V$21,4,FALSE),""),"")</f>
        <v/>
      </c>
      <c r="Y292" s="108" t="str">
        <f>IF(ISTEXT($D292),IF($W292="","",IF($X292="","",IF('1. Eingabemaske'!$F$15="","",(IF('1. Eingabemaske'!$F$15=0,($W292/'1. Eingabemaske'!$G$15),($W292-1)/('1. Eingabemaske'!$G$15-1))*$X292)))),"")</f>
        <v/>
      </c>
      <c r="Z292" s="103"/>
      <c r="AA292" s="103"/>
      <c r="AB292" s="104" t="str">
        <f t="shared" si="36"/>
        <v/>
      </c>
      <c r="AC292" s="104" t="str">
        <f>IF(AND(ISTEXT($D292),ISNUMBER($AB292)),IF(HLOOKUP(INT($I292),'1. Eingabemaske'!$I$12:$V$21,5,FALSE)&lt;&gt;0,HLOOKUP(INT($I292),'1. Eingabemaske'!$I$12:$V$21,5,FALSE),""),"")</f>
        <v/>
      </c>
      <c r="AD292" s="91" t="str">
        <f>IF(ISTEXT($D292),IF($AC292="","",IF('1. Eingabemaske'!$F$16="","",(IF('1. Eingabemaske'!$F$16=0,($AB292/'1. Eingabemaske'!$G$16),($AB292-1)/('1. Eingabemaske'!$G$16-1))*$AC292))),"")</f>
        <v/>
      </c>
      <c r="AE292" s="92" t="str">
        <f>IF(ISTEXT($D292),IF(F292="M",IF(L292="","",IF($K292="Frühentwickler",VLOOKUP(INT($I292),'1. Eingabemaske'!$Z$12:$AF$28,5,FALSE),IF($K292="Normalentwickler",VLOOKUP(INT($I292),'1. Eingabemaske'!$Z$12:$AF$23,6,FALSE),IF($K292="Spätentwickler",VLOOKUP(INT($I292),'1. Eingabemaske'!$Z$12:$AF$23,7,FALSE),0)))+((VLOOKUP(INT($I292),'1. Eingabemaske'!$Z$12:$AF$23,2,FALSE))*(($G292-DATE(YEAR($G292),1,1)+1)/365))),IF(F292="W",(IF($K292="Frühentwickler",VLOOKUP(INT($I292),'1. Eingabemaske'!$AH$12:$AN$28,5,FALSE),IF($K292="Normalentwickler",VLOOKUP(INT($I292),'1. Eingabemaske'!$AH$12:$AN$23,6,FALSE),IF($K292="Spätentwickler",VLOOKUP(INT($I292),'1. Eingabemaske'!$AH$12:$AN$23,7,FALSE),0)))+((VLOOKUP(INT($I292),'1. Eingabemaske'!$AH$12:$AN$23,2,FALSE))*(($G292-DATE(YEAR($G292),1,1)+1)/365))),"Geschlecht fehlt!")),"")</f>
        <v/>
      </c>
      <c r="AF292" s="93" t="str">
        <f t="shared" si="37"/>
        <v/>
      </c>
      <c r="AG292" s="103"/>
      <c r="AH292" s="94" t="str">
        <f>IF(AND(ISTEXT($D292),ISNUMBER($AG292)),IF(HLOOKUP(INT($I292),'1. Eingabemaske'!$I$12:$V$21,6,FALSE)&lt;&gt;0,HLOOKUP(INT($I292),'1. Eingabemaske'!$I$12:$V$21,6,FALSE),""),"")</f>
        <v/>
      </c>
      <c r="AI292" s="91" t="str">
        <f>IF(ISTEXT($D292),IF($AH292="","",IF('1. Eingabemaske'!$F$17="","",(IF('1. Eingabemaske'!$F$17=0,($AG292/'1. Eingabemaske'!$G$17),($AG292-1)/('1. Eingabemaske'!$G$17-1))*$AH292))),"")</f>
        <v/>
      </c>
      <c r="AJ292" s="103"/>
      <c r="AK292" s="94" t="str">
        <f>IF(AND(ISTEXT($D292),ISNUMBER($AJ292)),IF(HLOOKUP(INT($I292),'1. Eingabemaske'!$I$12:$V$21,7,FALSE)&lt;&gt;0,HLOOKUP(INT($I292),'1. Eingabemaske'!$I$12:$V$21,7,FALSE),""),"")</f>
        <v/>
      </c>
      <c r="AL292" s="91" t="str">
        <f>IF(ISTEXT($D292),IF(AJ292=0,0,IF($AK292="","",IF('1. Eingabemaske'!$F$18="","",(IF('1. Eingabemaske'!$F$18=0,($AJ292/'1. Eingabemaske'!$G$18),($AJ292-1)/('1. Eingabemaske'!$G$18-1))*$AK292)))),"")</f>
        <v/>
      </c>
      <c r="AM292" s="103"/>
      <c r="AN292" s="94" t="str">
        <f>IF(AND(ISTEXT($D292),ISNUMBER($AM292)),IF(HLOOKUP(INT($I292),'1. Eingabemaske'!$I$12:$V$21,8,FALSE)&lt;&gt;0,HLOOKUP(INT($I292),'1. Eingabemaske'!$I$12:$V$21,8,FALSE),""),"")</f>
        <v/>
      </c>
      <c r="AO292" s="89" t="str">
        <f>IF(ISTEXT($D292),IF($AN292="","",IF('1. Eingabemaske'!#REF!="","",(IF('1. Eingabemaske'!#REF!=0,($AM292/'1. Eingabemaske'!#REF!),($AM292-1)/('1. Eingabemaske'!#REF!-1))*$AN292))),"")</f>
        <v/>
      </c>
      <c r="AP292" s="110"/>
      <c r="AQ292" s="94" t="str">
        <f>IF(AND(ISTEXT($D292),ISNUMBER($AP292)),IF(HLOOKUP(INT($I292),'1. Eingabemaske'!$I$12:$V$21,9,FALSE)&lt;&gt;0,HLOOKUP(INT($I292),'1. Eingabemaske'!$I$12:$V$21,9,FALSE),""),"")</f>
        <v/>
      </c>
      <c r="AR292" s="103"/>
      <c r="AS292" s="94" t="str">
        <f>IF(AND(ISTEXT($D292),ISNUMBER($AR292)),IF(HLOOKUP(INT($I292),'1. Eingabemaske'!$I$12:$V$21,10,FALSE)&lt;&gt;0,HLOOKUP(INT($I292),'1. Eingabemaske'!$I$12:$V$21,10,FALSE),""),"")</f>
        <v/>
      </c>
      <c r="AT292" s="95" t="str">
        <f>IF(ISTEXT($D292),(IF($AQ292="",0,IF('1. Eingabemaske'!$F$19="","",(IF('1. Eingabemaske'!$F$19=0,($AP292/'1. Eingabemaske'!$G$19),($AP292-1)/('1. Eingabemaske'!$G$19-1))*$AQ292)))+IF($AS292="",0,IF('1. Eingabemaske'!$F$20="","",(IF('1. Eingabemaske'!$F$20=0,($AR292/'1. Eingabemaske'!$G$20),($AR292-1)/('1. Eingabemaske'!$G$20-1))*$AS292)))),"")</f>
        <v/>
      </c>
      <c r="AU292" s="103"/>
      <c r="AV292" s="94" t="str">
        <f>IF(AND(ISTEXT($D292),ISNUMBER($AU292)),IF(HLOOKUP(INT($I292),'1. Eingabemaske'!$I$12:$V$21,11,FALSE)&lt;&gt;0,HLOOKUP(INT($I292),'1. Eingabemaske'!$I$12:$V$21,11,FALSE),""),"")</f>
        <v/>
      </c>
      <c r="AW292" s="103"/>
      <c r="AX292" s="94" t="str">
        <f>IF(AND(ISTEXT($D292),ISNUMBER($AW292)),IF(HLOOKUP(INT($I292),'1. Eingabemaske'!$I$12:$V$21,12,FALSE)&lt;&gt;0,HLOOKUP(INT($I292),'1. Eingabemaske'!$I$12:$V$21,12,FALSE),""),"")</f>
        <v/>
      </c>
      <c r="AY292" s="95" t="str">
        <f>IF(ISTEXT($D292),SUM(IF($AV292="",0,IF('1. Eingabemaske'!$F$21="","",(IF('1. Eingabemaske'!$F$21=0,($AU292/'1. Eingabemaske'!$G$21),($AU292-1)/('1. Eingabemaske'!$G$21-1)))*$AV292)),IF($AX292="",0,IF('1. Eingabemaske'!#REF!="","",(IF('1. Eingabemaske'!#REF!=0,($AW292/'1. Eingabemaske'!#REF!),($AW292-1)/('1. Eingabemaske'!#REF!-1)))*$AX292))),"")</f>
        <v/>
      </c>
      <c r="AZ292" s="84" t="str">
        <f t="shared" si="38"/>
        <v>Bitte BES einfügen</v>
      </c>
      <c r="BA292" s="96" t="str">
        <f t="shared" si="39"/>
        <v/>
      </c>
      <c r="BB292" s="100"/>
      <c r="BC292" s="100"/>
      <c r="BD292" s="100"/>
    </row>
    <row r="293" spans="2:56" ht="13.5" thickBot="1" x14ac:dyDescent="0.45">
      <c r="B293" s="99" t="str">
        <f t="shared" si="32"/>
        <v xml:space="preserve"> </v>
      </c>
      <c r="C293" s="100"/>
      <c r="D293" s="100"/>
      <c r="E293" s="100"/>
      <c r="F293" s="100"/>
      <c r="G293" s="101"/>
      <c r="H293" s="101"/>
      <c r="I293" s="84" t="str">
        <f>IF(ISBLANK(Tableau1[[#This Row],[Name]]),"",((Tableau1[[#This Row],[Testdatum]]-Tableau1[[#This Row],[Geburtsdatum]])/365))</f>
        <v/>
      </c>
      <c r="J293" s="102" t="str">
        <f t="shared" si="33"/>
        <v xml:space="preserve"> </v>
      </c>
      <c r="K293" s="103"/>
      <c r="L293" s="103"/>
      <c r="M293" s="104" t="str">
        <f>IF(ISTEXT(D293),IF(L293="","",IF(HLOOKUP(INT($I293),'1. Eingabemaske'!$I$12:$V$21,2,FALSE)&lt;&gt;0,HLOOKUP(INT($I293),'1. Eingabemaske'!$I$12:$V$21,2,FALSE),"")),"")</f>
        <v/>
      </c>
      <c r="N293" s="105" t="str">
        <f>IF(ISTEXT($D293),IF(F293="M",IF(L293="","",IF($K293="Frühentwickler",VLOOKUP(INT($I293),'1. Eingabemaske'!$Z$12:$AF$28,5,FALSE),IF($K293="Normalentwickler",VLOOKUP(INT($I293),'1. Eingabemaske'!$Z$12:$AF$23,6,FALSE),IF($K293="Spätentwickler",VLOOKUP(INT($I293),'1. Eingabemaske'!$Z$12:$AF$23,7,FALSE),0)))+((VLOOKUP(INT($I293),'1. Eingabemaske'!$Z$12:$AF$23,2,FALSE))*(($G293-DATE(YEAR($G293),1,1)+1)/365))),IF(F293="W",(IF($K293="Frühentwickler",VLOOKUP(INT($I293),'1. Eingabemaske'!$AH$12:$AN$28,5,FALSE),IF($K293="Normalentwickler",VLOOKUP(INT($I293),'1. Eingabemaske'!$AH$12:$AN$23,6,FALSE),IF($K293="Spätentwickler",VLOOKUP(INT($I293),'1. Eingabemaske'!$AH$12:$AN$23,7,FALSE),0)))+((VLOOKUP(INT($I293),'1. Eingabemaske'!$AH$12:$AN$23,2,FALSE))*(($G293-DATE(YEAR($G293),1,1)+1)/365))),"Geschlecht fehlt!")),"")</f>
        <v/>
      </c>
      <c r="O293" s="106" t="str">
        <f>IF(ISTEXT(D293),IF(M293="","",IF('1. Eingabemaske'!$F$13="",0,(IF('1. Eingabemaske'!$F$13=0,(L293/'1. Eingabemaske'!$G$13),(L293-1)/('1. Eingabemaske'!$G$13-1))*M293*N293))),"")</f>
        <v/>
      </c>
      <c r="P293" s="103"/>
      <c r="Q293" s="103"/>
      <c r="R293" s="104" t="str">
        <f t="shared" si="34"/>
        <v/>
      </c>
      <c r="S293" s="104" t="str">
        <f>IF(AND(ISTEXT($D293),ISNUMBER(R293)),IF(HLOOKUP(INT($I293),'1. Eingabemaske'!$I$12:$V$21,3,FALSE)&lt;&gt;0,HLOOKUP(INT($I293),'1. Eingabemaske'!$I$12:$V$21,3,FALSE),""),"")</f>
        <v/>
      </c>
      <c r="T293" s="106" t="str">
        <f>IF(ISTEXT($D293),IF($S293="","",IF($R293="","",IF('1. Eingabemaske'!$F$14="",0,(IF('1. Eingabemaske'!$F$14=0,(R293/'1. Eingabemaske'!$G$14),(R293-1)/('1. Eingabemaske'!$G$14-1))*$S293)))),"")</f>
        <v/>
      </c>
      <c r="U293" s="103"/>
      <c r="V293" s="103"/>
      <c r="W293" s="104" t="str">
        <f t="shared" si="35"/>
        <v/>
      </c>
      <c r="X293" s="104" t="str">
        <f>IF(AND(ISTEXT($D293),ISNUMBER(W293)),IF(HLOOKUP(INT($I293),'1. Eingabemaske'!$I$12:$V$21,4,FALSE)&lt;&gt;0,HLOOKUP(INT($I293),'1. Eingabemaske'!$I$12:$V$21,4,FALSE),""),"")</f>
        <v/>
      </c>
      <c r="Y293" s="108" t="str">
        <f>IF(ISTEXT($D293),IF($W293="","",IF($X293="","",IF('1. Eingabemaske'!$F$15="","",(IF('1. Eingabemaske'!$F$15=0,($W293/'1. Eingabemaske'!$G$15),($W293-1)/('1. Eingabemaske'!$G$15-1))*$X293)))),"")</f>
        <v/>
      </c>
      <c r="Z293" s="103"/>
      <c r="AA293" s="103"/>
      <c r="AB293" s="104" t="str">
        <f t="shared" si="36"/>
        <v/>
      </c>
      <c r="AC293" s="104" t="str">
        <f>IF(AND(ISTEXT($D293),ISNUMBER($AB293)),IF(HLOOKUP(INT($I293),'1. Eingabemaske'!$I$12:$V$21,5,FALSE)&lt;&gt;0,HLOOKUP(INT($I293),'1. Eingabemaske'!$I$12:$V$21,5,FALSE),""),"")</f>
        <v/>
      </c>
      <c r="AD293" s="91" t="str">
        <f>IF(ISTEXT($D293),IF($AC293="","",IF('1. Eingabemaske'!$F$16="","",(IF('1. Eingabemaske'!$F$16=0,($AB293/'1. Eingabemaske'!$G$16),($AB293-1)/('1. Eingabemaske'!$G$16-1))*$AC293))),"")</f>
        <v/>
      </c>
      <c r="AE293" s="92" t="str">
        <f>IF(ISTEXT($D293),IF(F293="M",IF(L293="","",IF($K293="Frühentwickler",VLOOKUP(INT($I293),'1. Eingabemaske'!$Z$12:$AF$28,5,FALSE),IF($K293="Normalentwickler",VLOOKUP(INT($I293),'1. Eingabemaske'!$Z$12:$AF$23,6,FALSE),IF($K293="Spätentwickler",VLOOKUP(INT($I293),'1. Eingabemaske'!$Z$12:$AF$23,7,FALSE),0)))+((VLOOKUP(INT($I293),'1. Eingabemaske'!$Z$12:$AF$23,2,FALSE))*(($G293-DATE(YEAR($G293),1,1)+1)/365))),IF(F293="W",(IF($K293="Frühentwickler",VLOOKUP(INT($I293),'1. Eingabemaske'!$AH$12:$AN$28,5,FALSE),IF($K293="Normalentwickler",VLOOKUP(INT($I293),'1. Eingabemaske'!$AH$12:$AN$23,6,FALSE),IF($K293="Spätentwickler",VLOOKUP(INT($I293),'1. Eingabemaske'!$AH$12:$AN$23,7,FALSE),0)))+((VLOOKUP(INT($I293),'1. Eingabemaske'!$AH$12:$AN$23,2,FALSE))*(($G293-DATE(YEAR($G293),1,1)+1)/365))),"Geschlecht fehlt!")),"")</f>
        <v/>
      </c>
      <c r="AF293" s="93" t="str">
        <f t="shared" si="37"/>
        <v/>
      </c>
      <c r="AG293" s="103"/>
      <c r="AH293" s="94" t="str">
        <f>IF(AND(ISTEXT($D293),ISNUMBER($AG293)),IF(HLOOKUP(INT($I293),'1. Eingabemaske'!$I$12:$V$21,6,FALSE)&lt;&gt;0,HLOOKUP(INT($I293),'1. Eingabemaske'!$I$12:$V$21,6,FALSE),""),"")</f>
        <v/>
      </c>
      <c r="AI293" s="91" t="str">
        <f>IF(ISTEXT($D293),IF($AH293="","",IF('1. Eingabemaske'!$F$17="","",(IF('1. Eingabemaske'!$F$17=0,($AG293/'1. Eingabemaske'!$G$17),($AG293-1)/('1. Eingabemaske'!$G$17-1))*$AH293))),"")</f>
        <v/>
      </c>
      <c r="AJ293" s="103"/>
      <c r="AK293" s="94" t="str">
        <f>IF(AND(ISTEXT($D293),ISNUMBER($AJ293)),IF(HLOOKUP(INT($I293),'1. Eingabemaske'!$I$12:$V$21,7,FALSE)&lt;&gt;0,HLOOKUP(INT($I293),'1. Eingabemaske'!$I$12:$V$21,7,FALSE),""),"")</f>
        <v/>
      </c>
      <c r="AL293" s="91" t="str">
        <f>IF(ISTEXT($D293),IF(AJ293=0,0,IF($AK293="","",IF('1. Eingabemaske'!$F$18="","",(IF('1. Eingabemaske'!$F$18=0,($AJ293/'1. Eingabemaske'!$G$18),($AJ293-1)/('1. Eingabemaske'!$G$18-1))*$AK293)))),"")</f>
        <v/>
      </c>
      <c r="AM293" s="103"/>
      <c r="AN293" s="94" t="str">
        <f>IF(AND(ISTEXT($D293),ISNUMBER($AM293)),IF(HLOOKUP(INT($I293),'1. Eingabemaske'!$I$12:$V$21,8,FALSE)&lt;&gt;0,HLOOKUP(INT($I293),'1. Eingabemaske'!$I$12:$V$21,8,FALSE),""),"")</f>
        <v/>
      </c>
      <c r="AO293" s="89" t="str">
        <f>IF(ISTEXT($D293),IF($AN293="","",IF('1. Eingabemaske'!#REF!="","",(IF('1. Eingabemaske'!#REF!=0,($AM293/'1. Eingabemaske'!#REF!),($AM293-1)/('1. Eingabemaske'!#REF!-1))*$AN293))),"")</f>
        <v/>
      </c>
      <c r="AP293" s="110"/>
      <c r="AQ293" s="94" t="str">
        <f>IF(AND(ISTEXT($D293),ISNUMBER($AP293)),IF(HLOOKUP(INT($I293),'1. Eingabemaske'!$I$12:$V$21,9,FALSE)&lt;&gt;0,HLOOKUP(INT($I293),'1. Eingabemaske'!$I$12:$V$21,9,FALSE),""),"")</f>
        <v/>
      </c>
      <c r="AR293" s="103"/>
      <c r="AS293" s="94" t="str">
        <f>IF(AND(ISTEXT($D293),ISNUMBER($AR293)),IF(HLOOKUP(INT($I293),'1. Eingabemaske'!$I$12:$V$21,10,FALSE)&lt;&gt;0,HLOOKUP(INT($I293),'1. Eingabemaske'!$I$12:$V$21,10,FALSE),""),"")</f>
        <v/>
      </c>
      <c r="AT293" s="95" t="str">
        <f>IF(ISTEXT($D293),(IF($AQ293="",0,IF('1. Eingabemaske'!$F$19="","",(IF('1. Eingabemaske'!$F$19=0,($AP293/'1. Eingabemaske'!$G$19),($AP293-1)/('1. Eingabemaske'!$G$19-1))*$AQ293)))+IF($AS293="",0,IF('1. Eingabemaske'!$F$20="","",(IF('1. Eingabemaske'!$F$20=0,($AR293/'1. Eingabemaske'!$G$20),($AR293-1)/('1. Eingabemaske'!$G$20-1))*$AS293)))),"")</f>
        <v/>
      </c>
      <c r="AU293" s="103"/>
      <c r="AV293" s="94" t="str">
        <f>IF(AND(ISTEXT($D293),ISNUMBER($AU293)),IF(HLOOKUP(INT($I293),'1. Eingabemaske'!$I$12:$V$21,11,FALSE)&lt;&gt;0,HLOOKUP(INT($I293),'1. Eingabemaske'!$I$12:$V$21,11,FALSE),""),"")</f>
        <v/>
      </c>
      <c r="AW293" s="103"/>
      <c r="AX293" s="94" t="str">
        <f>IF(AND(ISTEXT($D293),ISNUMBER($AW293)),IF(HLOOKUP(INT($I293),'1. Eingabemaske'!$I$12:$V$21,12,FALSE)&lt;&gt;0,HLOOKUP(INT($I293),'1. Eingabemaske'!$I$12:$V$21,12,FALSE),""),"")</f>
        <v/>
      </c>
      <c r="AY293" s="95" t="str">
        <f>IF(ISTEXT($D293),SUM(IF($AV293="",0,IF('1. Eingabemaske'!$F$21="","",(IF('1. Eingabemaske'!$F$21=0,($AU293/'1. Eingabemaske'!$G$21),($AU293-1)/('1. Eingabemaske'!$G$21-1)))*$AV293)),IF($AX293="",0,IF('1. Eingabemaske'!#REF!="","",(IF('1. Eingabemaske'!#REF!=0,($AW293/'1. Eingabemaske'!#REF!),($AW293-1)/('1. Eingabemaske'!#REF!-1)))*$AX293))),"")</f>
        <v/>
      </c>
      <c r="AZ293" s="84" t="str">
        <f t="shared" si="38"/>
        <v>Bitte BES einfügen</v>
      </c>
      <c r="BA293" s="96" t="str">
        <f t="shared" si="39"/>
        <v/>
      </c>
      <c r="BB293" s="100"/>
      <c r="BC293" s="100"/>
      <c r="BD293" s="100"/>
    </row>
    <row r="294" spans="2:56" ht="13.5" thickBot="1" x14ac:dyDescent="0.45">
      <c r="B294" s="99" t="str">
        <f t="shared" si="32"/>
        <v xml:space="preserve"> </v>
      </c>
      <c r="C294" s="100"/>
      <c r="D294" s="100"/>
      <c r="E294" s="100"/>
      <c r="F294" s="100"/>
      <c r="G294" s="101"/>
      <c r="H294" s="101"/>
      <c r="I294" s="84" t="str">
        <f>IF(ISBLANK(Tableau1[[#This Row],[Name]]),"",((Tableau1[[#This Row],[Testdatum]]-Tableau1[[#This Row],[Geburtsdatum]])/365))</f>
        <v/>
      </c>
      <c r="J294" s="102" t="str">
        <f t="shared" si="33"/>
        <v xml:space="preserve"> </v>
      </c>
      <c r="K294" s="103"/>
      <c r="L294" s="103"/>
      <c r="M294" s="104" t="str">
        <f>IF(ISTEXT(D294),IF(L294="","",IF(HLOOKUP(INT($I294),'1. Eingabemaske'!$I$12:$V$21,2,FALSE)&lt;&gt;0,HLOOKUP(INT($I294),'1. Eingabemaske'!$I$12:$V$21,2,FALSE),"")),"")</f>
        <v/>
      </c>
      <c r="N294" s="105" t="str">
        <f>IF(ISTEXT($D294),IF(F294="M",IF(L294="","",IF($K294="Frühentwickler",VLOOKUP(INT($I294),'1. Eingabemaske'!$Z$12:$AF$28,5,FALSE),IF($K294="Normalentwickler",VLOOKUP(INT($I294),'1. Eingabemaske'!$Z$12:$AF$23,6,FALSE),IF($K294="Spätentwickler",VLOOKUP(INT($I294),'1. Eingabemaske'!$Z$12:$AF$23,7,FALSE),0)))+((VLOOKUP(INT($I294),'1. Eingabemaske'!$Z$12:$AF$23,2,FALSE))*(($G294-DATE(YEAR($G294),1,1)+1)/365))),IF(F294="W",(IF($K294="Frühentwickler",VLOOKUP(INT($I294),'1. Eingabemaske'!$AH$12:$AN$28,5,FALSE),IF($K294="Normalentwickler",VLOOKUP(INT($I294),'1. Eingabemaske'!$AH$12:$AN$23,6,FALSE),IF($K294="Spätentwickler",VLOOKUP(INT($I294),'1. Eingabemaske'!$AH$12:$AN$23,7,FALSE),0)))+((VLOOKUP(INT($I294),'1. Eingabemaske'!$AH$12:$AN$23,2,FALSE))*(($G294-DATE(YEAR($G294),1,1)+1)/365))),"Geschlecht fehlt!")),"")</f>
        <v/>
      </c>
      <c r="O294" s="106" t="str">
        <f>IF(ISTEXT(D294),IF(M294="","",IF('1. Eingabemaske'!$F$13="",0,(IF('1. Eingabemaske'!$F$13=0,(L294/'1. Eingabemaske'!$G$13),(L294-1)/('1. Eingabemaske'!$G$13-1))*M294*N294))),"")</f>
        <v/>
      </c>
      <c r="P294" s="103"/>
      <c r="Q294" s="103"/>
      <c r="R294" s="104" t="str">
        <f t="shared" si="34"/>
        <v/>
      </c>
      <c r="S294" s="104" t="str">
        <f>IF(AND(ISTEXT($D294),ISNUMBER(R294)),IF(HLOOKUP(INT($I294),'1. Eingabemaske'!$I$12:$V$21,3,FALSE)&lt;&gt;0,HLOOKUP(INT($I294),'1. Eingabemaske'!$I$12:$V$21,3,FALSE),""),"")</f>
        <v/>
      </c>
      <c r="T294" s="106" t="str">
        <f>IF(ISTEXT($D294),IF($S294="","",IF($R294="","",IF('1. Eingabemaske'!$F$14="",0,(IF('1. Eingabemaske'!$F$14=0,(R294/'1. Eingabemaske'!$G$14),(R294-1)/('1. Eingabemaske'!$G$14-1))*$S294)))),"")</f>
        <v/>
      </c>
      <c r="U294" s="103"/>
      <c r="V294" s="103"/>
      <c r="W294" s="104" t="str">
        <f t="shared" si="35"/>
        <v/>
      </c>
      <c r="X294" s="104" t="str">
        <f>IF(AND(ISTEXT($D294),ISNUMBER(W294)),IF(HLOOKUP(INT($I294),'1. Eingabemaske'!$I$12:$V$21,4,FALSE)&lt;&gt;0,HLOOKUP(INT($I294),'1. Eingabemaske'!$I$12:$V$21,4,FALSE),""),"")</f>
        <v/>
      </c>
      <c r="Y294" s="108" t="str">
        <f>IF(ISTEXT($D294),IF($W294="","",IF($X294="","",IF('1. Eingabemaske'!$F$15="","",(IF('1. Eingabemaske'!$F$15=0,($W294/'1. Eingabemaske'!$G$15),($W294-1)/('1. Eingabemaske'!$G$15-1))*$X294)))),"")</f>
        <v/>
      </c>
      <c r="Z294" s="103"/>
      <c r="AA294" s="103"/>
      <c r="AB294" s="104" t="str">
        <f t="shared" si="36"/>
        <v/>
      </c>
      <c r="AC294" s="104" t="str">
        <f>IF(AND(ISTEXT($D294),ISNUMBER($AB294)),IF(HLOOKUP(INT($I294),'1. Eingabemaske'!$I$12:$V$21,5,FALSE)&lt;&gt;0,HLOOKUP(INT($I294),'1. Eingabemaske'!$I$12:$V$21,5,FALSE),""),"")</f>
        <v/>
      </c>
      <c r="AD294" s="91" t="str">
        <f>IF(ISTEXT($D294),IF($AC294="","",IF('1. Eingabemaske'!$F$16="","",(IF('1. Eingabemaske'!$F$16=0,($AB294/'1. Eingabemaske'!$G$16),($AB294-1)/('1. Eingabemaske'!$G$16-1))*$AC294))),"")</f>
        <v/>
      </c>
      <c r="AE294" s="92" t="str">
        <f>IF(ISTEXT($D294),IF(F294="M",IF(L294="","",IF($K294="Frühentwickler",VLOOKUP(INT($I294),'1. Eingabemaske'!$Z$12:$AF$28,5,FALSE),IF($K294="Normalentwickler",VLOOKUP(INT($I294),'1. Eingabemaske'!$Z$12:$AF$23,6,FALSE),IF($K294="Spätentwickler",VLOOKUP(INT($I294),'1. Eingabemaske'!$Z$12:$AF$23,7,FALSE),0)))+((VLOOKUP(INT($I294),'1. Eingabemaske'!$Z$12:$AF$23,2,FALSE))*(($G294-DATE(YEAR($G294),1,1)+1)/365))),IF(F294="W",(IF($K294="Frühentwickler",VLOOKUP(INT($I294),'1. Eingabemaske'!$AH$12:$AN$28,5,FALSE),IF($K294="Normalentwickler",VLOOKUP(INT($I294),'1. Eingabemaske'!$AH$12:$AN$23,6,FALSE),IF($K294="Spätentwickler",VLOOKUP(INT($I294),'1. Eingabemaske'!$AH$12:$AN$23,7,FALSE),0)))+((VLOOKUP(INT($I294),'1. Eingabemaske'!$AH$12:$AN$23,2,FALSE))*(($G294-DATE(YEAR($G294),1,1)+1)/365))),"Geschlecht fehlt!")),"")</f>
        <v/>
      </c>
      <c r="AF294" s="93" t="str">
        <f t="shared" si="37"/>
        <v/>
      </c>
      <c r="AG294" s="103"/>
      <c r="AH294" s="94" t="str">
        <f>IF(AND(ISTEXT($D294),ISNUMBER($AG294)),IF(HLOOKUP(INT($I294),'1. Eingabemaske'!$I$12:$V$21,6,FALSE)&lt;&gt;0,HLOOKUP(INT($I294),'1. Eingabemaske'!$I$12:$V$21,6,FALSE),""),"")</f>
        <v/>
      </c>
      <c r="AI294" s="91" t="str">
        <f>IF(ISTEXT($D294),IF($AH294="","",IF('1. Eingabemaske'!$F$17="","",(IF('1. Eingabemaske'!$F$17=0,($AG294/'1. Eingabemaske'!$G$17),($AG294-1)/('1. Eingabemaske'!$G$17-1))*$AH294))),"")</f>
        <v/>
      </c>
      <c r="AJ294" s="103"/>
      <c r="AK294" s="94" t="str">
        <f>IF(AND(ISTEXT($D294),ISNUMBER($AJ294)),IF(HLOOKUP(INT($I294),'1. Eingabemaske'!$I$12:$V$21,7,FALSE)&lt;&gt;0,HLOOKUP(INT($I294),'1. Eingabemaske'!$I$12:$V$21,7,FALSE),""),"")</f>
        <v/>
      </c>
      <c r="AL294" s="91" t="str">
        <f>IF(ISTEXT($D294),IF(AJ294=0,0,IF($AK294="","",IF('1. Eingabemaske'!$F$18="","",(IF('1. Eingabemaske'!$F$18=0,($AJ294/'1. Eingabemaske'!$G$18),($AJ294-1)/('1. Eingabemaske'!$G$18-1))*$AK294)))),"")</f>
        <v/>
      </c>
      <c r="AM294" s="103"/>
      <c r="AN294" s="94" t="str">
        <f>IF(AND(ISTEXT($D294),ISNUMBER($AM294)),IF(HLOOKUP(INT($I294),'1. Eingabemaske'!$I$12:$V$21,8,FALSE)&lt;&gt;0,HLOOKUP(INT($I294),'1. Eingabemaske'!$I$12:$V$21,8,FALSE),""),"")</f>
        <v/>
      </c>
      <c r="AO294" s="89" t="str">
        <f>IF(ISTEXT($D294),IF($AN294="","",IF('1. Eingabemaske'!#REF!="","",(IF('1. Eingabemaske'!#REF!=0,($AM294/'1. Eingabemaske'!#REF!),($AM294-1)/('1. Eingabemaske'!#REF!-1))*$AN294))),"")</f>
        <v/>
      </c>
      <c r="AP294" s="110"/>
      <c r="AQ294" s="94" t="str">
        <f>IF(AND(ISTEXT($D294),ISNUMBER($AP294)),IF(HLOOKUP(INT($I294),'1. Eingabemaske'!$I$12:$V$21,9,FALSE)&lt;&gt;0,HLOOKUP(INT($I294),'1. Eingabemaske'!$I$12:$V$21,9,FALSE),""),"")</f>
        <v/>
      </c>
      <c r="AR294" s="103"/>
      <c r="AS294" s="94" t="str">
        <f>IF(AND(ISTEXT($D294),ISNUMBER($AR294)),IF(HLOOKUP(INT($I294),'1. Eingabemaske'!$I$12:$V$21,10,FALSE)&lt;&gt;0,HLOOKUP(INT($I294),'1. Eingabemaske'!$I$12:$V$21,10,FALSE),""),"")</f>
        <v/>
      </c>
      <c r="AT294" s="95" t="str">
        <f>IF(ISTEXT($D294),(IF($AQ294="",0,IF('1. Eingabemaske'!$F$19="","",(IF('1. Eingabemaske'!$F$19=0,($AP294/'1. Eingabemaske'!$G$19),($AP294-1)/('1. Eingabemaske'!$G$19-1))*$AQ294)))+IF($AS294="",0,IF('1. Eingabemaske'!$F$20="","",(IF('1. Eingabemaske'!$F$20=0,($AR294/'1. Eingabemaske'!$G$20),($AR294-1)/('1. Eingabemaske'!$G$20-1))*$AS294)))),"")</f>
        <v/>
      </c>
      <c r="AU294" s="103"/>
      <c r="AV294" s="94" t="str">
        <f>IF(AND(ISTEXT($D294),ISNUMBER($AU294)),IF(HLOOKUP(INT($I294),'1. Eingabemaske'!$I$12:$V$21,11,FALSE)&lt;&gt;0,HLOOKUP(INT($I294),'1. Eingabemaske'!$I$12:$V$21,11,FALSE),""),"")</f>
        <v/>
      </c>
      <c r="AW294" s="103"/>
      <c r="AX294" s="94" t="str">
        <f>IF(AND(ISTEXT($D294),ISNUMBER($AW294)),IF(HLOOKUP(INT($I294),'1. Eingabemaske'!$I$12:$V$21,12,FALSE)&lt;&gt;0,HLOOKUP(INT($I294),'1. Eingabemaske'!$I$12:$V$21,12,FALSE),""),"")</f>
        <v/>
      </c>
      <c r="AY294" s="95" t="str">
        <f>IF(ISTEXT($D294),SUM(IF($AV294="",0,IF('1. Eingabemaske'!$F$21="","",(IF('1. Eingabemaske'!$F$21=0,($AU294/'1. Eingabemaske'!$G$21),($AU294-1)/('1. Eingabemaske'!$G$21-1)))*$AV294)),IF($AX294="",0,IF('1. Eingabemaske'!#REF!="","",(IF('1. Eingabemaske'!#REF!=0,($AW294/'1. Eingabemaske'!#REF!),($AW294-1)/('1. Eingabemaske'!#REF!-1)))*$AX294))),"")</f>
        <v/>
      </c>
      <c r="AZ294" s="84" t="str">
        <f t="shared" si="38"/>
        <v>Bitte BES einfügen</v>
      </c>
      <c r="BA294" s="96" t="str">
        <f t="shared" si="39"/>
        <v/>
      </c>
      <c r="BB294" s="100"/>
      <c r="BC294" s="100"/>
      <c r="BD294" s="100"/>
    </row>
    <row r="295" spans="2:56" ht="13.5" thickBot="1" x14ac:dyDescent="0.45">
      <c r="B295" s="99" t="str">
        <f t="shared" si="32"/>
        <v xml:space="preserve"> </v>
      </c>
      <c r="C295" s="100"/>
      <c r="D295" s="100"/>
      <c r="E295" s="100"/>
      <c r="F295" s="100"/>
      <c r="G295" s="101"/>
      <c r="H295" s="101"/>
      <c r="I295" s="84" t="str">
        <f>IF(ISBLANK(Tableau1[[#This Row],[Name]]),"",((Tableau1[[#This Row],[Testdatum]]-Tableau1[[#This Row],[Geburtsdatum]])/365))</f>
        <v/>
      </c>
      <c r="J295" s="102" t="str">
        <f t="shared" si="33"/>
        <v xml:space="preserve"> </v>
      </c>
      <c r="K295" s="103"/>
      <c r="L295" s="103"/>
      <c r="M295" s="104" t="str">
        <f>IF(ISTEXT(D295),IF(L295="","",IF(HLOOKUP(INT($I295),'1. Eingabemaske'!$I$12:$V$21,2,FALSE)&lt;&gt;0,HLOOKUP(INT($I295),'1. Eingabemaske'!$I$12:$V$21,2,FALSE),"")),"")</f>
        <v/>
      </c>
      <c r="N295" s="105" t="str">
        <f>IF(ISTEXT($D295),IF(F295="M",IF(L295="","",IF($K295="Frühentwickler",VLOOKUP(INT($I295),'1. Eingabemaske'!$Z$12:$AF$28,5,FALSE),IF($K295="Normalentwickler",VLOOKUP(INT($I295),'1. Eingabemaske'!$Z$12:$AF$23,6,FALSE),IF($K295="Spätentwickler",VLOOKUP(INT($I295),'1. Eingabemaske'!$Z$12:$AF$23,7,FALSE),0)))+((VLOOKUP(INT($I295),'1. Eingabemaske'!$Z$12:$AF$23,2,FALSE))*(($G295-DATE(YEAR($G295),1,1)+1)/365))),IF(F295="W",(IF($K295="Frühentwickler",VLOOKUP(INT($I295),'1. Eingabemaske'!$AH$12:$AN$28,5,FALSE),IF($K295="Normalentwickler",VLOOKUP(INT($I295),'1. Eingabemaske'!$AH$12:$AN$23,6,FALSE),IF($K295="Spätentwickler",VLOOKUP(INT($I295),'1. Eingabemaske'!$AH$12:$AN$23,7,FALSE),0)))+((VLOOKUP(INT($I295),'1. Eingabemaske'!$AH$12:$AN$23,2,FALSE))*(($G295-DATE(YEAR($G295),1,1)+1)/365))),"Geschlecht fehlt!")),"")</f>
        <v/>
      </c>
      <c r="O295" s="106" t="str">
        <f>IF(ISTEXT(D295),IF(M295="","",IF('1. Eingabemaske'!$F$13="",0,(IF('1. Eingabemaske'!$F$13=0,(L295/'1. Eingabemaske'!$G$13),(L295-1)/('1. Eingabemaske'!$G$13-1))*M295*N295))),"")</f>
        <v/>
      </c>
      <c r="P295" s="103"/>
      <c r="Q295" s="103"/>
      <c r="R295" s="104" t="str">
        <f t="shared" si="34"/>
        <v/>
      </c>
      <c r="S295" s="104" t="str">
        <f>IF(AND(ISTEXT($D295),ISNUMBER(R295)),IF(HLOOKUP(INT($I295),'1. Eingabemaske'!$I$12:$V$21,3,FALSE)&lt;&gt;0,HLOOKUP(INT($I295),'1. Eingabemaske'!$I$12:$V$21,3,FALSE),""),"")</f>
        <v/>
      </c>
      <c r="T295" s="106" t="str">
        <f>IF(ISTEXT($D295),IF($S295="","",IF($R295="","",IF('1. Eingabemaske'!$F$14="",0,(IF('1. Eingabemaske'!$F$14=0,(R295/'1. Eingabemaske'!$G$14),(R295-1)/('1. Eingabemaske'!$G$14-1))*$S295)))),"")</f>
        <v/>
      </c>
      <c r="U295" s="103"/>
      <c r="V295" s="103"/>
      <c r="W295" s="104" t="str">
        <f t="shared" si="35"/>
        <v/>
      </c>
      <c r="X295" s="104" t="str">
        <f>IF(AND(ISTEXT($D295),ISNUMBER(W295)),IF(HLOOKUP(INT($I295),'1. Eingabemaske'!$I$12:$V$21,4,FALSE)&lt;&gt;0,HLOOKUP(INT($I295),'1. Eingabemaske'!$I$12:$V$21,4,FALSE),""),"")</f>
        <v/>
      </c>
      <c r="Y295" s="108" t="str">
        <f>IF(ISTEXT($D295),IF($W295="","",IF($X295="","",IF('1. Eingabemaske'!$F$15="","",(IF('1. Eingabemaske'!$F$15=0,($W295/'1. Eingabemaske'!$G$15),($W295-1)/('1. Eingabemaske'!$G$15-1))*$X295)))),"")</f>
        <v/>
      </c>
      <c r="Z295" s="103"/>
      <c r="AA295" s="103"/>
      <c r="AB295" s="104" t="str">
        <f t="shared" si="36"/>
        <v/>
      </c>
      <c r="AC295" s="104" t="str">
        <f>IF(AND(ISTEXT($D295),ISNUMBER($AB295)),IF(HLOOKUP(INT($I295),'1. Eingabemaske'!$I$12:$V$21,5,FALSE)&lt;&gt;0,HLOOKUP(INT($I295),'1. Eingabemaske'!$I$12:$V$21,5,FALSE),""),"")</f>
        <v/>
      </c>
      <c r="AD295" s="91" t="str">
        <f>IF(ISTEXT($D295),IF($AC295="","",IF('1. Eingabemaske'!$F$16="","",(IF('1. Eingabemaske'!$F$16=0,($AB295/'1. Eingabemaske'!$G$16),($AB295-1)/('1. Eingabemaske'!$G$16-1))*$AC295))),"")</f>
        <v/>
      </c>
      <c r="AE295" s="92" t="str">
        <f>IF(ISTEXT($D295),IF(F295="M",IF(L295="","",IF($K295="Frühentwickler",VLOOKUP(INT($I295),'1. Eingabemaske'!$Z$12:$AF$28,5,FALSE),IF($K295="Normalentwickler",VLOOKUP(INT($I295),'1. Eingabemaske'!$Z$12:$AF$23,6,FALSE),IF($K295="Spätentwickler",VLOOKUP(INT($I295),'1. Eingabemaske'!$Z$12:$AF$23,7,FALSE),0)))+((VLOOKUP(INT($I295),'1. Eingabemaske'!$Z$12:$AF$23,2,FALSE))*(($G295-DATE(YEAR($G295),1,1)+1)/365))),IF(F295="W",(IF($K295="Frühentwickler",VLOOKUP(INT($I295),'1. Eingabemaske'!$AH$12:$AN$28,5,FALSE),IF($K295="Normalentwickler",VLOOKUP(INT($I295),'1. Eingabemaske'!$AH$12:$AN$23,6,FALSE),IF($K295="Spätentwickler",VLOOKUP(INT($I295),'1. Eingabemaske'!$AH$12:$AN$23,7,FALSE),0)))+((VLOOKUP(INT($I295),'1. Eingabemaske'!$AH$12:$AN$23,2,FALSE))*(($G295-DATE(YEAR($G295),1,1)+1)/365))),"Geschlecht fehlt!")),"")</f>
        <v/>
      </c>
      <c r="AF295" s="93" t="str">
        <f t="shared" si="37"/>
        <v/>
      </c>
      <c r="AG295" s="103"/>
      <c r="AH295" s="94" t="str">
        <f>IF(AND(ISTEXT($D295),ISNUMBER($AG295)),IF(HLOOKUP(INT($I295),'1. Eingabemaske'!$I$12:$V$21,6,FALSE)&lt;&gt;0,HLOOKUP(INT($I295),'1. Eingabemaske'!$I$12:$V$21,6,FALSE),""),"")</f>
        <v/>
      </c>
      <c r="AI295" s="91" t="str">
        <f>IF(ISTEXT($D295),IF($AH295="","",IF('1. Eingabemaske'!$F$17="","",(IF('1. Eingabemaske'!$F$17=0,($AG295/'1. Eingabemaske'!$G$17),($AG295-1)/('1. Eingabemaske'!$G$17-1))*$AH295))),"")</f>
        <v/>
      </c>
      <c r="AJ295" s="103"/>
      <c r="AK295" s="94" t="str">
        <f>IF(AND(ISTEXT($D295),ISNUMBER($AJ295)),IF(HLOOKUP(INT($I295),'1. Eingabemaske'!$I$12:$V$21,7,FALSE)&lt;&gt;0,HLOOKUP(INT($I295),'1. Eingabemaske'!$I$12:$V$21,7,FALSE),""),"")</f>
        <v/>
      </c>
      <c r="AL295" s="91" t="str">
        <f>IF(ISTEXT($D295),IF(AJ295=0,0,IF($AK295="","",IF('1. Eingabemaske'!$F$18="","",(IF('1. Eingabemaske'!$F$18=0,($AJ295/'1. Eingabemaske'!$G$18),($AJ295-1)/('1. Eingabemaske'!$G$18-1))*$AK295)))),"")</f>
        <v/>
      </c>
      <c r="AM295" s="103"/>
      <c r="AN295" s="94" t="str">
        <f>IF(AND(ISTEXT($D295),ISNUMBER($AM295)),IF(HLOOKUP(INT($I295),'1. Eingabemaske'!$I$12:$V$21,8,FALSE)&lt;&gt;0,HLOOKUP(INT($I295),'1. Eingabemaske'!$I$12:$V$21,8,FALSE),""),"")</f>
        <v/>
      </c>
      <c r="AO295" s="89" t="str">
        <f>IF(ISTEXT($D295),IF($AN295="","",IF('1. Eingabemaske'!#REF!="","",(IF('1. Eingabemaske'!#REF!=0,($AM295/'1. Eingabemaske'!#REF!),($AM295-1)/('1. Eingabemaske'!#REF!-1))*$AN295))),"")</f>
        <v/>
      </c>
      <c r="AP295" s="110"/>
      <c r="AQ295" s="94" t="str">
        <f>IF(AND(ISTEXT($D295),ISNUMBER($AP295)),IF(HLOOKUP(INT($I295),'1. Eingabemaske'!$I$12:$V$21,9,FALSE)&lt;&gt;0,HLOOKUP(INT($I295),'1. Eingabemaske'!$I$12:$V$21,9,FALSE),""),"")</f>
        <v/>
      </c>
      <c r="AR295" s="103"/>
      <c r="AS295" s="94" t="str">
        <f>IF(AND(ISTEXT($D295),ISNUMBER($AR295)),IF(HLOOKUP(INT($I295),'1. Eingabemaske'!$I$12:$V$21,10,FALSE)&lt;&gt;0,HLOOKUP(INT($I295),'1. Eingabemaske'!$I$12:$V$21,10,FALSE),""),"")</f>
        <v/>
      </c>
      <c r="AT295" s="95" t="str">
        <f>IF(ISTEXT($D295),(IF($AQ295="",0,IF('1. Eingabemaske'!$F$19="","",(IF('1. Eingabemaske'!$F$19=0,($AP295/'1. Eingabemaske'!$G$19),($AP295-1)/('1. Eingabemaske'!$G$19-1))*$AQ295)))+IF($AS295="",0,IF('1. Eingabemaske'!$F$20="","",(IF('1. Eingabemaske'!$F$20=0,($AR295/'1. Eingabemaske'!$G$20),($AR295-1)/('1. Eingabemaske'!$G$20-1))*$AS295)))),"")</f>
        <v/>
      </c>
      <c r="AU295" s="103"/>
      <c r="AV295" s="94" t="str">
        <f>IF(AND(ISTEXT($D295),ISNUMBER($AU295)),IF(HLOOKUP(INT($I295),'1. Eingabemaske'!$I$12:$V$21,11,FALSE)&lt;&gt;0,HLOOKUP(INT($I295),'1. Eingabemaske'!$I$12:$V$21,11,FALSE),""),"")</f>
        <v/>
      </c>
      <c r="AW295" s="103"/>
      <c r="AX295" s="94" t="str">
        <f>IF(AND(ISTEXT($D295),ISNUMBER($AW295)),IF(HLOOKUP(INT($I295),'1. Eingabemaske'!$I$12:$V$21,12,FALSE)&lt;&gt;0,HLOOKUP(INT($I295),'1. Eingabemaske'!$I$12:$V$21,12,FALSE),""),"")</f>
        <v/>
      </c>
      <c r="AY295" s="95" t="str">
        <f>IF(ISTEXT($D295),SUM(IF($AV295="",0,IF('1. Eingabemaske'!$F$21="","",(IF('1. Eingabemaske'!$F$21=0,($AU295/'1. Eingabemaske'!$G$21),($AU295-1)/('1. Eingabemaske'!$G$21-1)))*$AV295)),IF($AX295="",0,IF('1. Eingabemaske'!#REF!="","",(IF('1. Eingabemaske'!#REF!=0,($AW295/'1. Eingabemaske'!#REF!),($AW295-1)/('1. Eingabemaske'!#REF!-1)))*$AX295))),"")</f>
        <v/>
      </c>
      <c r="AZ295" s="84" t="str">
        <f t="shared" si="38"/>
        <v>Bitte BES einfügen</v>
      </c>
      <c r="BA295" s="96" t="str">
        <f t="shared" si="39"/>
        <v/>
      </c>
      <c r="BB295" s="100"/>
      <c r="BC295" s="100"/>
      <c r="BD295" s="100"/>
    </row>
    <row r="296" spans="2:56" ht="13.5" thickBot="1" x14ac:dyDescent="0.45">
      <c r="B296" s="99" t="str">
        <f t="shared" si="32"/>
        <v xml:space="preserve"> </v>
      </c>
      <c r="C296" s="100"/>
      <c r="D296" s="100"/>
      <c r="E296" s="100"/>
      <c r="F296" s="100"/>
      <c r="G296" s="101"/>
      <c r="H296" s="101"/>
      <c r="I296" s="84" t="str">
        <f>IF(ISBLANK(Tableau1[[#This Row],[Name]]),"",((Tableau1[[#This Row],[Testdatum]]-Tableau1[[#This Row],[Geburtsdatum]])/365))</f>
        <v/>
      </c>
      <c r="J296" s="102" t="str">
        <f t="shared" si="33"/>
        <v xml:space="preserve"> </v>
      </c>
      <c r="K296" s="103"/>
      <c r="L296" s="103"/>
      <c r="M296" s="104" t="str">
        <f>IF(ISTEXT(D296),IF(L296="","",IF(HLOOKUP(INT($I296),'1. Eingabemaske'!$I$12:$V$21,2,FALSE)&lt;&gt;0,HLOOKUP(INT($I296),'1. Eingabemaske'!$I$12:$V$21,2,FALSE),"")),"")</f>
        <v/>
      </c>
      <c r="N296" s="105" t="str">
        <f>IF(ISTEXT($D296),IF(F296="M",IF(L296="","",IF($K296="Frühentwickler",VLOOKUP(INT($I296),'1. Eingabemaske'!$Z$12:$AF$28,5,FALSE),IF($K296="Normalentwickler",VLOOKUP(INT($I296),'1. Eingabemaske'!$Z$12:$AF$23,6,FALSE),IF($K296="Spätentwickler",VLOOKUP(INT($I296),'1. Eingabemaske'!$Z$12:$AF$23,7,FALSE),0)))+((VLOOKUP(INT($I296),'1. Eingabemaske'!$Z$12:$AF$23,2,FALSE))*(($G296-DATE(YEAR($G296),1,1)+1)/365))),IF(F296="W",(IF($K296="Frühentwickler",VLOOKUP(INT($I296),'1. Eingabemaske'!$AH$12:$AN$28,5,FALSE),IF($K296="Normalentwickler",VLOOKUP(INT($I296),'1. Eingabemaske'!$AH$12:$AN$23,6,FALSE),IF($K296="Spätentwickler",VLOOKUP(INT($I296),'1. Eingabemaske'!$AH$12:$AN$23,7,FALSE),0)))+((VLOOKUP(INT($I296),'1. Eingabemaske'!$AH$12:$AN$23,2,FALSE))*(($G296-DATE(YEAR($G296),1,1)+1)/365))),"Geschlecht fehlt!")),"")</f>
        <v/>
      </c>
      <c r="O296" s="106" t="str">
        <f>IF(ISTEXT(D296),IF(M296="","",IF('1. Eingabemaske'!$F$13="",0,(IF('1. Eingabemaske'!$F$13=0,(L296/'1. Eingabemaske'!$G$13),(L296-1)/('1. Eingabemaske'!$G$13-1))*M296*N296))),"")</f>
        <v/>
      </c>
      <c r="P296" s="103"/>
      <c r="Q296" s="103"/>
      <c r="R296" s="104" t="str">
        <f t="shared" si="34"/>
        <v/>
      </c>
      <c r="S296" s="104" t="str">
        <f>IF(AND(ISTEXT($D296),ISNUMBER(R296)),IF(HLOOKUP(INT($I296),'1. Eingabemaske'!$I$12:$V$21,3,FALSE)&lt;&gt;0,HLOOKUP(INT($I296),'1. Eingabemaske'!$I$12:$V$21,3,FALSE),""),"")</f>
        <v/>
      </c>
      <c r="T296" s="106" t="str">
        <f>IF(ISTEXT($D296),IF($S296="","",IF($R296="","",IF('1. Eingabemaske'!$F$14="",0,(IF('1. Eingabemaske'!$F$14=0,(R296/'1. Eingabemaske'!$G$14),(R296-1)/('1. Eingabemaske'!$G$14-1))*$S296)))),"")</f>
        <v/>
      </c>
      <c r="U296" s="103"/>
      <c r="V296" s="103"/>
      <c r="W296" s="104" t="str">
        <f t="shared" si="35"/>
        <v/>
      </c>
      <c r="X296" s="104" t="str">
        <f>IF(AND(ISTEXT($D296),ISNUMBER(W296)),IF(HLOOKUP(INT($I296),'1. Eingabemaske'!$I$12:$V$21,4,FALSE)&lt;&gt;0,HLOOKUP(INT($I296),'1. Eingabemaske'!$I$12:$V$21,4,FALSE),""),"")</f>
        <v/>
      </c>
      <c r="Y296" s="108" t="str">
        <f>IF(ISTEXT($D296),IF($W296="","",IF($X296="","",IF('1. Eingabemaske'!$F$15="","",(IF('1. Eingabemaske'!$F$15=0,($W296/'1. Eingabemaske'!$G$15),($W296-1)/('1. Eingabemaske'!$G$15-1))*$X296)))),"")</f>
        <v/>
      </c>
      <c r="Z296" s="103"/>
      <c r="AA296" s="103"/>
      <c r="AB296" s="104" t="str">
        <f t="shared" si="36"/>
        <v/>
      </c>
      <c r="AC296" s="104" t="str">
        <f>IF(AND(ISTEXT($D296),ISNUMBER($AB296)),IF(HLOOKUP(INT($I296),'1. Eingabemaske'!$I$12:$V$21,5,FALSE)&lt;&gt;0,HLOOKUP(INT($I296),'1. Eingabemaske'!$I$12:$V$21,5,FALSE),""),"")</f>
        <v/>
      </c>
      <c r="AD296" s="91" t="str">
        <f>IF(ISTEXT($D296),IF($AC296="","",IF('1. Eingabemaske'!$F$16="","",(IF('1. Eingabemaske'!$F$16=0,($AB296/'1. Eingabemaske'!$G$16),($AB296-1)/('1. Eingabemaske'!$G$16-1))*$AC296))),"")</f>
        <v/>
      </c>
      <c r="AE296" s="92" t="str">
        <f>IF(ISTEXT($D296),IF(F296="M",IF(L296="","",IF($K296="Frühentwickler",VLOOKUP(INT($I296),'1. Eingabemaske'!$Z$12:$AF$28,5,FALSE),IF($K296="Normalentwickler",VLOOKUP(INT($I296),'1. Eingabemaske'!$Z$12:$AF$23,6,FALSE),IF($K296="Spätentwickler",VLOOKUP(INT($I296),'1. Eingabemaske'!$Z$12:$AF$23,7,FALSE),0)))+((VLOOKUP(INT($I296),'1. Eingabemaske'!$Z$12:$AF$23,2,FALSE))*(($G296-DATE(YEAR($G296),1,1)+1)/365))),IF(F296="W",(IF($K296="Frühentwickler",VLOOKUP(INT($I296),'1. Eingabemaske'!$AH$12:$AN$28,5,FALSE),IF($K296="Normalentwickler",VLOOKUP(INT($I296),'1. Eingabemaske'!$AH$12:$AN$23,6,FALSE),IF($K296="Spätentwickler",VLOOKUP(INT($I296),'1. Eingabemaske'!$AH$12:$AN$23,7,FALSE),0)))+((VLOOKUP(INT($I296),'1. Eingabemaske'!$AH$12:$AN$23,2,FALSE))*(($G296-DATE(YEAR($G296),1,1)+1)/365))),"Geschlecht fehlt!")),"")</f>
        <v/>
      </c>
      <c r="AF296" s="93" t="str">
        <f t="shared" si="37"/>
        <v/>
      </c>
      <c r="AG296" s="103"/>
      <c r="AH296" s="94" t="str">
        <f>IF(AND(ISTEXT($D296),ISNUMBER($AG296)),IF(HLOOKUP(INT($I296),'1. Eingabemaske'!$I$12:$V$21,6,FALSE)&lt;&gt;0,HLOOKUP(INT($I296),'1. Eingabemaske'!$I$12:$V$21,6,FALSE),""),"")</f>
        <v/>
      </c>
      <c r="AI296" s="91" t="str">
        <f>IF(ISTEXT($D296),IF($AH296="","",IF('1. Eingabemaske'!$F$17="","",(IF('1. Eingabemaske'!$F$17=0,($AG296/'1. Eingabemaske'!$G$17),($AG296-1)/('1. Eingabemaske'!$G$17-1))*$AH296))),"")</f>
        <v/>
      </c>
      <c r="AJ296" s="103"/>
      <c r="AK296" s="94" t="str">
        <f>IF(AND(ISTEXT($D296),ISNUMBER($AJ296)),IF(HLOOKUP(INT($I296),'1. Eingabemaske'!$I$12:$V$21,7,FALSE)&lt;&gt;0,HLOOKUP(INT($I296),'1. Eingabemaske'!$I$12:$V$21,7,FALSE),""),"")</f>
        <v/>
      </c>
      <c r="AL296" s="91" t="str">
        <f>IF(ISTEXT($D296),IF(AJ296=0,0,IF($AK296="","",IF('1. Eingabemaske'!$F$18="","",(IF('1. Eingabemaske'!$F$18=0,($AJ296/'1. Eingabemaske'!$G$18),($AJ296-1)/('1. Eingabemaske'!$G$18-1))*$AK296)))),"")</f>
        <v/>
      </c>
      <c r="AM296" s="103"/>
      <c r="AN296" s="94" t="str">
        <f>IF(AND(ISTEXT($D296),ISNUMBER($AM296)),IF(HLOOKUP(INT($I296),'1. Eingabemaske'!$I$12:$V$21,8,FALSE)&lt;&gt;0,HLOOKUP(INT($I296),'1. Eingabemaske'!$I$12:$V$21,8,FALSE),""),"")</f>
        <v/>
      </c>
      <c r="AO296" s="89" t="str">
        <f>IF(ISTEXT($D296),IF($AN296="","",IF('1. Eingabemaske'!#REF!="","",(IF('1. Eingabemaske'!#REF!=0,($AM296/'1. Eingabemaske'!#REF!),($AM296-1)/('1. Eingabemaske'!#REF!-1))*$AN296))),"")</f>
        <v/>
      </c>
      <c r="AP296" s="110"/>
      <c r="AQ296" s="94" t="str">
        <f>IF(AND(ISTEXT($D296),ISNUMBER($AP296)),IF(HLOOKUP(INT($I296),'1. Eingabemaske'!$I$12:$V$21,9,FALSE)&lt;&gt;0,HLOOKUP(INT($I296),'1. Eingabemaske'!$I$12:$V$21,9,FALSE),""),"")</f>
        <v/>
      </c>
      <c r="AR296" s="103"/>
      <c r="AS296" s="94" t="str">
        <f>IF(AND(ISTEXT($D296),ISNUMBER($AR296)),IF(HLOOKUP(INT($I296),'1. Eingabemaske'!$I$12:$V$21,10,FALSE)&lt;&gt;0,HLOOKUP(INT($I296),'1. Eingabemaske'!$I$12:$V$21,10,FALSE),""),"")</f>
        <v/>
      </c>
      <c r="AT296" s="95" t="str">
        <f>IF(ISTEXT($D296),(IF($AQ296="",0,IF('1. Eingabemaske'!$F$19="","",(IF('1. Eingabemaske'!$F$19=0,($AP296/'1. Eingabemaske'!$G$19),($AP296-1)/('1. Eingabemaske'!$G$19-1))*$AQ296)))+IF($AS296="",0,IF('1. Eingabemaske'!$F$20="","",(IF('1. Eingabemaske'!$F$20=0,($AR296/'1. Eingabemaske'!$G$20),($AR296-1)/('1. Eingabemaske'!$G$20-1))*$AS296)))),"")</f>
        <v/>
      </c>
      <c r="AU296" s="103"/>
      <c r="AV296" s="94" t="str">
        <f>IF(AND(ISTEXT($D296),ISNUMBER($AU296)),IF(HLOOKUP(INT($I296),'1. Eingabemaske'!$I$12:$V$21,11,FALSE)&lt;&gt;0,HLOOKUP(INT($I296),'1. Eingabemaske'!$I$12:$V$21,11,FALSE),""),"")</f>
        <v/>
      </c>
      <c r="AW296" s="103"/>
      <c r="AX296" s="94" t="str">
        <f>IF(AND(ISTEXT($D296),ISNUMBER($AW296)),IF(HLOOKUP(INT($I296),'1. Eingabemaske'!$I$12:$V$21,12,FALSE)&lt;&gt;0,HLOOKUP(INT($I296),'1. Eingabemaske'!$I$12:$V$21,12,FALSE),""),"")</f>
        <v/>
      </c>
      <c r="AY296" s="95" t="str">
        <f>IF(ISTEXT($D296),SUM(IF($AV296="",0,IF('1. Eingabemaske'!$F$21="","",(IF('1. Eingabemaske'!$F$21=0,($AU296/'1. Eingabemaske'!$G$21),($AU296-1)/('1. Eingabemaske'!$G$21-1)))*$AV296)),IF($AX296="",0,IF('1. Eingabemaske'!#REF!="","",(IF('1. Eingabemaske'!#REF!=0,($AW296/'1. Eingabemaske'!#REF!),($AW296-1)/('1. Eingabemaske'!#REF!-1)))*$AX296))),"")</f>
        <v/>
      </c>
      <c r="AZ296" s="84" t="str">
        <f t="shared" si="38"/>
        <v>Bitte BES einfügen</v>
      </c>
      <c r="BA296" s="96" t="str">
        <f t="shared" si="39"/>
        <v/>
      </c>
      <c r="BB296" s="100"/>
      <c r="BC296" s="100"/>
      <c r="BD296" s="100"/>
    </row>
    <row r="297" spans="2:56" ht="13.5" thickBot="1" x14ac:dyDescent="0.45">
      <c r="B297" s="99" t="str">
        <f t="shared" si="32"/>
        <v xml:space="preserve"> </v>
      </c>
      <c r="C297" s="100"/>
      <c r="D297" s="100"/>
      <c r="E297" s="100"/>
      <c r="F297" s="100"/>
      <c r="G297" s="101"/>
      <c r="H297" s="101"/>
      <c r="I297" s="84" t="str">
        <f>IF(ISBLANK(Tableau1[[#This Row],[Name]]),"",((Tableau1[[#This Row],[Testdatum]]-Tableau1[[#This Row],[Geburtsdatum]])/365))</f>
        <v/>
      </c>
      <c r="J297" s="102" t="str">
        <f t="shared" si="33"/>
        <v xml:space="preserve"> </v>
      </c>
      <c r="K297" s="103"/>
      <c r="L297" s="103"/>
      <c r="M297" s="104" t="str">
        <f>IF(ISTEXT(D297),IF(L297="","",IF(HLOOKUP(INT($I297),'1. Eingabemaske'!$I$12:$V$21,2,FALSE)&lt;&gt;0,HLOOKUP(INT($I297),'1. Eingabemaske'!$I$12:$V$21,2,FALSE),"")),"")</f>
        <v/>
      </c>
      <c r="N297" s="105" t="str">
        <f>IF(ISTEXT($D297),IF(F297="M",IF(L297="","",IF($K297="Frühentwickler",VLOOKUP(INT($I297),'1. Eingabemaske'!$Z$12:$AF$28,5,FALSE),IF($K297="Normalentwickler",VLOOKUP(INT($I297),'1. Eingabemaske'!$Z$12:$AF$23,6,FALSE),IF($K297="Spätentwickler",VLOOKUP(INT($I297),'1. Eingabemaske'!$Z$12:$AF$23,7,FALSE),0)))+((VLOOKUP(INT($I297),'1. Eingabemaske'!$Z$12:$AF$23,2,FALSE))*(($G297-DATE(YEAR($G297),1,1)+1)/365))),IF(F297="W",(IF($K297="Frühentwickler",VLOOKUP(INT($I297),'1. Eingabemaske'!$AH$12:$AN$28,5,FALSE),IF($K297="Normalentwickler",VLOOKUP(INT($I297),'1. Eingabemaske'!$AH$12:$AN$23,6,FALSE),IF($K297="Spätentwickler",VLOOKUP(INT($I297),'1. Eingabemaske'!$AH$12:$AN$23,7,FALSE),0)))+((VLOOKUP(INT($I297),'1. Eingabemaske'!$AH$12:$AN$23,2,FALSE))*(($G297-DATE(YEAR($G297),1,1)+1)/365))),"Geschlecht fehlt!")),"")</f>
        <v/>
      </c>
      <c r="O297" s="106" t="str">
        <f>IF(ISTEXT(D297),IF(M297="","",IF('1. Eingabemaske'!$F$13="",0,(IF('1. Eingabemaske'!$F$13=0,(L297/'1. Eingabemaske'!$G$13),(L297-1)/('1. Eingabemaske'!$G$13-1))*M297*N297))),"")</f>
        <v/>
      </c>
      <c r="P297" s="103"/>
      <c r="Q297" s="103"/>
      <c r="R297" s="104" t="str">
        <f t="shared" si="34"/>
        <v/>
      </c>
      <c r="S297" s="104" t="str">
        <f>IF(AND(ISTEXT($D297),ISNUMBER(R297)),IF(HLOOKUP(INT($I297),'1. Eingabemaske'!$I$12:$V$21,3,FALSE)&lt;&gt;0,HLOOKUP(INT($I297),'1. Eingabemaske'!$I$12:$V$21,3,FALSE),""),"")</f>
        <v/>
      </c>
      <c r="T297" s="106" t="str">
        <f>IF(ISTEXT($D297),IF($S297="","",IF($R297="","",IF('1. Eingabemaske'!$F$14="",0,(IF('1. Eingabemaske'!$F$14=0,(R297/'1. Eingabemaske'!$G$14),(R297-1)/('1. Eingabemaske'!$G$14-1))*$S297)))),"")</f>
        <v/>
      </c>
      <c r="U297" s="103"/>
      <c r="V297" s="103"/>
      <c r="W297" s="104" t="str">
        <f t="shared" si="35"/>
        <v/>
      </c>
      <c r="X297" s="104" t="str">
        <f>IF(AND(ISTEXT($D297),ISNUMBER(W297)),IF(HLOOKUP(INT($I297),'1. Eingabemaske'!$I$12:$V$21,4,FALSE)&lt;&gt;0,HLOOKUP(INT($I297),'1. Eingabemaske'!$I$12:$V$21,4,FALSE),""),"")</f>
        <v/>
      </c>
      <c r="Y297" s="108" t="str">
        <f>IF(ISTEXT($D297),IF($W297="","",IF($X297="","",IF('1. Eingabemaske'!$F$15="","",(IF('1. Eingabemaske'!$F$15=0,($W297/'1. Eingabemaske'!$G$15),($W297-1)/('1. Eingabemaske'!$G$15-1))*$X297)))),"")</f>
        <v/>
      </c>
      <c r="Z297" s="103"/>
      <c r="AA297" s="103"/>
      <c r="AB297" s="104" t="str">
        <f t="shared" si="36"/>
        <v/>
      </c>
      <c r="AC297" s="104" t="str">
        <f>IF(AND(ISTEXT($D297),ISNUMBER($AB297)),IF(HLOOKUP(INT($I297),'1. Eingabemaske'!$I$12:$V$21,5,FALSE)&lt;&gt;0,HLOOKUP(INT($I297),'1. Eingabemaske'!$I$12:$V$21,5,FALSE),""),"")</f>
        <v/>
      </c>
      <c r="AD297" s="91" t="str">
        <f>IF(ISTEXT($D297),IF($AC297="","",IF('1. Eingabemaske'!$F$16="","",(IF('1. Eingabemaske'!$F$16=0,($AB297/'1. Eingabemaske'!$G$16),($AB297-1)/('1. Eingabemaske'!$G$16-1))*$AC297))),"")</f>
        <v/>
      </c>
      <c r="AE297" s="92" t="str">
        <f>IF(ISTEXT($D297),IF(F297="M",IF(L297="","",IF($K297="Frühentwickler",VLOOKUP(INT($I297),'1. Eingabemaske'!$Z$12:$AF$28,5,FALSE),IF($K297="Normalentwickler",VLOOKUP(INT($I297),'1. Eingabemaske'!$Z$12:$AF$23,6,FALSE),IF($K297="Spätentwickler",VLOOKUP(INT($I297),'1. Eingabemaske'!$Z$12:$AF$23,7,FALSE),0)))+((VLOOKUP(INT($I297),'1. Eingabemaske'!$Z$12:$AF$23,2,FALSE))*(($G297-DATE(YEAR($G297),1,1)+1)/365))),IF(F297="W",(IF($K297="Frühentwickler",VLOOKUP(INT($I297),'1. Eingabemaske'!$AH$12:$AN$28,5,FALSE),IF($K297="Normalentwickler",VLOOKUP(INT($I297),'1. Eingabemaske'!$AH$12:$AN$23,6,FALSE),IF($K297="Spätentwickler",VLOOKUP(INT($I297),'1. Eingabemaske'!$AH$12:$AN$23,7,FALSE),0)))+((VLOOKUP(INT($I297),'1. Eingabemaske'!$AH$12:$AN$23,2,FALSE))*(($G297-DATE(YEAR($G297),1,1)+1)/365))),"Geschlecht fehlt!")),"")</f>
        <v/>
      </c>
      <c r="AF297" s="93" t="str">
        <f t="shared" si="37"/>
        <v/>
      </c>
      <c r="AG297" s="103"/>
      <c r="AH297" s="94" t="str">
        <f>IF(AND(ISTEXT($D297),ISNUMBER($AG297)),IF(HLOOKUP(INT($I297),'1. Eingabemaske'!$I$12:$V$21,6,FALSE)&lt;&gt;0,HLOOKUP(INT($I297),'1. Eingabemaske'!$I$12:$V$21,6,FALSE),""),"")</f>
        <v/>
      </c>
      <c r="AI297" s="91" t="str">
        <f>IF(ISTEXT($D297),IF($AH297="","",IF('1. Eingabemaske'!$F$17="","",(IF('1. Eingabemaske'!$F$17=0,($AG297/'1. Eingabemaske'!$G$17),($AG297-1)/('1. Eingabemaske'!$G$17-1))*$AH297))),"")</f>
        <v/>
      </c>
      <c r="AJ297" s="103"/>
      <c r="AK297" s="94" t="str">
        <f>IF(AND(ISTEXT($D297),ISNUMBER($AJ297)),IF(HLOOKUP(INT($I297),'1. Eingabemaske'!$I$12:$V$21,7,FALSE)&lt;&gt;0,HLOOKUP(INT($I297),'1. Eingabemaske'!$I$12:$V$21,7,FALSE),""),"")</f>
        <v/>
      </c>
      <c r="AL297" s="91" t="str">
        <f>IF(ISTEXT($D297),IF(AJ297=0,0,IF($AK297="","",IF('1. Eingabemaske'!$F$18="","",(IF('1. Eingabemaske'!$F$18=0,($AJ297/'1. Eingabemaske'!$G$18),($AJ297-1)/('1. Eingabemaske'!$G$18-1))*$AK297)))),"")</f>
        <v/>
      </c>
      <c r="AM297" s="103"/>
      <c r="AN297" s="94" t="str">
        <f>IF(AND(ISTEXT($D297),ISNUMBER($AM297)),IF(HLOOKUP(INT($I297),'1. Eingabemaske'!$I$12:$V$21,8,FALSE)&lt;&gt;0,HLOOKUP(INT($I297),'1. Eingabemaske'!$I$12:$V$21,8,FALSE),""),"")</f>
        <v/>
      </c>
      <c r="AO297" s="89" t="str">
        <f>IF(ISTEXT($D297),IF($AN297="","",IF('1. Eingabemaske'!#REF!="","",(IF('1. Eingabemaske'!#REF!=0,($AM297/'1. Eingabemaske'!#REF!),($AM297-1)/('1. Eingabemaske'!#REF!-1))*$AN297))),"")</f>
        <v/>
      </c>
      <c r="AP297" s="110"/>
      <c r="AQ297" s="94" t="str">
        <f>IF(AND(ISTEXT($D297),ISNUMBER($AP297)),IF(HLOOKUP(INT($I297),'1. Eingabemaske'!$I$12:$V$21,9,FALSE)&lt;&gt;0,HLOOKUP(INT($I297),'1. Eingabemaske'!$I$12:$V$21,9,FALSE),""),"")</f>
        <v/>
      </c>
      <c r="AR297" s="103"/>
      <c r="AS297" s="94" t="str">
        <f>IF(AND(ISTEXT($D297),ISNUMBER($AR297)),IF(HLOOKUP(INT($I297),'1. Eingabemaske'!$I$12:$V$21,10,FALSE)&lt;&gt;0,HLOOKUP(INT($I297),'1. Eingabemaske'!$I$12:$V$21,10,FALSE),""),"")</f>
        <v/>
      </c>
      <c r="AT297" s="95" t="str">
        <f>IF(ISTEXT($D297),(IF($AQ297="",0,IF('1. Eingabemaske'!$F$19="","",(IF('1. Eingabemaske'!$F$19=0,($AP297/'1. Eingabemaske'!$G$19),($AP297-1)/('1. Eingabemaske'!$G$19-1))*$AQ297)))+IF($AS297="",0,IF('1. Eingabemaske'!$F$20="","",(IF('1. Eingabemaske'!$F$20=0,($AR297/'1. Eingabemaske'!$G$20),($AR297-1)/('1. Eingabemaske'!$G$20-1))*$AS297)))),"")</f>
        <v/>
      </c>
      <c r="AU297" s="103"/>
      <c r="AV297" s="94" t="str">
        <f>IF(AND(ISTEXT($D297),ISNUMBER($AU297)),IF(HLOOKUP(INT($I297),'1. Eingabemaske'!$I$12:$V$21,11,FALSE)&lt;&gt;0,HLOOKUP(INT($I297),'1. Eingabemaske'!$I$12:$V$21,11,FALSE),""),"")</f>
        <v/>
      </c>
      <c r="AW297" s="103"/>
      <c r="AX297" s="94" t="str">
        <f>IF(AND(ISTEXT($D297),ISNUMBER($AW297)),IF(HLOOKUP(INT($I297),'1. Eingabemaske'!$I$12:$V$21,12,FALSE)&lt;&gt;0,HLOOKUP(INT($I297),'1. Eingabemaske'!$I$12:$V$21,12,FALSE),""),"")</f>
        <v/>
      </c>
      <c r="AY297" s="95" t="str">
        <f>IF(ISTEXT($D297),SUM(IF($AV297="",0,IF('1. Eingabemaske'!$F$21="","",(IF('1. Eingabemaske'!$F$21=0,($AU297/'1. Eingabemaske'!$G$21),($AU297-1)/('1. Eingabemaske'!$G$21-1)))*$AV297)),IF($AX297="",0,IF('1. Eingabemaske'!#REF!="","",(IF('1. Eingabemaske'!#REF!=0,($AW297/'1. Eingabemaske'!#REF!),($AW297-1)/('1. Eingabemaske'!#REF!-1)))*$AX297))),"")</f>
        <v/>
      </c>
      <c r="AZ297" s="84" t="str">
        <f t="shared" si="38"/>
        <v>Bitte BES einfügen</v>
      </c>
      <c r="BA297" s="96" t="str">
        <f t="shared" si="39"/>
        <v/>
      </c>
      <c r="BB297" s="100"/>
      <c r="BC297" s="100"/>
      <c r="BD297" s="100"/>
    </row>
    <row r="298" spans="2:56" ht="13.5" thickBot="1" x14ac:dyDescent="0.45">
      <c r="B298" s="99" t="str">
        <f t="shared" si="32"/>
        <v xml:space="preserve"> </v>
      </c>
      <c r="C298" s="100"/>
      <c r="D298" s="100"/>
      <c r="E298" s="100"/>
      <c r="F298" s="100"/>
      <c r="G298" s="101"/>
      <c r="H298" s="101"/>
      <c r="I298" s="84" t="str">
        <f>IF(ISBLANK(Tableau1[[#This Row],[Name]]),"",((Tableau1[[#This Row],[Testdatum]]-Tableau1[[#This Row],[Geburtsdatum]])/365))</f>
        <v/>
      </c>
      <c r="J298" s="102" t="str">
        <f t="shared" si="33"/>
        <v xml:space="preserve"> </v>
      </c>
      <c r="K298" s="103"/>
      <c r="L298" s="103"/>
      <c r="M298" s="104" t="str">
        <f>IF(ISTEXT(D298),IF(L298="","",IF(HLOOKUP(INT($I298),'1. Eingabemaske'!$I$12:$V$21,2,FALSE)&lt;&gt;0,HLOOKUP(INT($I298),'1. Eingabemaske'!$I$12:$V$21,2,FALSE),"")),"")</f>
        <v/>
      </c>
      <c r="N298" s="105" t="str">
        <f>IF(ISTEXT($D298),IF(F298="M",IF(L298="","",IF($K298="Frühentwickler",VLOOKUP(INT($I298),'1. Eingabemaske'!$Z$12:$AF$28,5,FALSE),IF($K298="Normalentwickler",VLOOKUP(INT($I298),'1. Eingabemaske'!$Z$12:$AF$23,6,FALSE),IF($K298="Spätentwickler",VLOOKUP(INT($I298),'1. Eingabemaske'!$Z$12:$AF$23,7,FALSE),0)))+((VLOOKUP(INT($I298),'1. Eingabemaske'!$Z$12:$AF$23,2,FALSE))*(($G298-DATE(YEAR($G298),1,1)+1)/365))),IF(F298="W",(IF($K298="Frühentwickler",VLOOKUP(INT($I298),'1. Eingabemaske'!$AH$12:$AN$28,5,FALSE),IF($K298="Normalentwickler",VLOOKUP(INT($I298),'1. Eingabemaske'!$AH$12:$AN$23,6,FALSE),IF($K298="Spätentwickler",VLOOKUP(INT($I298),'1. Eingabemaske'!$AH$12:$AN$23,7,FALSE),0)))+((VLOOKUP(INT($I298),'1. Eingabemaske'!$AH$12:$AN$23,2,FALSE))*(($G298-DATE(YEAR($G298),1,1)+1)/365))),"Geschlecht fehlt!")),"")</f>
        <v/>
      </c>
      <c r="O298" s="106" t="str">
        <f>IF(ISTEXT(D298),IF(M298="","",IF('1. Eingabemaske'!$F$13="",0,(IF('1. Eingabemaske'!$F$13=0,(L298/'1. Eingabemaske'!$G$13),(L298-1)/('1. Eingabemaske'!$G$13-1))*M298*N298))),"")</f>
        <v/>
      </c>
      <c r="P298" s="103"/>
      <c r="Q298" s="103"/>
      <c r="R298" s="104" t="str">
        <f t="shared" si="34"/>
        <v/>
      </c>
      <c r="S298" s="104" t="str">
        <f>IF(AND(ISTEXT($D298),ISNUMBER(R298)),IF(HLOOKUP(INT($I298),'1. Eingabemaske'!$I$12:$V$21,3,FALSE)&lt;&gt;0,HLOOKUP(INT($I298),'1. Eingabemaske'!$I$12:$V$21,3,FALSE),""),"")</f>
        <v/>
      </c>
      <c r="T298" s="106" t="str">
        <f>IF(ISTEXT($D298),IF($S298="","",IF($R298="","",IF('1. Eingabemaske'!$F$14="",0,(IF('1. Eingabemaske'!$F$14=0,(R298/'1. Eingabemaske'!$G$14),(R298-1)/('1. Eingabemaske'!$G$14-1))*$S298)))),"")</f>
        <v/>
      </c>
      <c r="U298" s="103"/>
      <c r="V298" s="103"/>
      <c r="W298" s="104" t="str">
        <f t="shared" si="35"/>
        <v/>
      </c>
      <c r="X298" s="104" t="str">
        <f>IF(AND(ISTEXT($D298),ISNUMBER(W298)),IF(HLOOKUP(INT($I298),'1. Eingabemaske'!$I$12:$V$21,4,FALSE)&lt;&gt;0,HLOOKUP(INT($I298),'1. Eingabemaske'!$I$12:$V$21,4,FALSE),""),"")</f>
        <v/>
      </c>
      <c r="Y298" s="108" t="str">
        <f>IF(ISTEXT($D298),IF($W298="","",IF($X298="","",IF('1. Eingabemaske'!$F$15="","",(IF('1. Eingabemaske'!$F$15=0,($W298/'1. Eingabemaske'!$G$15),($W298-1)/('1. Eingabemaske'!$G$15-1))*$X298)))),"")</f>
        <v/>
      </c>
      <c r="Z298" s="103"/>
      <c r="AA298" s="103"/>
      <c r="AB298" s="104" t="str">
        <f t="shared" si="36"/>
        <v/>
      </c>
      <c r="AC298" s="104" t="str">
        <f>IF(AND(ISTEXT($D298),ISNUMBER($AB298)),IF(HLOOKUP(INT($I298),'1. Eingabemaske'!$I$12:$V$21,5,FALSE)&lt;&gt;0,HLOOKUP(INT($I298),'1. Eingabemaske'!$I$12:$V$21,5,FALSE),""),"")</f>
        <v/>
      </c>
      <c r="AD298" s="91" t="str">
        <f>IF(ISTEXT($D298),IF($AC298="","",IF('1. Eingabemaske'!$F$16="","",(IF('1. Eingabemaske'!$F$16=0,($AB298/'1. Eingabemaske'!$G$16),($AB298-1)/('1. Eingabemaske'!$G$16-1))*$AC298))),"")</f>
        <v/>
      </c>
      <c r="AE298" s="92" t="str">
        <f>IF(ISTEXT($D298),IF(F298="M",IF(L298="","",IF($K298="Frühentwickler",VLOOKUP(INT($I298),'1. Eingabemaske'!$Z$12:$AF$28,5,FALSE),IF($K298="Normalentwickler",VLOOKUP(INT($I298),'1. Eingabemaske'!$Z$12:$AF$23,6,FALSE),IF($K298="Spätentwickler",VLOOKUP(INT($I298),'1. Eingabemaske'!$Z$12:$AF$23,7,FALSE),0)))+((VLOOKUP(INT($I298),'1. Eingabemaske'!$Z$12:$AF$23,2,FALSE))*(($G298-DATE(YEAR($G298),1,1)+1)/365))),IF(F298="W",(IF($K298="Frühentwickler",VLOOKUP(INT($I298),'1. Eingabemaske'!$AH$12:$AN$28,5,FALSE),IF($K298="Normalentwickler",VLOOKUP(INT($I298),'1. Eingabemaske'!$AH$12:$AN$23,6,FALSE),IF($K298="Spätentwickler",VLOOKUP(INT($I298),'1. Eingabemaske'!$AH$12:$AN$23,7,FALSE),0)))+((VLOOKUP(INT($I298),'1. Eingabemaske'!$AH$12:$AN$23,2,FALSE))*(($G298-DATE(YEAR($G298),1,1)+1)/365))),"Geschlecht fehlt!")),"")</f>
        <v/>
      </c>
      <c r="AF298" s="93" t="str">
        <f t="shared" si="37"/>
        <v/>
      </c>
      <c r="AG298" s="103"/>
      <c r="AH298" s="94" t="str">
        <f>IF(AND(ISTEXT($D298),ISNUMBER($AG298)),IF(HLOOKUP(INT($I298),'1. Eingabemaske'!$I$12:$V$21,6,FALSE)&lt;&gt;0,HLOOKUP(INT($I298),'1. Eingabemaske'!$I$12:$V$21,6,FALSE),""),"")</f>
        <v/>
      </c>
      <c r="AI298" s="91" t="str">
        <f>IF(ISTEXT($D298),IF($AH298="","",IF('1. Eingabemaske'!$F$17="","",(IF('1. Eingabemaske'!$F$17=0,($AG298/'1. Eingabemaske'!$G$17),($AG298-1)/('1. Eingabemaske'!$G$17-1))*$AH298))),"")</f>
        <v/>
      </c>
      <c r="AJ298" s="103"/>
      <c r="AK298" s="94" t="str">
        <f>IF(AND(ISTEXT($D298),ISNUMBER($AJ298)),IF(HLOOKUP(INT($I298),'1. Eingabemaske'!$I$12:$V$21,7,FALSE)&lt;&gt;0,HLOOKUP(INT($I298),'1. Eingabemaske'!$I$12:$V$21,7,FALSE),""),"")</f>
        <v/>
      </c>
      <c r="AL298" s="91" t="str">
        <f>IF(ISTEXT($D298),IF(AJ298=0,0,IF($AK298="","",IF('1. Eingabemaske'!$F$18="","",(IF('1. Eingabemaske'!$F$18=0,($AJ298/'1. Eingabemaske'!$G$18),($AJ298-1)/('1. Eingabemaske'!$G$18-1))*$AK298)))),"")</f>
        <v/>
      </c>
      <c r="AM298" s="103"/>
      <c r="AN298" s="94" t="str">
        <f>IF(AND(ISTEXT($D298),ISNUMBER($AM298)),IF(HLOOKUP(INT($I298),'1. Eingabemaske'!$I$12:$V$21,8,FALSE)&lt;&gt;0,HLOOKUP(INT($I298),'1. Eingabemaske'!$I$12:$V$21,8,FALSE),""),"")</f>
        <v/>
      </c>
      <c r="AO298" s="89" t="str">
        <f>IF(ISTEXT($D298),IF($AN298="","",IF('1. Eingabemaske'!#REF!="","",(IF('1. Eingabemaske'!#REF!=0,($AM298/'1. Eingabemaske'!#REF!),($AM298-1)/('1. Eingabemaske'!#REF!-1))*$AN298))),"")</f>
        <v/>
      </c>
      <c r="AP298" s="110"/>
      <c r="AQ298" s="94" t="str">
        <f>IF(AND(ISTEXT($D298),ISNUMBER($AP298)),IF(HLOOKUP(INT($I298),'1. Eingabemaske'!$I$12:$V$21,9,FALSE)&lt;&gt;0,HLOOKUP(INT($I298),'1. Eingabemaske'!$I$12:$V$21,9,FALSE),""),"")</f>
        <v/>
      </c>
      <c r="AR298" s="103"/>
      <c r="AS298" s="94" t="str">
        <f>IF(AND(ISTEXT($D298),ISNUMBER($AR298)),IF(HLOOKUP(INT($I298),'1. Eingabemaske'!$I$12:$V$21,10,FALSE)&lt;&gt;0,HLOOKUP(INT($I298),'1. Eingabemaske'!$I$12:$V$21,10,FALSE),""),"")</f>
        <v/>
      </c>
      <c r="AT298" s="95" t="str">
        <f>IF(ISTEXT($D298),(IF($AQ298="",0,IF('1. Eingabemaske'!$F$19="","",(IF('1. Eingabemaske'!$F$19=0,($AP298/'1. Eingabemaske'!$G$19),($AP298-1)/('1. Eingabemaske'!$G$19-1))*$AQ298)))+IF($AS298="",0,IF('1. Eingabemaske'!$F$20="","",(IF('1. Eingabemaske'!$F$20=0,($AR298/'1. Eingabemaske'!$G$20),($AR298-1)/('1. Eingabemaske'!$G$20-1))*$AS298)))),"")</f>
        <v/>
      </c>
      <c r="AU298" s="103"/>
      <c r="AV298" s="94" t="str">
        <f>IF(AND(ISTEXT($D298),ISNUMBER($AU298)),IF(HLOOKUP(INT($I298),'1. Eingabemaske'!$I$12:$V$21,11,FALSE)&lt;&gt;0,HLOOKUP(INT($I298),'1. Eingabemaske'!$I$12:$V$21,11,FALSE),""),"")</f>
        <v/>
      </c>
      <c r="AW298" s="103"/>
      <c r="AX298" s="94" t="str">
        <f>IF(AND(ISTEXT($D298),ISNUMBER($AW298)),IF(HLOOKUP(INT($I298),'1. Eingabemaske'!$I$12:$V$21,12,FALSE)&lt;&gt;0,HLOOKUP(INT($I298),'1. Eingabemaske'!$I$12:$V$21,12,FALSE),""),"")</f>
        <v/>
      </c>
      <c r="AY298" s="95" t="str">
        <f>IF(ISTEXT($D298),SUM(IF($AV298="",0,IF('1. Eingabemaske'!$F$21="","",(IF('1. Eingabemaske'!$F$21=0,($AU298/'1. Eingabemaske'!$G$21),($AU298-1)/('1. Eingabemaske'!$G$21-1)))*$AV298)),IF($AX298="",0,IF('1. Eingabemaske'!#REF!="","",(IF('1. Eingabemaske'!#REF!=0,($AW298/'1. Eingabemaske'!#REF!),($AW298-1)/('1. Eingabemaske'!#REF!-1)))*$AX298))),"")</f>
        <v/>
      </c>
      <c r="AZ298" s="84" t="str">
        <f t="shared" si="38"/>
        <v>Bitte BES einfügen</v>
      </c>
      <c r="BA298" s="96" t="str">
        <f t="shared" si="39"/>
        <v/>
      </c>
      <c r="BB298" s="100"/>
      <c r="BC298" s="100"/>
      <c r="BD298" s="100"/>
    </row>
    <row r="299" spans="2:56" ht="13.5" thickBot="1" x14ac:dyDescent="0.45">
      <c r="B299" s="99" t="str">
        <f t="shared" si="32"/>
        <v xml:space="preserve"> </v>
      </c>
      <c r="C299" s="100"/>
      <c r="D299" s="100"/>
      <c r="E299" s="100"/>
      <c r="F299" s="100"/>
      <c r="G299" s="101"/>
      <c r="H299" s="101"/>
      <c r="I299" s="84" t="str">
        <f>IF(ISBLANK(Tableau1[[#This Row],[Name]]),"",((Tableau1[[#This Row],[Testdatum]]-Tableau1[[#This Row],[Geburtsdatum]])/365))</f>
        <v/>
      </c>
      <c r="J299" s="102" t="str">
        <f t="shared" si="33"/>
        <v xml:space="preserve"> </v>
      </c>
      <c r="K299" s="103"/>
      <c r="L299" s="103"/>
      <c r="M299" s="104" t="str">
        <f>IF(ISTEXT(D299),IF(L299="","",IF(HLOOKUP(INT($I299),'1. Eingabemaske'!$I$12:$V$21,2,FALSE)&lt;&gt;0,HLOOKUP(INT($I299),'1. Eingabemaske'!$I$12:$V$21,2,FALSE),"")),"")</f>
        <v/>
      </c>
      <c r="N299" s="105" t="str">
        <f>IF(ISTEXT($D299),IF(F299="M",IF(L299="","",IF($K299="Frühentwickler",VLOOKUP(INT($I299),'1. Eingabemaske'!$Z$12:$AF$28,5,FALSE),IF($K299="Normalentwickler",VLOOKUP(INT($I299),'1. Eingabemaske'!$Z$12:$AF$23,6,FALSE),IF($K299="Spätentwickler",VLOOKUP(INT($I299),'1. Eingabemaske'!$Z$12:$AF$23,7,FALSE),0)))+((VLOOKUP(INT($I299),'1. Eingabemaske'!$Z$12:$AF$23,2,FALSE))*(($G299-DATE(YEAR($G299),1,1)+1)/365))),IF(F299="W",(IF($K299="Frühentwickler",VLOOKUP(INT($I299),'1. Eingabemaske'!$AH$12:$AN$28,5,FALSE),IF($K299="Normalentwickler",VLOOKUP(INT($I299),'1. Eingabemaske'!$AH$12:$AN$23,6,FALSE),IF($K299="Spätentwickler",VLOOKUP(INT($I299),'1. Eingabemaske'!$AH$12:$AN$23,7,FALSE),0)))+((VLOOKUP(INT($I299),'1. Eingabemaske'!$AH$12:$AN$23,2,FALSE))*(($G299-DATE(YEAR($G299),1,1)+1)/365))),"Geschlecht fehlt!")),"")</f>
        <v/>
      </c>
      <c r="O299" s="106" t="str">
        <f>IF(ISTEXT(D299),IF(M299="","",IF('1. Eingabemaske'!$F$13="",0,(IF('1. Eingabemaske'!$F$13=0,(L299/'1. Eingabemaske'!$G$13),(L299-1)/('1. Eingabemaske'!$G$13-1))*M299*N299))),"")</f>
        <v/>
      </c>
      <c r="P299" s="103"/>
      <c r="Q299" s="103"/>
      <c r="R299" s="104" t="str">
        <f t="shared" si="34"/>
        <v/>
      </c>
      <c r="S299" s="104" t="str">
        <f>IF(AND(ISTEXT($D299),ISNUMBER(R299)),IF(HLOOKUP(INT($I299),'1. Eingabemaske'!$I$12:$V$21,3,FALSE)&lt;&gt;0,HLOOKUP(INT($I299),'1. Eingabemaske'!$I$12:$V$21,3,FALSE),""),"")</f>
        <v/>
      </c>
      <c r="T299" s="106" t="str">
        <f>IF(ISTEXT($D299),IF($S299="","",IF($R299="","",IF('1. Eingabemaske'!$F$14="",0,(IF('1. Eingabemaske'!$F$14=0,(R299/'1. Eingabemaske'!$G$14),(R299-1)/('1. Eingabemaske'!$G$14-1))*$S299)))),"")</f>
        <v/>
      </c>
      <c r="U299" s="103"/>
      <c r="V299" s="103"/>
      <c r="W299" s="104" t="str">
        <f t="shared" si="35"/>
        <v/>
      </c>
      <c r="X299" s="104" t="str">
        <f>IF(AND(ISTEXT($D299),ISNUMBER(W299)),IF(HLOOKUP(INT($I299),'1. Eingabemaske'!$I$12:$V$21,4,FALSE)&lt;&gt;0,HLOOKUP(INT($I299),'1. Eingabemaske'!$I$12:$V$21,4,FALSE),""),"")</f>
        <v/>
      </c>
      <c r="Y299" s="108" t="str">
        <f>IF(ISTEXT($D299),IF($W299="","",IF($X299="","",IF('1. Eingabemaske'!$F$15="","",(IF('1. Eingabemaske'!$F$15=0,($W299/'1. Eingabemaske'!$G$15),($W299-1)/('1. Eingabemaske'!$G$15-1))*$X299)))),"")</f>
        <v/>
      </c>
      <c r="Z299" s="103"/>
      <c r="AA299" s="103"/>
      <c r="AB299" s="104" t="str">
        <f t="shared" si="36"/>
        <v/>
      </c>
      <c r="AC299" s="104" t="str">
        <f>IF(AND(ISTEXT($D299),ISNUMBER($AB299)),IF(HLOOKUP(INT($I299),'1. Eingabemaske'!$I$12:$V$21,5,FALSE)&lt;&gt;0,HLOOKUP(INT($I299),'1. Eingabemaske'!$I$12:$V$21,5,FALSE),""),"")</f>
        <v/>
      </c>
      <c r="AD299" s="91" t="str">
        <f>IF(ISTEXT($D299),IF($AC299="","",IF('1. Eingabemaske'!$F$16="","",(IF('1. Eingabemaske'!$F$16=0,($AB299/'1. Eingabemaske'!$G$16),($AB299-1)/('1. Eingabemaske'!$G$16-1))*$AC299))),"")</f>
        <v/>
      </c>
      <c r="AE299" s="92" t="str">
        <f>IF(ISTEXT($D299),IF(F299="M",IF(L299="","",IF($K299="Frühentwickler",VLOOKUP(INT($I299),'1. Eingabemaske'!$Z$12:$AF$28,5,FALSE),IF($K299="Normalentwickler",VLOOKUP(INT($I299),'1. Eingabemaske'!$Z$12:$AF$23,6,FALSE),IF($K299="Spätentwickler",VLOOKUP(INT($I299),'1. Eingabemaske'!$Z$12:$AF$23,7,FALSE),0)))+((VLOOKUP(INT($I299),'1. Eingabemaske'!$Z$12:$AF$23,2,FALSE))*(($G299-DATE(YEAR($G299),1,1)+1)/365))),IF(F299="W",(IF($K299="Frühentwickler",VLOOKUP(INT($I299),'1. Eingabemaske'!$AH$12:$AN$28,5,FALSE),IF($K299="Normalentwickler",VLOOKUP(INT($I299),'1. Eingabemaske'!$AH$12:$AN$23,6,FALSE),IF($K299="Spätentwickler",VLOOKUP(INT($I299),'1. Eingabemaske'!$AH$12:$AN$23,7,FALSE),0)))+((VLOOKUP(INT($I299),'1. Eingabemaske'!$AH$12:$AN$23,2,FALSE))*(($G299-DATE(YEAR($G299),1,1)+1)/365))),"Geschlecht fehlt!")),"")</f>
        <v/>
      </c>
      <c r="AF299" s="93" t="str">
        <f t="shared" si="37"/>
        <v/>
      </c>
      <c r="AG299" s="103"/>
      <c r="AH299" s="94" t="str">
        <f>IF(AND(ISTEXT($D299),ISNUMBER($AG299)),IF(HLOOKUP(INT($I299),'1. Eingabemaske'!$I$12:$V$21,6,FALSE)&lt;&gt;0,HLOOKUP(INT($I299),'1. Eingabemaske'!$I$12:$V$21,6,FALSE),""),"")</f>
        <v/>
      </c>
      <c r="AI299" s="91" t="str">
        <f>IF(ISTEXT($D299),IF($AH299="","",IF('1. Eingabemaske'!$F$17="","",(IF('1. Eingabemaske'!$F$17=0,($AG299/'1. Eingabemaske'!$G$17),($AG299-1)/('1. Eingabemaske'!$G$17-1))*$AH299))),"")</f>
        <v/>
      </c>
      <c r="AJ299" s="103"/>
      <c r="AK299" s="94" t="str">
        <f>IF(AND(ISTEXT($D299),ISNUMBER($AJ299)),IF(HLOOKUP(INT($I299),'1. Eingabemaske'!$I$12:$V$21,7,FALSE)&lt;&gt;0,HLOOKUP(INT($I299),'1. Eingabemaske'!$I$12:$V$21,7,FALSE),""),"")</f>
        <v/>
      </c>
      <c r="AL299" s="91" t="str">
        <f>IF(ISTEXT($D299),IF(AJ299=0,0,IF($AK299="","",IF('1. Eingabemaske'!$F$18="","",(IF('1. Eingabemaske'!$F$18=0,($AJ299/'1. Eingabemaske'!$G$18),($AJ299-1)/('1. Eingabemaske'!$G$18-1))*$AK299)))),"")</f>
        <v/>
      </c>
      <c r="AM299" s="103"/>
      <c r="AN299" s="94" t="str">
        <f>IF(AND(ISTEXT($D299),ISNUMBER($AM299)),IF(HLOOKUP(INT($I299),'1. Eingabemaske'!$I$12:$V$21,8,FALSE)&lt;&gt;0,HLOOKUP(INT($I299),'1. Eingabemaske'!$I$12:$V$21,8,FALSE),""),"")</f>
        <v/>
      </c>
      <c r="AO299" s="89" t="str">
        <f>IF(ISTEXT($D299),IF($AN299="","",IF('1. Eingabemaske'!#REF!="","",(IF('1. Eingabemaske'!#REF!=0,($AM299/'1. Eingabemaske'!#REF!),($AM299-1)/('1. Eingabemaske'!#REF!-1))*$AN299))),"")</f>
        <v/>
      </c>
      <c r="AP299" s="110"/>
      <c r="AQ299" s="94" t="str">
        <f>IF(AND(ISTEXT($D299),ISNUMBER($AP299)),IF(HLOOKUP(INT($I299),'1. Eingabemaske'!$I$12:$V$21,9,FALSE)&lt;&gt;0,HLOOKUP(INT($I299),'1. Eingabemaske'!$I$12:$V$21,9,FALSE),""),"")</f>
        <v/>
      </c>
      <c r="AR299" s="103"/>
      <c r="AS299" s="94" t="str">
        <f>IF(AND(ISTEXT($D299),ISNUMBER($AR299)),IF(HLOOKUP(INT($I299),'1. Eingabemaske'!$I$12:$V$21,10,FALSE)&lt;&gt;0,HLOOKUP(INT($I299),'1. Eingabemaske'!$I$12:$V$21,10,FALSE),""),"")</f>
        <v/>
      </c>
      <c r="AT299" s="95" t="str">
        <f>IF(ISTEXT($D299),(IF($AQ299="",0,IF('1. Eingabemaske'!$F$19="","",(IF('1. Eingabemaske'!$F$19=0,($AP299/'1. Eingabemaske'!$G$19),($AP299-1)/('1. Eingabemaske'!$G$19-1))*$AQ299)))+IF($AS299="",0,IF('1. Eingabemaske'!$F$20="","",(IF('1. Eingabemaske'!$F$20=0,($AR299/'1. Eingabemaske'!$G$20),($AR299-1)/('1. Eingabemaske'!$G$20-1))*$AS299)))),"")</f>
        <v/>
      </c>
      <c r="AU299" s="103"/>
      <c r="AV299" s="94" t="str">
        <f>IF(AND(ISTEXT($D299),ISNUMBER($AU299)),IF(HLOOKUP(INT($I299),'1. Eingabemaske'!$I$12:$V$21,11,FALSE)&lt;&gt;0,HLOOKUP(INT($I299),'1. Eingabemaske'!$I$12:$V$21,11,FALSE),""),"")</f>
        <v/>
      </c>
      <c r="AW299" s="103"/>
      <c r="AX299" s="94" t="str">
        <f>IF(AND(ISTEXT($D299),ISNUMBER($AW299)),IF(HLOOKUP(INT($I299),'1. Eingabemaske'!$I$12:$V$21,12,FALSE)&lt;&gt;0,HLOOKUP(INT($I299),'1. Eingabemaske'!$I$12:$V$21,12,FALSE),""),"")</f>
        <v/>
      </c>
      <c r="AY299" s="95" t="str">
        <f>IF(ISTEXT($D299),SUM(IF($AV299="",0,IF('1. Eingabemaske'!$F$21="","",(IF('1. Eingabemaske'!$F$21=0,($AU299/'1. Eingabemaske'!$G$21),($AU299-1)/('1. Eingabemaske'!$G$21-1)))*$AV299)),IF($AX299="",0,IF('1. Eingabemaske'!#REF!="","",(IF('1. Eingabemaske'!#REF!=0,($AW299/'1. Eingabemaske'!#REF!),($AW299-1)/('1. Eingabemaske'!#REF!-1)))*$AX299))),"")</f>
        <v/>
      </c>
      <c r="AZ299" s="84" t="str">
        <f t="shared" si="38"/>
        <v>Bitte BES einfügen</v>
      </c>
      <c r="BA299" s="96" t="str">
        <f t="shared" si="39"/>
        <v/>
      </c>
      <c r="BB299" s="100"/>
      <c r="BC299" s="100"/>
      <c r="BD299" s="100"/>
    </row>
    <row r="300" spans="2:56" ht="13.5" thickBot="1" x14ac:dyDescent="0.45">
      <c r="B300" s="99" t="str">
        <f t="shared" si="32"/>
        <v xml:space="preserve"> </v>
      </c>
      <c r="C300" s="100"/>
      <c r="D300" s="100"/>
      <c r="E300" s="100"/>
      <c r="F300" s="100"/>
      <c r="G300" s="101"/>
      <c r="H300" s="101"/>
      <c r="I300" s="84" t="str">
        <f>IF(ISBLANK(Tableau1[[#This Row],[Name]]),"",((Tableau1[[#This Row],[Testdatum]]-Tableau1[[#This Row],[Geburtsdatum]])/365))</f>
        <v/>
      </c>
      <c r="J300" s="102" t="str">
        <f t="shared" si="33"/>
        <v xml:space="preserve"> </v>
      </c>
      <c r="K300" s="103"/>
      <c r="L300" s="103"/>
      <c r="M300" s="104" t="str">
        <f>IF(ISTEXT(D300),IF(L300="","",IF(HLOOKUP(INT($I300),'1. Eingabemaske'!$I$12:$V$21,2,FALSE)&lt;&gt;0,HLOOKUP(INT($I300),'1. Eingabemaske'!$I$12:$V$21,2,FALSE),"")),"")</f>
        <v/>
      </c>
      <c r="N300" s="105" t="str">
        <f>IF(ISTEXT($D300),IF(F300="M",IF(L300="","",IF($K300="Frühentwickler",VLOOKUP(INT($I300),'1. Eingabemaske'!$Z$12:$AF$28,5,FALSE),IF($K300="Normalentwickler",VLOOKUP(INT($I300),'1. Eingabemaske'!$Z$12:$AF$23,6,FALSE),IF($K300="Spätentwickler",VLOOKUP(INT($I300),'1. Eingabemaske'!$Z$12:$AF$23,7,FALSE),0)))+((VLOOKUP(INT($I300),'1. Eingabemaske'!$Z$12:$AF$23,2,FALSE))*(($G300-DATE(YEAR($G300),1,1)+1)/365))),IF(F300="W",(IF($K300="Frühentwickler",VLOOKUP(INT($I300),'1. Eingabemaske'!$AH$12:$AN$28,5,FALSE),IF($K300="Normalentwickler",VLOOKUP(INT($I300),'1. Eingabemaske'!$AH$12:$AN$23,6,FALSE),IF($K300="Spätentwickler",VLOOKUP(INT($I300),'1. Eingabemaske'!$AH$12:$AN$23,7,FALSE),0)))+((VLOOKUP(INT($I300),'1. Eingabemaske'!$AH$12:$AN$23,2,FALSE))*(($G300-DATE(YEAR($G300),1,1)+1)/365))),"Geschlecht fehlt!")),"")</f>
        <v/>
      </c>
      <c r="O300" s="106" t="str">
        <f>IF(ISTEXT(D300),IF(M300="","",IF('1. Eingabemaske'!$F$13="",0,(IF('1. Eingabemaske'!$F$13=0,(L300/'1. Eingabemaske'!$G$13),(L300-1)/('1. Eingabemaske'!$G$13-1))*M300*N300))),"")</f>
        <v/>
      </c>
      <c r="P300" s="103"/>
      <c r="Q300" s="103"/>
      <c r="R300" s="104" t="str">
        <f t="shared" si="34"/>
        <v/>
      </c>
      <c r="S300" s="104" t="str">
        <f>IF(AND(ISTEXT($D300),ISNUMBER(R300)),IF(HLOOKUP(INT($I300),'1. Eingabemaske'!$I$12:$V$21,3,FALSE)&lt;&gt;0,HLOOKUP(INT($I300),'1. Eingabemaske'!$I$12:$V$21,3,FALSE),""),"")</f>
        <v/>
      </c>
      <c r="T300" s="106" t="str">
        <f>IF(ISTEXT($D300),IF($S300="","",IF($R300="","",IF('1. Eingabemaske'!$F$14="",0,(IF('1. Eingabemaske'!$F$14=0,(R300/'1. Eingabemaske'!$G$14),(R300-1)/('1. Eingabemaske'!$G$14-1))*$S300)))),"")</f>
        <v/>
      </c>
      <c r="U300" s="103"/>
      <c r="V300" s="103"/>
      <c r="W300" s="104" t="str">
        <f t="shared" si="35"/>
        <v/>
      </c>
      <c r="X300" s="104" t="str">
        <f>IF(AND(ISTEXT($D300),ISNUMBER(W300)),IF(HLOOKUP(INT($I300),'1. Eingabemaske'!$I$12:$V$21,4,FALSE)&lt;&gt;0,HLOOKUP(INT($I300),'1. Eingabemaske'!$I$12:$V$21,4,FALSE),""),"")</f>
        <v/>
      </c>
      <c r="Y300" s="108" t="str">
        <f>IF(ISTEXT($D300),IF($W300="","",IF($X300="","",IF('1. Eingabemaske'!$F$15="","",(IF('1. Eingabemaske'!$F$15=0,($W300/'1. Eingabemaske'!$G$15),($W300-1)/('1. Eingabemaske'!$G$15-1))*$X300)))),"")</f>
        <v/>
      </c>
      <c r="Z300" s="103"/>
      <c r="AA300" s="103"/>
      <c r="AB300" s="104" t="str">
        <f t="shared" si="36"/>
        <v/>
      </c>
      <c r="AC300" s="104" t="str">
        <f>IF(AND(ISTEXT($D300),ISNUMBER($AB300)),IF(HLOOKUP(INT($I300),'1. Eingabemaske'!$I$12:$V$21,5,FALSE)&lt;&gt;0,HLOOKUP(INT($I300),'1. Eingabemaske'!$I$12:$V$21,5,FALSE),""),"")</f>
        <v/>
      </c>
      <c r="AD300" s="91" t="str">
        <f>IF(ISTEXT($D300),IF($AC300="","",IF('1. Eingabemaske'!$F$16="","",(IF('1. Eingabemaske'!$F$16=0,($AB300/'1. Eingabemaske'!$G$16),($AB300-1)/('1. Eingabemaske'!$G$16-1))*$AC300))),"")</f>
        <v/>
      </c>
      <c r="AE300" s="92" t="str">
        <f>IF(ISTEXT($D300),IF(F300="M",IF(L300="","",IF($K300="Frühentwickler",VLOOKUP(INT($I300),'1. Eingabemaske'!$Z$12:$AF$28,5,FALSE),IF($K300="Normalentwickler",VLOOKUP(INT($I300),'1. Eingabemaske'!$Z$12:$AF$23,6,FALSE),IF($K300="Spätentwickler",VLOOKUP(INT($I300),'1. Eingabemaske'!$Z$12:$AF$23,7,FALSE),0)))+((VLOOKUP(INT($I300),'1. Eingabemaske'!$Z$12:$AF$23,2,FALSE))*(($G300-DATE(YEAR($G300),1,1)+1)/365))),IF(F300="W",(IF($K300="Frühentwickler",VLOOKUP(INT($I300),'1. Eingabemaske'!$AH$12:$AN$28,5,FALSE),IF($K300="Normalentwickler",VLOOKUP(INT($I300),'1. Eingabemaske'!$AH$12:$AN$23,6,FALSE),IF($K300="Spätentwickler",VLOOKUP(INT($I300),'1. Eingabemaske'!$AH$12:$AN$23,7,FALSE),0)))+((VLOOKUP(INT($I300),'1. Eingabemaske'!$AH$12:$AN$23,2,FALSE))*(($G300-DATE(YEAR($G300),1,1)+1)/365))),"Geschlecht fehlt!")),"")</f>
        <v/>
      </c>
      <c r="AF300" s="93" t="str">
        <f t="shared" si="37"/>
        <v/>
      </c>
      <c r="AG300" s="103"/>
      <c r="AH300" s="94" t="str">
        <f>IF(AND(ISTEXT($D300),ISNUMBER($AG300)),IF(HLOOKUP(INT($I300),'1. Eingabemaske'!$I$12:$V$21,6,FALSE)&lt;&gt;0,HLOOKUP(INT($I300),'1. Eingabemaske'!$I$12:$V$21,6,FALSE),""),"")</f>
        <v/>
      </c>
      <c r="AI300" s="91" t="str">
        <f>IF(ISTEXT($D300),IF($AH300="","",IF('1. Eingabemaske'!$F$17="","",(IF('1. Eingabemaske'!$F$17=0,($AG300/'1. Eingabemaske'!$G$17),($AG300-1)/('1. Eingabemaske'!$G$17-1))*$AH300))),"")</f>
        <v/>
      </c>
      <c r="AJ300" s="103"/>
      <c r="AK300" s="94" t="str">
        <f>IF(AND(ISTEXT($D300),ISNUMBER($AJ300)),IF(HLOOKUP(INT($I300),'1. Eingabemaske'!$I$12:$V$21,7,FALSE)&lt;&gt;0,HLOOKUP(INT($I300),'1. Eingabemaske'!$I$12:$V$21,7,FALSE),""),"")</f>
        <v/>
      </c>
      <c r="AL300" s="91" t="str">
        <f>IF(ISTEXT($D300),IF(AJ300=0,0,IF($AK300="","",IF('1. Eingabemaske'!$F$18="","",(IF('1. Eingabemaske'!$F$18=0,($AJ300/'1. Eingabemaske'!$G$18),($AJ300-1)/('1. Eingabemaske'!$G$18-1))*$AK300)))),"")</f>
        <v/>
      </c>
      <c r="AM300" s="103"/>
      <c r="AN300" s="94" t="str">
        <f>IF(AND(ISTEXT($D300),ISNUMBER($AM300)),IF(HLOOKUP(INT($I300),'1. Eingabemaske'!$I$12:$V$21,8,FALSE)&lt;&gt;0,HLOOKUP(INT($I300),'1. Eingabemaske'!$I$12:$V$21,8,FALSE),""),"")</f>
        <v/>
      </c>
      <c r="AO300" s="89" t="str">
        <f>IF(ISTEXT($D300),IF($AN300="","",IF('1. Eingabemaske'!#REF!="","",(IF('1. Eingabemaske'!#REF!=0,($AM300/'1. Eingabemaske'!#REF!),($AM300-1)/('1. Eingabemaske'!#REF!-1))*$AN300))),"")</f>
        <v/>
      </c>
      <c r="AP300" s="110"/>
      <c r="AQ300" s="94" t="str">
        <f>IF(AND(ISTEXT($D300),ISNUMBER($AP300)),IF(HLOOKUP(INT($I300),'1. Eingabemaske'!$I$12:$V$21,9,FALSE)&lt;&gt;0,HLOOKUP(INT($I300),'1. Eingabemaske'!$I$12:$V$21,9,FALSE),""),"")</f>
        <v/>
      </c>
      <c r="AR300" s="103"/>
      <c r="AS300" s="94" t="str">
        <f>IF(AND(ISTEXT($D300),ISNUMBER($AR300)),IF(HLOOKUP(INT($I300),'1. Eingabemaske'!$I$12:$V$21,10,FALSE)&lt;&gt;0,HLOOKUP(INT($I300),'1. Eingabemaske'!$I$12:$V$21,10,FALSE),""),"")</f>
        <v/>
      </c>
      <c r="AT300" s="95" t="str">
        <f>IF(ISTEXT($D300),(IF($AQ300="",0,IF('1. Eingabemaske'!$F$19="","",(IF('1. Eingabemaske'!$F$19=0,($AP300/'1. Eingabemaske'!$G$19),($AP300-1)/('1. Eingabemaske'!$G$19-1))*$AQ300)))+IF($AS300="",0,IF('1. Eingabemaske'!$F$20="","",(IF('1. Eingabemaske'!$F$20=0,($AR300/'1. Eingabemaske'!$G$20),($AR300-1)/('1. Eingabemaske'!$G$20-1))*$AS300)))),"")</f>
        <v/>
      </c>
      <c r="AU300" s="103"/>
      <c r="AV300" s="94" t="str">
        <f>IF(AND(ISTEXT($D300),ISNUMBER($AU300)),IF(HLOOKUP(INT($I300),'1. Eingabemaske'!$I$12:$V$21,11,FALSE)&lt;&gt;0,HLOOKUP(INT($I300),'1. Eingabemaske'!$I$12:$V$21,11,FALSE),""),"")</f>
        <v/>
      </c>
      <c r="AW300" s="103"/>
      <c r="AX300" s="94" t="str">
        <f>IF(AND(ISTEXT($D300),ISNUMBER($AW300)),IF(HLOOKUP(INT($I300),'1. Eingabemaske'!$I$12:$V$21,12,FALSE)&lt;&gt;0,HLOOKUP(INT($I300),'1. Eingabemaske'!$I$12:$V$21,12,FALSE),""),"")</f>
        <v/>
      </c>
      <c r="AY300" s="95" t="str">
        <f>IF(ISTEXT($D300),SUM(IF($AV300="",0,IF('1. Eingabemaske'!$F$21="","",(IF('1. Eingabemaske'!$F$21=0,($AU300/'1. Eingabemaske'!$G$21),($AU300-1)/('1. Eingabemaske'!$G$21-1)))*$AV300)),IF($AX300="",0,IF('1. Eingabemaske'!#REF!="","",(IF('1. Eingabemaske'!#REF!=0,($AW300/'1. Eingabemaske'!#REF!),($AW300-1)/('1. Eingabemaske'!#REF!-1)))*$AX300))),"")</f>
        <v/>
      </c>
      <c r="AZ300" s="84" t="str">
        <f t="shared" si="38"/>
        <v>Bitte BES einfügen</v>
      </c>
      <c r="BA300" s="96" t="str">
        <f t="shared" si="39"/>
        <v/>
      </c>
      <c r="BB300" s="100"/>
      <c r="BC300" s="100"/>
      <c r="BD300" s="100"/>
    </row>
    <row r="301" spans="2:56" ht="13.5" thickBot="1" x14ac:dyDescent="0.45">
      <c r="B301" s="99" t="str">
        <f t="shared" si="32"/>
        <v xml:space="preserve"> </v>
      </c>
      <c r="C301" s="100"/>
      <c r="D301" s="100"/>
      <c r="E301" s="100"/>
      <c r="F301" s="100"/>
      <c r="G301" s="101"/>
      <c r="H301" s="101"/>
      <c r="I301" s="84" t="str">
        <f>IF(ISBLANK(Tableau1[[#This Row],[Name]]),"",((Tableau1[[#This Row],[Testdatum]]-Tableau1[[#This Row],[Geburtsdatum]])/365))</f>
        <v/>
      </c>
      <c r="J301" s="102" t="str">
        <f t="shared" si="33"/>
        <v xml:space="preserve"> </v>
      </c>
      <c r="K301" s="103"/>
      <c r="L301" s="103"/>
      <c r="M301" s="104" t="str">
        <f>IF(ISTEXT(D301),IF(L301="","",IF(HLOOKUP(INT($I301),'1. Eingabemaske'!$I$12:$V$21,2,FALSE)&lt;&gt;0,HLOOKUP(INT($I301),'1. Eingabemaske'!$I$12:$V$21,2,FALSE),"")),"")</f>
        <v/>
      </c>
      <c r="N301" s="105" t="str">
        <f>IF(ISTEXT($D301),IF(F301="M",IF(L301="","",IF($K301="Frühentwickler",VLOOKUP(INT($I301),'1. Eingabemaske'!$Z$12:$AF$28,5,FALSE),IF($K301="Normalentwickler",VLOOKUP(INT($I301),'1. Eingabemaske'!$Z$12:$AF$23,6,FALSE),IF($K301="Spätentwickler",VLOOKUP(INT($I301),'1. Eingabemaske'!$Z$12:$AF$23,7,FALSE),0)))+((VLOOKUP(INT($I301),'1. Eingabemaske'!$Z$12:$AF$23,2,FALSE))*(($G301-DATE(YEAR($G301),1,1)+1)/365))),IF(F301="W",(IF($K301="Frühentwickler",VLOOKUP(INT($I301),'1. Eingabemaske'!$AH$12:$AN$28,5,FALSE),IF($K301="Normalentwickler",VLOOKUP(INT($I301),'1. Eingabemaske'!$AH$12:$AN$23,6,FALSE),IF($K301="Spätentwickler",VLOOKUP(INT($I301),'1. Eingabemaske'!$AH$12:$AN$23,7,FALSE),0)))+((VLOOKUP(INT($I301),'1. Eingabemaske'!$AH$12:$AN$23,2,FALSE))*(($G301-DATE(YEAR($G301),1,1)+1)/365))),"Geschlecht fehlt!")),"")</f>
        <v/>
      </c>
      <c r="O301" s="106" t="str">
        <f>IF(ISTEXT(D301),IF(M301="","",IF('1. Eingabemaske'!$F$13="",0,(IF('1. Eingabemaske'!$F$13=0,(L301/'1. Eingabemaske'!$G$13),(L301-1)/('1. Eingabemaske'!$G$13-1))*M301*N301))),"")</f>
        <v/>
      </c>
      <c r="P301" s="103"/>
      <c r="Q301" s="103"/>
      <c r="R301" s="104" t="str">
        <f t="shared" si="34"/>
        <v/>
      </c>
      <c r="S301" s="104" t="str">
        <f>IF(AND(ISTEXT($D301),ISNUMBER(R301)),IF(HLOOKUP(INT($I301),'1. Eingabemaske'!$I$12:$V$21,3,FALSE)&lt;&gt;0,HLOOKUP(INT($I301),'1. Eingabemaske'!$I$12:$V$21,3,FALSE),""),"")</f>
        <v/>
      </c>
      <c r="T301" s="106" t="str">
        <f>IF(ISTEXT($D301),IF($S301="","",IF($R301="","",IF('1. Eingabemaske'!$F$14="",0,(IF('1. Eingabemaske'!$F$14=0,(R301/'1. Eingabemaske'!$G$14),(R301-1)/('1. Eingabemaske'!$G$14-1))*$S301)))),"")</f>
        <v/>
      </c>
      <c r="U301" s="103"/>
      <c r="V301" s="103"/>
      <c r="W301" s="104" t="str">
        <f t="shared" si="35"/>
        <v/>
      </c>
      <c r="X301" s="104" t="str">
        <f>IF(AND(ISTEXT($D301),ISNUMBER(W301)),IF(HLOOKUP(INT($I301),'1. Eingabemaske'!$I$12:$V$21,4,FALSE)&lt;&gt;0,HLOOKUP(INT($I301),'1. Eingabemaske'!$I$12:$V$21,4,FALSE),""),"")</f>
        <v/>
      </c>
      <c r="Y301" s="108" t="str">
        <f>IF(ISTEXT($D301),IF($W301="","",IF($X301="","",IF('1. Eingabemaske'!$F$15="","",(IF('1. Eingabemaske'!$F$15=0,($W301/'1. Eingabemaske'!$G$15),($W301-1)/('1. Eingabemaske'!$G$15-1))*$X301)))),"")</f>
        <v/>
      </c>
      <c r="Z301" s="103"/>
      <c r="AA301" s="103"/>
      <c r="AB301" s="104" t="str">
        <f t="shared" si="36"/>
        <v/>
      </c>
      <c r="AC301" s="104" t="str">
        <f>IF(AND(ISTEXT($D301),ISNUMBER($AB301)),IF(HLOOKUP(INT($I301),'1. Eingabemaske'!$I$12:$V$21,5,FALSE)&lt;&gt;0,HLOOKUP(INT($I301),'1. Eingabemaske'!$I$12:$V$21,5,FALSE),""),"")</f>
        <v/>
      </c>
      <c r="AD301" s="91" t="str">
        <f>IF(ISTEXT($D301),IF($AC301="","",IF('1. Eingabemaske'!$F$16="","",(IF('1. Eingabemaske'!$F$16=0,($AB301/'1. Eingabemaske'!$G$16),($AB301-1)/('1. Eingabemaske'!$G$16-1))*$AC301))),"")</f>
        <v/>
      </c>
      <c r="AE301" s="92" t="str">
        <f>IF(ISTEXT($D301),IF(F301="M",IF(L301="","",IF($K301="Frühentwickler",VLOOKUP(INT($I301),'1. Eingabemaske'!$Z$12:$AF$28,5,FALSE),IF($K301="Normalentwickler",VLOOKUP(INT($I301),'1. Eingabemaske'!$Z$12:$AF$23,6,FALSE),IF($K301="Spätentwickler",VLOOKUP(INT($I301),'1. Eingabemaske'!$Z$12:$AF$23,7,FALSE),0)))+((VLOOKUP(INT($I301),'1. Eingabemaske'!$Z$12:$AF$23,2,FALSE))*(($G301-DATE(YEAR($G301),1,1)+1)/365))),IF(F301="W",(IF($K301="Frühentwickler",VLOOKUP(INT($I301),'1. Eingabemaske'!$AH$12:$AN$28,5,FALSE),IF($K301="Normalentwickler",VLOOKUP(INT($I301),'1. Eingabemaske'!$AH$12:$AN$23,6,FALSE),IF($K301="Spätentwickler",VLOOKUP(INT($I301),'1. Eingabemaske'!$AH$12:$AN$23,7,FALSE),0)))+((VLOOKUP(INT($I301),'1. Eingabemaske'!$AH$12:$AN$23,2,FALSE))*(($G301-DATE(YEAR($G301),1,1)+1)/365))),"Geschlecht fehlt!")),"")</f>
        <v/>
      </c>
      <c r="AF301" s="93" t="str">
        <f t="shared" si="37"/>
        <v/>
      </c>
      <c r="AG301" s="103"/>
      <c r="AH301" s="94" t="str">
        <f>IF(AND(ISTEXT($D301),ISNUMBER($AG301)),IF(HLOOKUP(INT($I301),'1. Eingabemaske'!$I$12:$V$21,6,FALSE)&lt;&gt;0,HLOOKUP(INT($I301),'1. Eingabemaske'!$I$12:$V$21,6,FALSE),""),"")</f>
        <v/>
      </c>
      <c r="AI301" s="91" t="str">
        <f>IF(ISTEXT($D301),IF($AH301="","",IF('1. Eingabemaske'!$F$17="","",(IF('1. Eingabemaske'!$F$17=0,($AG301/'1. Eingabemaske'!$G$17),($AG301-1)/('1. Eingabemaske'!$G$17-1))*$AH301))),"")</f>
        <v/>
      </c>
      <c r="AJ301" s="103"/>
      <c r="AK301" s="94" t="str">
        <f>IF(AND(ISTEXT($D301),ISNUMBER($AJ301)),IF(HLOOKUP(INT($I301),'1. Eingabemaske'!$I$12:$V$21,7,FALSE)&lt;&gt;0,HLOOKUP(INT($I301),'1. Eingabemaske'!$I$12:$V$21,7,FALSE),""),"")</f>
        <v/>
      </c>
      <c r="AL301" s="91" t="str">
        <f>IF(ISTEXT($D301),IF(AJ301=0,0,IF($AK301="","",IF('1. Eingabemaske'!$F$18="","",(IF('1. Eingabemaske'!$F$18=0,($AJ301/'1. Eingabemaske'!$G$18),($AJ301-1)/('1. Eingabemaske'!$G$18-1))*$AK301)))),"")</f>
        <v/>
      </c>
      <c r="AM301" s="103"/>
      <c r="AN301" s="94" t="str">
        <f>IF(AND(ISTEXT($D301),ISNUMBER($AM301)),IF(HLOOKUP(INT($I301),'1. Eingabemaske'!$I$12:$V$21,8,FALSE)&lt;&gt;0,HLOOKUP(INT($I301),'1. Eingabemaske'!$I$12:$V$21,8,FALSE),""),"")</f>
        <v/>
      </c>
      <c r="AO301" s="89" t="str">
        <f>IF(ISTEXT($D301),IF($AN301="","",IF('1. Eingabemaske'!#REF!="","",(IF('1. Eingabemaske'!#REF!=0,($AM301/'1. Eingabemaske'!#REF!),($AM301-1)/('1. Eingabemaske'!#REF!-1))*$AN301))),"")</f>
        <v/>
      </c>
      <c r="AP301" s="110"/>
      <c r="AQ301" s="94" t="str">
        <f>IF(AND(ISTEXT($D301),ISNUMBER($AP301)),IF(HLOOKUP(INT($I301),'1. Eingabemaske'!$I$12:$V$21,9,FALSE)&lt;&gt;0,HLOOKUP(INT($I301),'1. Eingabemaske'!$I$12:$V$21,9,FALSE),""),"")</f>
        <v/>
      </c>
      <c r="AR301" s="103"/>
      <c r="AS301" s="94" t="str">
        <f>IF(AND(ISTEXT($D301),ISNUMBER($AR301)),IF(HLOOKUP(INT($I301),'1. Eingabemaske'!$I$12:$V$21,10,FALSE)&lt;&gt;0,HLOOKUP(INT($I301),'1. Eingabemaske'!$I$12:$V$21,10,FALSE),""),"")</f>
        <v/>
      </c>
      <c r="AT301" s="95" t="str">
        <f>IF(ISTEXT($D301),(IF($AQ301="",0,IF('1. Eingabemaske'!$F$19="","",(IF('1. Eingabemaske'!$F$19=0,($AP301/'1. Eingabemaske'!$G$19),($AP301-1)/('1. Eingabemaske'!$G$19-1))*$AQ301)))+IF($AS301="",0,IF('1. Eingabemaske'!$F$20="","",(IF('1. Eingabemaske'!$F$20=0,($AR301/'1. Eingabemaske'!$G$20),($AR301-1)/('1. Eingabemaske'!$G$20-1))*$AS301)))),"")</f>
        <v/>
      </c>
      <c r="AU301" s="103"/>
      <c r="AV301" s="94" t="str">
        <f>IF(AND(ISTEXT($D301),ISNUMBER($AU301)),IF(HLOOKUP(INT($I301),'1. Eingabemaske'!$I$12:$V$21,11,FALSE)&lt;&gt;0,HLOOKUP(INT($I301),'1. Eingabemaske'!$I$12:$V$21,11,FALSE),""),"")</f>
        <v/>
      </c>
      <c r="AW301" s="103"/>
      <c r="AX301" s="94" t="str">
        <f>IF(AND(ISTEXT($D301),ISNUMBER($AW301)),IF(HLOOKUP(INT($I301),'1. Eingabemaske'!$I$12:$V$21,12,FALSE)&lt;&gt;0,HLOOKUP(INT($I301),'1. Eingabemaske'!$I$12:$V$21,12,FALSE),""),"")</f>
        <v/>
      </c>
      <c r="AY301" s="95" t="str">
        <f>IF(ISTEXT($D301),SUM(IF($AV301="",0,IF('1. Eingabemaske'!$F$21="","",(IF('1. Eingabemaske'!$F$21=0,($AU301/'1. Eingabemaske'!$G$21),($AU301-1)/('1. Eingabemaske'!$G$21-1)))*$AV301)),IF($AX301="",0,IF('1. Eingabemaske'!#REF!="","",(IF('1. Eingabemaske'!#REF!=0,($AW301/'1. Eingabemaske'!#REF!),($AW301-1)/('1. Eingabemaske'!#REF!-1)))*$AX301))),"")</f>
        <v/>
      </c>
      <c r="AZ301" s="84" t="str">
        <f t="shared" si="38"/>
        <v>Bitte BES einfügen</v>
      </c>
      <c r="BA301" s="96" t="str">
        <f t="shared" si="39"/>
        <v/>
      </c>
      <c r="BB301" s="100"/>
      <c r="BC301" s="100"/>
      <c r="BD301" s="100"/>
    </row>
    <row r="302" spans="2:56" ht="13.5" thickBot="1" x14ac:dyDescent="0.45">
      <c r="B302" s="99" t="str">
        <f t="shared" si="32"/>
        <v xml:space="preserve"> </v>
      </c>
      <c r="C302" s="100"/>
      <c r="D302" s="100"/>
      <c r="E302" s="100"/>
      <c r="F302" s="100"/>
      <c r="G302" s="101"/>
      <c r="H302" s="101"/>
      <c r="I302" s="84" t="str">
        <f>IF(ISBLANK(Tableau1[[#This Row],[Name]]),"",((Tableau1[[#This Row],[Testdatum]]-Tableau1[[#This Row],[Geburtsdatum]])/365))</f>
        <v/>
      </c>
      <c r="J302" s="102" t="str">
        <f t="shared" si="33"/>
        <v xml:space="preserve"> </v>
      </c>
      <c r="K302" s="103"/>
      <c r="L302" s="103"/>
      <c r="M302" s="104" t="str">
        <f>IF(ISTEXT(D302),IF(L302="","",IF(HLOOKUP(INT($I302),'1. Eingabemaske'!$I$12:$V$21,2,FALSE)&lt;&gt;0,HLOOKUP(INT($I302),'1. Eingabemaske'!$I$12:$V$21,2,FALSE),"")),"")</f>
        <v/>
      </c>
      <c r="N302" s="105" t="str">
        <f>IF(ISTEXT($D302),IF(F302="M",IF(L302="","",IF($K302="Frühentwickler",VLOOKUP(INT($I302),'1. Eingabemaske'!$Z$12:$AF$28,5,FALSE),IF($K302="Normalentwickler",VLOOKUP(INT($I302),'1. Eingabemaske'!$Z$12:$AF$23,6,FALSE),IF($K302="Spätentwickler",VLOOKUP(INT($I302),'1. Eingabemaske'!$Z$12:$AF$23,7,FALSE),0)))+((VLOOKUP(INT($I302),'1. Eingabemaske'!$Z$12:$AF$23,2,FALSE))*(($G302-DATE(YEAR($G302),1,1)+1)/365))),IF(F302="W",(IF($K302="Frühentwickler",VLOOKUP(INT($I302),'1. Eingabemaske'!$AH$12:$AN$28,5,FALSE),IF($K302="Normalentwickler",VLOOKUP(INT($I302),'1. Eingabemaske'!$AH$12:$AN$23,6,FALSE),IF($K302="Spätentwickler",VLOOKUP(INT($I302),'1. Eingabemaske'!$AH$12:$AN$23,7,FALSE),0)))+((VLOOKUP(INT($I302),'1. Eingabemaske'!$AH$12:$AN$23,2,FALSE))*(($G302-DATE(YEAR($G302),1,1)+1)/365))),"Geschlecht fehlt!")),"")</f>
        <v/>
      </c>
      <c r="O302" s="106" t="str">
        <f>IF(ISTEXT(D302),IF(M302="","",IF('1. Eingabemaske'!$F$13="",0,(IF('1. Eingabemaske'!$F$13=0,(L302/'1. Eingabemaske'!$G$13),(L302-1)/('1. Eingabemaske'!$G$13-1))*M302*N302))),"")</f>
        <v/>
      </c>
      <c r="P302" s="103"/>
      <c r="Q302" s="103"/>
      <c r="R302" s="104" t="str">
        <f t="shared" si="34"/>
        <v/>
      </c>
      <c r="S302" s="104" t="str">
        <f>IF(AND(ISTEXT($D302),ISNUMBER(R302)),IF(HLOOKUP(INT($I302),'1. Eingabemaske'!$I$12:$V$21,3,FALSE)&lt;&gt;0,HLOOKUP(INT($I302),'1. Eingabemaske'!$I$12:$V$21,3,FALSE),""),"")</f>
        <v/>
      </c>
      <c r="T302" s="106" t="str">
        <f>IF(ISTEXT($D302),IF($S302="","",IF($R302="","",IF('1. Eingabemaske'!$F$14="",0,(IF('1. Eingabemaske'!$F$14=0,(R302/'1. Eingabemaske'!$G$14),(R302-1)/('1. Eingabemaske'!$G$14-1))*$S302)))),"")</f>
        <v/>
      </c>
      <c r="U302" s="103"/>
      <c r="V302" s="103"/>
      <c r="W302" s="104" t="str">
        <f t="shared" si="35"/>
        <v/>
      </c>
      <c r="X302" s="104" t="str">
        <f>IF(AND(ISTEXT($D302),ISNUMBER(W302)),IF(HLOOKUP(INT($I302),'1. Eingabemaske'!$I$12:$V$21,4,FALSE)&lt;&gt;0,HLOOKUP(INT($I302),'1. Eingabemaske'!$I$12:$V$21,4,FALSE),""),"")</f>
        <v/>
      </c>
      <c r="Y302" s="108" t="str">
        <f>IF(ISTEXT($D302),IF($W302="","",IF($X302="","",IF('1. Eingabemaske'!$F$15="","",(IF('1. Eingabemaske'!$F$15=0,($W302/'1. Eingabemaske'!$G$15),($W302-1)/('1. Eingabemaske'!$G$15-1))*$X302)))),"")</f>
        <v/>
      </c>
      <c r="Z302" s="103"/>
      <c r="AA302" s="103"/>
      <c r="AB302" s="104" t="str">
        <f t="shared" si="36"/>
        <v/>
      </c>
      <c r="AC302" s="104" t="str">
        <f>IF(AND(ISTEXT($D302),ISNUMBER($AB302)),IF(HLOOKUP(INT($I302),'1. Eingabemaske'!$I$12:$V$21,5,FALSE)&lt;&gt;0,HLOOKUP(INT($I302),'1. Eingabemaske'!$I$12:$V$21,5,FALSE),""),"")</f>
        <v/>
      </c>
      <c r="AD302" s="91" t="str">
        <f>IF(ISTEXT($D302),IF($AC302="","",IF('1. Eingabemaske'!$F$16="","",(IF('1. Eingabemaske'!$F$16=0,($AB302/'1. Eingabemaske'!$G$16),($AB302-1)/('1. Eingabemaske'!$G$16-1))*$AC302))),"")</f>
        <v/>
      </c>
      <c r="AE302" s="92" t="str">
        <f>IF(ISTEXT($D302),IF(F302="M",IF(L302="","",IF($K302="Frühentwickler",VLOOKUP(INT($I302),'1. Eingabemaske'!$Z$12:$AF$28,5,FALSE),IF($K302="Normalentwickler",VLOOKUP(INT($I302),'1. Eingabemaske'!$Z$12:$AF$23,6,FALSE),IF($K302="Spätentwickler",VLOOKUP(INT($I302),'1. Eingabemaske'!$Z$12:$AF$23,7,FALSE),0)))+((VLOOKUP(INT($I302),'1. Eingabemaske'!$Z$12:$AF$23,2,FALSE))*(($G302-DATE(YEAR($G302),1,1)+1)/365))),IF(F302="W",(IF($K302="Frühentwickler",VLOOKUP(INT($I302),'1. Eingabemaske'!$AH$12:$AN$28,5,FALSE),IF($K302="Normalentwickler",VLOOKUP(INT($I302),'1. Eingabemaske'!$AH$12:$AN$23,6,FALSE),IF($K302="Spätentwickler",VLOOKUP(INT($I302),'1. Eingabemaske'!$AH$12:$AN$23,7,FALSE),0)))+((VLOOKUP(INT($I302),'1. Eingabemaske'!$AH$12:$AN$23,2,FALSE))*(($G302-DATE(YEAR($G302),1,1)+1)/365))),"Geschlecht fehlt!")),"")</f>
        <v/>
      </c>
      <c r="AF302" s="93" t="str">
        <f t="shared" si="37"/>
        <v/>
      </c>
      <c r="AG302" s="103"/>
      <c r="AH302" s="94" t="str">
        <f>IF(AND(ISTEXT($D302),ISNUMBER($AG302)),IF(HLOOKUP(INT($I302),'1. Eingabemaske'!$I$12:$V$21,6,FALSE)&lt;&gt;0,HLOOKUP(INT($I302),'1. Eingabemaske'!$I$12:$V$21,6,FALSE),""),"")</f>
        <v/>
      </c>
      <c r="AI302" s="91" t="str">
        <f>IF(ISTEXT($D302),IF($AH302="","",IF('1. Eingabemaske'!$F$17="","",(IF('1. Eingabemaske'!$F$17=0,($AG302/'1. Eingabemaske'!$G$17),($AG302-1)/('1. Eingabemaske'!$G$17-1))*$AH302))),"")</f>
        <v/>
      </c>
      <c r="AJ302" s="103"/>
      <c r="AK302" s="94" t="str">
        <f>IF(AND(ISTEXT($D302),ISNUMBER($AJ302)),IF(HLOOKUP(INT($I302),'1. Eingabemaske'!$I$12:$V$21,7,FALSE)&lt;&gt;0,HLOOKUP(INT($I302),'1. Eingabemaske'!$I$12:$V$21,7,FALSE),""),"")</f>
        <v/>
      </c>
      <c r="AL302" s="91" t="str">
        <f>IF(ISTEXT($D302),IF(AJ302=0,0,IF($AK302="","",IF('1. Eingabemaske'!$F$18="","",(IF('1. Eingabemaske'!$F$18=0,($AJ302/'1. Eingabemaske'!$G$18),($AJ302-1)/('1. Eingabemaske'!$G$18-1))*$AK302)))),"")</f>
        <v/>
      </c>
      <c r="AM302" s="103"/>
      <c r="AN302" s="94" t="str">
        <f>IF(AND(ISTEXT($D302),ISNUMBER($AM302)),IF(HLOOKUP(INT($I302),'1. Eingabemaske'!$I$12:$V$21,8,FALSE)&lt;&gt;0,HLOOKUP(INT($I302),'1. Eingabemaske'!$I$12:$V$21,8,FALSE),""),"")</f>
        <v/>
      </c>
      <c r="AO302" s="89" t="str">
        <f>IF(ISTEXT($D302),IF($AN302="","",IF('1. Eingabemaske'!#REF!="","",(IF('1. Eingabemaske'!#REF!=0,($AM302/'1. Eingabemaske'!#REF!),($AM302-1)/('1. Eingabemaske'!#REF!-1))*$AN302))),"")</f>
        <v/>
      </c>
      <c r="AP302" s="110"/>
      <c r="AQ302" s="94" t="str">
        <f>IF(AND(ISTEXT($D302),ISNUMBER($AP302)),IF(HLOOKUP(INT($I302),'1. Eingabemaske'!$I$12:$V$21,9,FALSE)&lt;&gt;0,HLOOKUP(INT($I302),'1. Eingabemaske'!$I$12:$V$21,9,FALSE),""),"")</f>
        <v/>
      </c>
      <c r="AR302" s="103"/>
      <c r="AS302" s="94" t="str">
        <f>IF(AND(ISTEXT($D302),ISNUMBER($AR302)),IF(HLOOKUP(INT($I302),'1. Eingabemaske'!$I$12:$V$21,10,FALSE)&lt;&gt;0,HLOOKUP(INT($I302),'1. Eingabemaske'!$I$12:$V$21,10,FALSE),""),"")</f>
        <v/>
      </c>
      <c r="AT302" s="95" t="str">
        <f>IF(ISTEXT($D302),(IF($AQ302="",0,IF('1. Eingabemaske'!$F$19="","",(IF('1. Eingabemaske'!$F$19=0,($AP302/'1. Eingabemaske'!$G$19),($AP302-1)/('1. Eingabemaske'!$G$19-1))*$AQ302)))+IF($AS302="",0,IF('1. Eingabemaske'!$F$20="","",(IF('1. Eingabemaske'!$F$20=0,($AR302/'1. Eingabemaske'!$G$20),($AR302-1)/('1. Eingabemaske'!$G$20-1))*$AS302)))),"")</f>
        <v/>
      </c>
      <c r="AU302" s="103"/>
      <c r="AV302" s="94" t="str">
        <f>IF(AND(ISTEXT($D302),ISNUMBER($AU302)),IF(HLOOKUP(INT($I302),'1. Eingabemaske'!$I$12:$V$21,11,FALSE)&lt;&gt;0,HLOOKUP(INT($I302),'1. Eingabemaske'!$I$12:$V$21,11,FALSE),""),"")</f>
        <v/>
      </c>
      <c r="AW302" s="103"/>
      <c r="AX302" s="94" t="str">
        <f>IF(AND(ISTEXT($D302),ISNUMBER($AW302)),IF(HLOOKUP(INT($I302),'1. Eingabemaske'!$I$12:$V$21,12,FALSE)&lt;&gt;0,HLOOKUP(INT($I302),'1. Eingabemaske'!$I$12:$V$21,12,FALSE),""),"")</f>
        <v/>
      </c>
      <c r="AY302" s="95" t="str">
        <f>IF(ISTEXT($D302),SUM(IF($AV302="",0,IF('1. Eingabemaske'!$F$21="","",(IF('1. Eingabemaske'!$F$21=0,($AU302/'1. Eingabemaske'!$G$21),($AU302-1)/('1. Eingabemaske'!$G$21-1)))*$AV302)),IF($AX302="",0,IF('1. Eingabemaske'!#REF!="","",(IF('1. Eingabemaske'!#REF!=0,($AW302/'1. Eingabemaske'!#REF!),($AW302-1)/('1. Eingabemaske'!#REF!-1)))*$AX302))),"")</f>
        <v/>
      </c>
      <c r="AZ302" s="84" t="str">
        <f t="shared" si="38"/>
        <v>Bitte BES einfügen</v>
      </c>
      <c r="BA302" s="96" t="str">
        <f t="shared" si="39"/>
        <v/>
      </c>
      <c r="BB302" s="100"/>
      <c r="BC302" s="100"/>
      <c r="BD302" s="100"/>
    </row>
    <row r="303" spans="2:56" ht="13.5" thickBot="1" x14ac:dyDescent="0.45">
      <c r="B303" s="99" t="str">
        <f t="shared" si="32"/>
        <v xml:space="preserve"> </v>
      </c>
      <c r="C303" s="100"/>
      <c r="D303" s="100"/>
      <c r="E303" s="100"/>
      <c r="F303" s="100"/>
      <c r="G303" s="101"/>
      <c r="H303" s="101"/>
      <c r="I303" s="84" t="str">
        <f>IF(ISBLANK(Tableau1[[#This Row],[Name]]),"",((Tableau1[[#This Row],[Testdatum]]-Tableau1[[#This Row],[Geburtsdatum]])/365))</f>
        <v/>
      </c>
      <c r="J303" s="102" t="str">
        <f t="shared" si="33"/>
        <v xml:space="preserve"> </v>
      </c>
      <c r="K303" s="103"/>
      <c r="L303" s="103"/>
      <c r="M303" s="104" t="str">
        <f>IF(ISTEXT(D303),IF(L303="","",IF(HLOOKUP(INT($I303),'1. Eingabemaske'!$I$12:$V$21,2,FALSE)&lt;&gt;0,HLOOKUP(INT($I303),'1. Eingabemaske'!$I$12:$V$21,2,FALSE),"")),"")</f>
        <v/>
      </c>
      <c r="N303" s="105" t="str">
        <f>IF(ISTEXT($D303),IF(F303="M",IF(L303="","",IF($K303="Frühentwickler",VLOOKUP(INT($I303),'1. Eingabemaske'!$Z$12:$AF$28,5,FALSE),IF($K303="Normalentwickler",VLOOKUP(INT($I303),'1. Eingabemaske'!$Z$12:$AF$23,6,FALSE),IF($K303="Spätentwickler",VLOOKUP(INT($I303),'1. Eingabemaske'!$Z$12:$AF$23,7,FALSE),0)))+((VLOOKUP(INT($I303),'1. Eingabemaske'!$Z$12:$AF$23,2,FALSE))*(($G303-DATE(YEAR($G303),1,1)+1)/365))),IF(F303="W",(IF($K303="Frühentwickler",VLOOKUP(INT($I303),'1. Eingabemaske'!$AH$12:$AN$28,5,FALSE),IF($K303="Normalentwickler",VLOOKUP(INT($I303),'1. Eingabemaske'!$AH$12:$AN$23,6,FALSE),IF($K303="Spätentwickler",VLOOKUP(INT($I303),'1. Eingabemaske'!$AH$12:$AN$23,7,FALSE),0)))+((VLOOKUP(INT($I303),'1. Eingabemaske'!$AH$12:$AN$23,2,FALSE))*(($G303-DATE(YEAR($G303),1,1)+1)/365))),"Geschlecht fehlt!")),"")</f>
        <v/>
      </c>
      <c r="O303" s="106" t="str">
        <f>IF(ISTEXT(D303),IF(M303="","",IF('1. Eingabemaske'!$F$13="",0,(IF('1. Eingabemaske'!$F$13=0,(L303/'1. Eingabemaske'!$G$13),(L303-1)/('1. Eingabemaske'!$G$13-1))*M303*N303))),"")</f>
        <v/>
      </c>
      <c r="P303" s="103"/>
      <c r="Q303" s="103"/>
      <c r="R303" s="104" t="str">
        <f t="shared" si="34"/>
        <v/>
      </c>
      <c r="S303" s="104" t="str">
        <f>IF(AND(ISTEXT($D303),ISNUMBER(R303)),IF(HLOOKUP(INT($I303),'1. Eingabemaske'!$I$12:$V$21,3,FALSE)&lt;&gt;0,HLOOKUP(INT($I303),'1. Eingabemaske'!$I$12:$V$21,3,FALSE),""),"")</f>
        <v/>
      </c>
      <c r="T303" s="106" t="str">
        <f>IF(ISTEXT($D303),IF($S303="","",IF($R303="","",IF('1. Eingabemaske'!$F$14="",0,(IF('1. Eingabemaske'!$F$14=0,(R303/'1. Eingabemaske'!$G$14),(R303-1)/('1. Eingabemaske'!$G$14-1))*$S303)))),"")</f>
        <v/>
      </c>
      <c r="U303" s="103"/>
      <c r="V303" s="103"/>
      <c r="W303" s="104" t="str">
        <f t="shared" si="35"/>
        <v/>
      </c>
      <c r="X303" s="104" t="str">
        <f>IF(AND(ISTEXT($D303),ISNUMBER(W303)),IF(HLOOKUP(INT($I303),'1. Eingabemaske'!$I$12:$V$21,4,FALSE)&lt;&gt;0,HLOOKUP(INT($I303),'1. Eingabemaske'!$I$12:$V$21,4,FALSE),""),"")</f>
        <v/>
      </c>
      <c r="Y303" s="108" t="str">
        <f>IF(ISTEXT($D303),IF($W303="","",IF($X303="","",IF('1. Eingabemaske'!$F$15="","",(IF('1. Eingabemaske'!$F$15=0,($W303/'1. Eingabemaske'!$G$15),($W303-1)/('1. Eingabemaske'!$G$15-1))*$X303)))),"")</f>
        <v/>
      </c>
      <c r="Z303" s="103"/>
      <c r="AA303" s="103"/>
      <c r="AB303" s="104" t="str">
        <f t="shared" si="36"/>
        <v/>
      </c>
      <c r="AC303" s="104" t="str">
        <f>IF(AND(ISTEXT($D303),ISNUMBER($AB303)),IF(HLOOKUP(INT($I303),'1. Eingabemaske'!$I$12:$V$21,5,FALSE)&lt;&gt;0,HLOOKUP(INT($I303),'1. Eingabemaske'!$I$12:$V$21,5,FALSE),""),"")</f>
        <v/>
      </c>
      <c r="AD303" s="91" t="str">
        <f>IF(ISTEXT($D303),IF($AC303="","",IF('1. Eingabemaske'!$F$16="","",(IF('1. Eingabemaske'!$F$16=0,($AB303/'1. Eingabemaske'!$G$16),($AB303-1)/('1. Eingabemaske'!$G$16-1))*$AC303))),"")</f>
        <v/>
      </c>
      <c r="AE303" s="92" t="str">
        <f>IF(ISTEXT($D303),IF(F303="M",IF(L303="","",IF($K303="Frühentwickler",VLOOKUP(INT($I303),'1. Eingabemaske'!$Z$12:$AF$28,5,FALSE),IF($K303="Normalentwickler",VLOOKUP(INT($I303),'1. Eingabemaske'!$Z$12:$AF$23,6,FALSE),IF($K303="Spätentwickler",VLOOKUP(INT($I303),'1. Eingabemaske'!$Z$12:$AF$23,7,FALSE),0)))+((VLOOKUP(INT($I303),'1. Eingabemaske'!$Z$12:$AF$23,2,FALSE))*(($G303-DATE(YEAR($G303),1,1)+1)/365))),IF(F303="W",(IF($K303="Frühentwickler",VLOOKUP(INT($I303),'1. Eingabemaske'!$AH$12:$AN$28,5,FALSE),IF($K303="Normalentwickler",VLOOKUP(INT($I303),'1. Eingabemaske'!$AH$12:$AN$23,6,FALSE),IF($K303="Spätentwickler",VLOOKUP(INT($I303),'1. Eingabemaske'!$AH$12:$AN$23,7,FALSE),0)))+((VLOOKUP(INT($I303),'1. Eingabemaske'!$AH$12:$AN$23,2,FALSE))*(($G303-DATE(YEAR($G303),1,1)+1)/365))),"Geschlecht fehlt!")),"")</f>
        <v/>
      </c>
      <c r="AF303" s="93" t="str">
        <f t="shared" si="37"/>
        <v/>
      </c>
      <c r="AG303" s="103"/>
      <c r="AH303" s="94" t="str">
        <f>IF(AND(ISTEXT($D303),ISNUMBER($AG303)),IF(HLOOKUP(INT($I303),'1. Eingabemaske'!$I$12:$V$21,6,FALSE)&lt;&gt;0,HLOOKUP(INT($I303),'1. Eingabemaske'!$I$12:$V$21,6,FALSE),""),"")</f>
        <v/>
      </c>
      <c r="AI303" s="91" t="str">
        <f>IF(ISTEXT($D303),IF($AH303="","",IF('1. Eingabemaske'!$F$17="","",(IF('1. Eingabemaske'!$F$17=0,($AG303/'1. Eingabemaske'!$G$17),($AG303-1)/('1. Eingabemaske'!$G$17-1))*$AH303))),"")</f>
        <v/>
      </c>
      <c r="AJ303" s="103"/>
      <c r="AK303" s="94" t="str">
        <f>IF(AND(ISTEXT($D303),ISNUMBER($AJ303)),IF(HLOOKUP(INT($I303),'1. Eingabemaske'!$I$12:$V$21,7,FALSE)&lt;&gt;0,HLOOKUP(INT($I303),'1. Eingabemaske'!$I$12:$V$21,7,FALSE),""),"")</f>
        <v/>
      </c>
      <c r="AL303" s="91" t="str">
        <f>IF(ISTEXT($D303),IF(AJ303=0,0,IF($AK303="","",IF('1. Eingabemaske'!$F$18="","",(IF('1. Eingabemaske'!$F$18=0,($AJ303/'1. Eingabemaske'!$G$18),($AJ303-1)/('1. Eingabemaske'!$G$18-1))*$AK303)))),"")</f>
        <v/>
      </c>
      <c r="AM303" s="103"/>
      <c r="AN303" s="94" t="str">
        <f>IF(AND(ISTEXT($D303),ISNUMBER($AM303)),IF(HLOOKUP(INT($I303),'1. Eingabemaske'!$I$12:$V$21,8,FALSE)&lt;&gt;0,HLOOKUP(INT($I303),'1. Eingabemaske'!$I$12:$V$21,8,FALSE),""),"")</f>
        <v/>
      </c>
      <c r="AO303" s="89" t="str">
        <f>IF(ISTEXT($D303),IF($AN303="","",IF('1. Eingabemaske'!#REF!="","",(IF('1. Eingabemaske'!#REF!=0,($AM303/'1. Eingabemaske'!#REF!),($AM303-1)/('1. Eingabemaske'!#REF!-1))*$AN303))),"")</f>
        <v/>
      </c>
      <c r="AP303" s="110"/>
      <c r="AQ303" s="94" t="str">
        <f>IF(AND(ISTEXT($D303),ISNUMBER($AP303)),IF(HLOOKUP(INT($I303),'1. Eingabemaske'!$I$12:$V$21,9,FALSE)&lt;&gt;0,HLOOKUP(INT($I303),'1. Eingabemaske'!$I$12:$V$21,9,FALSE),""),"")</f>
        <v/>
      </c>
      <c r="AR303" s="103"/>
      <c r="AS303" s="94" t="str">
        <f>IF(AND(ISTEXT($D303),ISNUMBER($AR303)),IF(HLOOKUP(INT($I303),'1. Eingabemaske'!$I$12:$V$21,10,FALSE)&lt;&gt;0,HLOOKUP(INT($I303),'1. Eingabemaske'!$I$12:$V$21,10,FALSE),""),"")</f>
        <v/>
      </c>
      <c r="AT303" s="95" t="str">
        <f>IF(ISTEXT($D303),(IF($AQ303="",0,IF('1. Eingabemaske'!$F$19="","",(IF('1. Eingabemaske'!$F$19=0,($AP303/'1. Eingabemaske'!$G$19),($AP303-1)/('1. Eingabemaske'!$G$19-1))*$AQ303)))+IF($AS303="",0,IF('1. Eingabemaske'!$F$20="","",(IF('1. Eingabemaske'!$F$20=0,($AR303/'1. Eingabemaske'!$G$20),($AR303-1)/('1. Eingabemaske'!$G$20-1))*$AS303)))),"")</f>
        <v/>
      </c>
      <c r="AU303" s="103"/>
      <c r="AV303" s="94" t="str">
        <f>IF(AND(ISTEXT($D303),ISNUMBER($AU303)),IF(HLOOKUP(INT($I303),'1. Eingabemaske'!$I$12:$V$21,11,FALSE)&lt;&gt;0,HLOOKUP(INT($I303),'1. Eingabemaske'!$I$12:$V$21,11,FALSE),""),"")</f>
        <v/>
      </c>
      <c r="AW303" s="103"/>
      <c r="AX303" s="94" t="str">
        <f>IF(AND(ISTEXT($D303),ISNUMBER($AW303)),IF(HLOOKUP(INT($I303),'1. Eingabemaske'!$I$12:$V$21,12,FALSE)&lt;&gt;0,HLOOKUP(INT($I303),'1. Eingabemaske'!$I$12:$V$21,12,FALSE),""),"")</f>
        <v/>
      </c>
      <c r="AY303" s="95" t="str">
        <f>IF(ISTEXT($D303),SUM(IF($AV303="",0,IF('1. Eingabemaske'!$F$21="","",(IF('1. Eingabemaske'!$F$21=0,($AU303/'1. Eingabemaske'!$G$21),($AU303-1)/('1. Eingabemaske'!$G$21-1)))*$AV303)),IF($AX303="",0,IF('1. Eingabemaske'!#REF!="","",(IF('1. Eingabemaske'!#REF!=0,($AW303/'1. Eingabemaske'!#REF!),($AW303-1)/('1. Eingabemaske'!#REF!-1)))*$AX303))),"")</f>
        <v/>
      </c>
      <c r="AZ303" s="84" t="str">
        <f t="shared" si="38"/>
        <v>Bitte BES einfügen</v>
      </c>
      <c r="BA303" s="96" t="str">
        <f t="shared" si="39"/>
        <v/>
      </c>
      <c r="BB303" s="100"/>
      <c r="BC303" s="100"/>
      <c r="BD303" s="100"/>
    </row>
    <row r="304" spans="2:56" ht="13.5" thickBot="1" x14ac:dyDescent="0.45">
      <c r="B304" s="99" t="str">
        <f t="shared" si="32"/>
        <v xml:space="preserve"> </v>
      </c>
      <c r="C304" s="100"/>
      <c r="D304" s="100"/>
      <c r="E304" s="100"/>
      <c r="F304" s="100"/>
      <c r="G304" s="101"/>
      <c r="H304" s="101"/>
      <c r="I304" s="84" t="str">
        <f>IF(ISBLANK(Tableau1[[#This Row],[Name]]),"",((Tableau1[[#This Row],[Testdatum]]-Tableau1[[#This Row],[Geburtsdatum]])/365))</f>
        <v/>
      </c>
      <c r="J304" s="102" t="str">
        <f t="shared" si="33"/>
        <v xml:space="preserve"> </v>
      </c>
      <c r="K304" s="103"/>
      <c r="L304" s="103"/>
      <c r="M304" s="104" t="str">
        <f>IF(ISTEXT(D304),IF(L304="","",IF(HLOOKUP(INT($I304),'1. Eingabemaske'!$I$12:$V$21,2,FALSE)&lt;&gt;0,HLOOKUP(INT($I304),'1. Eingabemaske'!$I$12:$V$21,2,FALSE),"")),"")</f>
        <v/>
      </c>
      <c r="N304" s="105" t="str">
        <f>IF(ISTEXT($D304),IF(F304="M",IF(L304="","",IF($K304="Frühentwickler",VLOOKUP(INT($I304),'1. Eingabemaske'!$Z$12:$AF$28,5,FALSE),IF($K304="Normalentwickler",VLOOKUP(INT($I304),'1. Eingabemaske'!$Z$12:$AF$23,6,FALSE),IF($K304="Spätentwickler",VLOOKUP(INT($I304),'1. Eingabemaske'!$Z$12:$AF$23,7,FALSE),0)))+((VLOOKUP(INT($I304),'1. Eingabemaske'!$Z$12:$AF$23,2,FALSE))*(($G304-DATE(YEAR($G304),1,1)+1)/365))),IF(F304="W",(IF($K304="Frühentwickler",VLOOKUP(INT($I304),'1. Eingabemaske'!$AH$12:$AN$28,5,FALSE),IF($K304="Normalentwickler",VLOOKUP(INT($I304),'1. Eingabemaske'!$AH$12:$AN$23,6,FALSE),IF($K304="Spätentwickler",VLOOKUP(INT($I304),'1. Eingabemaske'!$AH$12:$AN$23,7,FALSE),0)))+((VLOOKUP(INT($I304),'1. Eingabemaske'!$AH$12:$AN$23,2,FALSE))*(($G304-DATE(YEAR($G304),1,1)+1)/365))),"Geschlecht fehlt!")),"")</f>
        <v/>
      </c>
      <c r="O304" s="106" t="str">
        <f>IF(ISTEXT(D304),IF(M304="","",IF('1. Eingabemaske'!$F$13="",0,(IF('1. Eingabemaske'!$F$13=0,(L304/'1. Eingabemaske'!$G$13),(L304-1)/('1. Eingabemaske'!$G$13-1))*M304*N304))),"")</f>
        <v/>
      </c>
      <c r="P304" s="103"/>
      <c r="Q304" s="103"/>
      <c r="R304" s="104" t="str">
        <f t="shared" si="34"/>
        <v/>
      </c>
      <c r="S304" s="104" t="str">
        <f>IF(AND(ISTEXT($D304),ISNUMBER(R304)),IF(HLOOKUP(INT($I304),'1. Eingabemaske'!$I$12:$V$21,3,FALSE)&lt;&gt;0,HLOOKUP(INT($I304),'1. Eingabemaske'!$I$12:$V$21,3,FALSE),""),"")</f>
        <v/>
      </c>
      <c r="T304" s="106" t="str">
        <f>IF(ISTEXT($D304),IF($S304="","",IF($R304="","",IF('1. Eingabemaske'!$F$14="",0,(IF('1. Eingabemaske'!$F$14=0,(R304/'1. Eingabemaske'!$G$14),(R304-1)/('1. Eingabemaske'!$G$14-1))*$S304)))),"")</f>
        <v/>
      </c>
      <c r="U304" s="103"/>
      <c r="V304" s="103"/>
      <c r="W304" s="104" t="str">
        <f t="shared" si="35"/>
        <v/>
      </c>
      <c r="X304" s="104" t="str">
        <f>IF(AND(ISTEXT($D304),ISNUMBER(W304)),IF(HLOOKUP(INT($I304),'1. Eingabemaske'!$I$12:$V$21,4,FALSE)&lt;&gt;0,HLOOKUP(INT($I304),'1. Eingabemaske'!$I$12:$V$21,4,FALSE),""),"")</f>
        <v/>
      </c>
      <c r="Y304" s="108" t="str">
        <f>IF(ISTEXT($D304),IF($W304="","",IF($X304="","",IF('1. Eingabemaske'!$F$15="","",(IF('1. Eingabemaske'!$F$15=0,($W304/'1. Eingabemaske'!$G$15),($W304-1)/('1. Eingabemaske'!$G$15-1))*$X304)))),"")</f>
        <v/>
      </c>
      <c r="Z304" s="103"/>
      <c r="AA304" s="103"/>
      <c r="AB304" s="104" t="str">
        <f t="shared" si="36"/>
        <v/>
      </c>
      <c r="AC304" s="104" t="str">
        <f>IF(AND(ISTEXT($D304),ISNUMBER($AB304)),IF(HLOOKUP(INT($I304),'1. Eingabemaske'!$I$12:$V$21,5,FALSE)&lt;&gt;0,HLOOKUP(INT($I304),'1. Eingabemaske'!$I$12:$V$21,5,FALSE),""),"")</f>
        <v/>
      </c>
      <c r="AD304" s="91" t="str">
        <f>IF(ISTEXT($D304),IF($AC304="","",IF('1. Eingabemaske'!$F$16="","",(IF('1. Eingabemaske'!$F$16=0,($AB304/'1. Eingabemaske'!$G$16),($AB304-1)/('1. Eingabemaske'!$G$16-1))*$AC304))),"")</f>
        <v/>
      </c>
      <c r="AE304" s="92" t="str">
        <f>IF(ISTEXT($D304),IF(F304="M",IF(L304="","",IF($K304="Frühentwickler",VLOOKUP(INT($I304),'1. Eingabemaske'!$Z$12:$AF$28,5,FALSE),IF($K304="Normalentwickler",VLOOKUP(INT($I304),'1. Eingabemaske'!$Z$12:$AF$23,6,FALSE),IF($K304="Spätentwickler",VLOOKUP(INT($I304),'1. Eingabemaske'!$Z$12:$AF$23,7,FALSE),0)))+((VLOOKUP(INT($I304),'1. Eingabemaske'!$Z$12:$AF$23,2,FALSE))*(($G304-DATE(YEAR($G304),1,1)+1)/365))),IF(F304="W",(IF($K304="Frühentwickler",VLOOKUP(INT($I304),'1. Eingabemaske'!$AH$12:$AN$28,5,FALSE),IF($K304="Normalentwickler",VLOOKUP(INT($I304),'1. Eingabemaske'!$AH$12:$AN$23,6,FALSE),IF($K304="Spätentwickler",VLOOKUP(INT($I304),'1. Eingabemaske'!$AH$12:$AN$23,7,FALSE),0)))+((VLOOKUP(INT($I304),'1. Eingabemaske'!$AH$12:$AN$23,2,FALSE))*(($G304-DATE(YEAR($G304),1,1)+1)/365))),"Geschlecht fehlt!")),"")</f>
        <v/>
      </c>
      <c r="AF304" s="93" t="str">
        <f t="shared" si="37"/>
        <v/>
      </c>
      <c r="AG304" s="103"/>
      <c r="AH304" s="94" t="str">
        <f>IF(AND(ISTEXT($D304),ISNUMBER($AG304)),IF(HLOOKUP(INT($I304),'1. Eingabemaske'!$I$12:$V$21,6,FALSE)&lt;&gt;0,HLOOKUP(INT($I304),'1. Eingabemaske'!$I$12:$V$21,6,FALSE),""),"")</f>
        <v/>
      </c>
      <c r="AI304" s="91" t="str">
        <f>IF(ISTEXT($D304),IF($AH304="","",IF('1. Eingabemaske'!$F$17="","",(IF('1. Eingabemaske'!$F$17=0,($AG304/'1. Eingabemaske'!$G$17),($AG304-1)/('1. Eingabemaske'!$G$17-1))*$AH304))),"")</f>
        <v/>
      </c>
      <c r="AJ304" s="103"/>
      <c r="AK304" s="94" t="str">
        <f>IF(AND(ISTEXT($D304),ISNUMBER($AJ304)),IF(HLOOKUP(INT($I304),'1. Eingabemaske'!$I$12:$V$21,7,FALSE)&lt;&gt;0,HLOOKUP(INT($I304),'1. Eingabemaske'!$I$12:$V$21,7,FALSE),""),"")</f>
        <v/>
      </c>
      <c r="AL304" s="91" t="str">
        <f>IF(ISTEXT($D304),IF(AJ304=0,0,IF($AK304="","",IF('1. Eingabemaske'!$F$18="","",(IF('1. Eingabemaske'!$F$18=0,($AJ304/'1. Eingabemaske'!$G$18),($AJ304-1)/('1. Eingabemaske'!$G$18-1))*$AK304)))),"")</f>
        <v/>
      </c>
      <c r="AM304" s="103"/>
      <c r="AN304" s="94" t="str">
        <f>IF(AND(ISTEXT($D304),ISNUMBER($AM304)),IF(HLOOKUP(INT($I304),'1. Eingabemaske'!$I$12:$V$21,8,FALSE)&lt;&gt;0,HLOOKUP(INT($I304),'1. Eingabemaske'!$I$12:$V$21,8,FALSE),""),"")</f>
        <v/>
      </c>
      <c r="AO304" s="89" t="str">
        <f>IF(ISTEXT($D304),IF($AN304="","",IF('1. Eingabemaske'!#REF!="","",(IF('1. Eingabemaske'!#REF!=0,($AM304/'1. Eingabemaske'!#REF!),($AM304-1)/('1. Eingabemaske'!#REF!-1))*$AN304))),"")</f>
        <v/>
      </c>
      <c r="AP304" s="110"/>
      <c r="AQ304" s="94" t="str">
        <f>IF(AND(ISTEXT($D304),ISNUMBER($AP304)),IF(HLOOKUP(INT($I304),'1. Eingabemaske'!$I$12:$V$21,9,FALSE)&lt;&gt;0,HLOOKUP(INT($I304),'1. Eingabemaske'!$I$12:$V$21,9,FALSE),""),"")</f>
        <v/>
      </c>
      <c r="AR304" s="103"/>
      <c r="AS304" s="94" t="str">
        <f>IF(AND(ISTEXT($D304),ISNUMBER($AR304)),IF(HLOOKUP(INT($I304),'1. Eingabemaske'!$I$12:$V$21,10,FALSE)&lt;&gt;0,HLOOKUP(INT($I304),'1. Eingabemaske'!$I$12:$V$21,10,FALSE),""),"")</f>
        <v/>
      </c>
      <c r="AT304" s="95" t="str">
        <f>IF(ISTEXT($D304),(IF($AQ304="",0,IF('1. Eingabemaske'!$F$19="","",(IF('1. Eingabemaske'!$F$19=0,($AP304/'1. Eingabemaske'!$G$19),($AP304-1)/('1. Eingabemaske'!$G$19-1))*$AQ304)))+IF($AS304="",0,IF('1. Eingabemaske'!$F$20="","",(IF('1. Eingabemaske'!$F$20=0,($AR304/'1. Eingabemaske'!$G$20),($AR304-1)/('1. Eingabemaske'!$G$20-1))*$AS304)))),"")</f>
        <v/>
      </c>
      <c r="AU304" s="103"/>
      <c r="AV304" s="94" t="str">
        <f>IF(AND(ISTEXT($D304),ISNUMBER($AU304)),IF(HLOOKUP(INT($I304),'1. Eingabemaske'!$I$12:$V$21,11,FALSE)&lt;&gt;0,HLOOKUP(INT($I304),'1. Eingabemaske'!$I$12:$V$21,11,FALSE),""),"")</f>
        <v/>
      </c>
      <c r="AW304" s="103"/>
      <c r="AX304" s="94" t="str">
        <f>IF(AND(ISTEXT($D304),ISNUMBER($AW304)),IF(HLOOKUP(INT($I304),'1. Eingabemaske'!$I$12:$V$21,12,FALSE)&lt;&gt;0,HLOOKUP(INT($I304),'1. Eingabemaske'!$I$12:$V$21,12,FALSE),""),"")</f>
        <v/>
      </c>
      <c r="AY304" s="95" t="str">
        <f>IF(ISTEXT($D304),SUM(IF($AV304="",0,IF('1. Eingabemaske'!$F$21="","",(IF('1. Eingabemaske'!$F$21=0,($AU304/'1. Eingabemaske'!$G$21),($AU304-1)/('1. Eingabemaske'!$G$21-1)))*$AV304)),IF($AX304="",0,IF('1. Eingabemaske'!#REF!="","",(IF('1. Eingabemaske'!#REF!=0,($AW304/'1. Eingabemaske'!#REF!),($AW304-1)/('1. Eingabemaske'!#REF!-1)))*$AX304))),"")</f>
        <v/>
      </c>
      <c r="AZ304" s="84" t="str">
        <f t="shared" si="38"/>
        <v>Bitte BES einfügen</v>
      </c>
      <c r="BA304" s="96" t="str">
        <f t="shared" si="39"/>
        <v/>
      </c>
      <c r="BB304" s="100"/>
      <c r="BC304" s="100"/>
      <c r="BD304" s="100"/>
    </row>
    <row r="305" spans="2:56" ht="13.5" thickBot="1" x14ac:dyDescent="0.45">
      <c r="B305" s="99" t="str">
        <f t="shared" si="32"/>
        <v xml:space="preserve"> </v>
      </c>
      <c r="C305" s="100"/>
      <c r="D305" s="100"/>
      <c r="E305" s="100"/>
      <c r="F305" s="100"/>
      <c r="G305" s="101"/>
      <c r="H305" s="101"/>
      <c r="I305" s="84" t="str">
        <f>IF(ISBLANK(Tableau1[[#This Row],[Name]]),"",((Tableau1[[#This Row],[Testdatum]]-Tableau1[[#This Row],[Geburtsdatum]])/365))</f>
        <v/>
      </c>
      <c r="J305" s="102" t="str">
        <f t="shared" si="33"/>
        <v xml:space="preserve"> </v>
      </c>
      <c r="K305" s="103"/>
      <c r="L305" s="103"/>
      <c r="M305" s="104" t="str">
        <f>IF(ISTEXT(D305),IF(L305="","",IF(HLOOKUP(INT($I305),'1. Eingabemaske'!$I$12:$V$21,2,FALSE)&lt;&gt;0,HLOOKUP(INT($I305),'1. Eingabemaske'!$I$12:$V$21,2,FALSE),"")),"")</f>
        <v/>
      </c>
      <c r="N305" s="105" t="str">
        <f>IF(ISTEXT($D305),IF(F305="M",IF(L305="","",IF($K305="Frühentwickler",VLOOKUP(INT($I305),'1. Eingabemaske'!$Z$12:$AF$28,5,FALSE),IF($K305="Normalentwickler",VLOOKUP(INT($I305),'1. Eingabemaske'!$Z$12:$AF$23,6,FALSE),IF($K305="Spätentwickler",VLOOKUP(INT($I305),'1. Eingabemaske'!$Z$12:$AF$23,7,FALSE),0)))+((VLOOKUP(INT($I305),'1. Eingabemaske'!$Z$12:$AF$23,2,FALSE))*(($G305-DATE(YEAR($G305),1,1)+1)/365))),IF(F305="W",(IF($K305="Frühentwickler",VLOOKUP(INT($I305),'1. Eingabemaske'!$AH$12:$AN$28,5,FALSE),IF($K305="Normalentwickler",VLOOKUP(INT($I305),'1. Eingabemaske'!$AH$12:$AN$23,6,FALSE),IF($K305="Spätentwickler",VLOOKUP(INT($I305),'1. Eingabemaske'!$AH$12:$AN$23,7,FALSE),0)))+((VLOOKUP(INT($I305),'1. Eingabemaske'!$AH$12:$AN$23,2,FALSE))*(($G305-DATE(YEAR($G305),1,1)+1)/365))),"Geschlecht fehlt!")),"")</f>
        <v/>
      </c>
      <c r="O305" s="106" t="str">
        <f>IF(ISTEXT(D305),IF(M305="","",IF('1. Eingabemaske'!$F$13="",0,(IF('1. Eingabemaske'!$F$13=0,(L305/'1. Eingabemaske'!$G$13),(L305-1)/('1. Eingabemaske'!$G$13-1))*M305*N305))),"")</f>
        <v/>
      </c>
      <c r="P305" s="103"/>
      <c r="Q305" s="103"/>
      <c r="R305" s="104" t="str">
        <f t="shared" si="34"/>
        <v/>
      </c>
      <c r="S305" s="104" t="str">
        <f>IF(AND(ISTEXT($D305),ISNUMBER(R305)),IF(HLOOKUP(INT($I305),'1. Eingabemaske'!$I$12:$V$21,3,FALSE)&lt;&gt;0,HLOOKUP(INT($I305),'1. Eingabemaske'!$I$12:$V$21,3,FALSE),""),"")</f>
        <v/>
      </c>
      <c r="T305" s="106" t="str">
        <f>IF(ISTEXT($D305),IF($S305="","",IF($R305="","",IF('1. Eingabemaske'!$F$14="",0,(IF('1. Eingabemaske'!$F$14=0,(R305/'1. Eingabemaske'!$G$14),(R305-1)/('1. Eingabemaske'!$G$14-1))*$S305)))),"")</f>
        <v/>
      </c>
      <c r="U305" s="103"/>
      <c r="V305" s="103"/>
      <c r="W305" s="104" t="str">
        <f t="shared" si="35"/>
        <v/>
      </c>
      <c r="X305" s="104" t="str">
        <f>IF(AND(ISTEXT($D305),ISNUMBER(W305)),IF(HLOOKUP(INT($I305),'1. Eingabemaske'!$I$12:$V$21,4,FALSE)&lt;&gt;0,HLOOKUP(INT($I305),'1. Eingabemaske'!$I$12:$V$21,4,FALSE),""),"")</f>
        <v/>
      </c>
      <c r="Y305" s="108" t="str">
        <f>IF(ISTEXT($D305),IF($W305="","",IF($X305="","",IF('1. Eingabemaske'!$F$15="","",(IF('1. Eingabemaske'!$F$15=0,($W305/'1. Eingabemaske'!$G$15),($W305-1)/('1. Eingabemaske'!$G$15-1))*$X305)))),"")</f>
        <v/>
      </c>
      <c r="Z305" s="103"/>
      <c r="AA305" s="103"/>
      <c r="AB305" s="104" t="str">
        <f t="shared" si="36"/>
        <v/>
      </c>
      <c r="AC305" s="104" t="str">
        <f>IF(AND(ISTEXT($D305),ISNUMBER($AB305)),IF(HLOOKUP(INT($I305),'1. Eingabemaske'!$I$12:$V$21,5,FALSE)&lt;&gt;0,HLOOKUP(INT($I305),'1. Eingabemaske'!$I$12:$V$21,5,FALSE),""),"")</f>
        <v/>
      </c>
      <c r="AD305" s="91" t="str">
        <f>IF(ISTEXT($D305),IF($AC305="","",IF('1. Eingabemaske'!$F$16="","",(IF('1. Eingabemaske'!$F$16=0,($AB305/'1. Eingabemaske'!$G$16),($AB305-1)/('1. Eingabemaske'!$G$16-1))*$AC305))),"")</f>
        <v/>
      </c>
      <c r="AE305" s="92" t="str">
        <f>IF(ISTEXT($D305),IF(F305="M",IF(L305="","",IF($K305="Frühentwickler",VLOOKUP(INT($I305),'1. Eingabemaske'!$Z$12:$AF$28,5,FALSE),IF($K305="Normalentwickler",VLOOKUP(INT($I305),'1. Eingabemaske'!$Z$12:$AF$23,6,FALSE),IF($K305="Spätentwickler",VLOOKUP(INT($I305),'1. Eingabemaske'!$Z$12:$AF$23,7,FALSE),0)))+((VLOOKUP(INT($I305),'1. Eingabemaske'!$Z$12:$AF$23,2,FALSE))*(($G305-DATE(YEAR($G305),1,1)+1)/365))),IF(F305="W",(IF($K305="Frühentwickler",VLOOKUP(INT($I305),'1. Eingabemaske'!$AH$12:$AN$28,5,FALSE),IF($K305="Normalentwickler",VLOOKUP(INT($I305),'1. Eingabemaske'!$AH$12:$AN$23,6,FALSE),IF($K305="Spätentwickler",VLOOKUP(INT($I305),'1. Eingabemaske'!$AH$12:$AN$23,7,FALSE),0)))+((VLOOKUP(INT($I305),'1. Eingabemaske'!$AH$12:$AN$23,2,FALSE))*(($G305-DATE(YEAR($G305),1,1)+1)/365))),"Geschlecht fehlt!")),"")</f>
        <v/>
      </c>
      <c r="AF305" s="93" t="str">
        <f t="shared" si="37"/>
        <v/>
      </c>
      <c r="AG305" s="103"/>
      <c r="AH305" s="94" t="str">
        <f>IF(AND(ISTEXT($D305),ISNUMBER($AG305)),IF(HLOOKUP(INT($I305),'1. Eingabemaske'!$I$12:$V$21,6,FALSE)&lt;&gt;0,HLOOKUP(INT($I305),'1. Eingabemaske'!$I$12:$V$21,6,FALSE),""),"")</f>
        <v/>
      </c>
      <c r="AI305" s="91" t="str">
        <f>IF(ISTEXT($D305),IF($AH305="","",IF('1. Eingabemaske'!$F$17="","",(IF('1. Eingabemaske'!$F$17=0,($AG305/'1. Eingabemaske'!$G$17),($AG305-1)/('1. Eingabemaske'!$G$17-1))*$AH305))),"")</f>
        <v/>
      </c>
      <c r="AJ305" s="103"/>
      <c r="AK305" s="94" t="str">
        <f>IF(AND(ISTEXT($D305),ISNUMBER($AJ305)),IF(HLOOKUP(INT($I305),'1. Eingabemaske'!$I$12:$V$21,7,FALSE)&lt;&gt;0,HLOOKUP(INT($I305),'1. Eingabemaske'!$I$12:$V$21,7,FALSE),""),"")</f>
        <v/>
      </c>
      <c r="AL305" s="91" t="str">
        <f>IF(ISTEXT($D305),IF(AJ305=0,0,IF($AK305="","",IF('1. Eingabemaske'!$F$18="","",(IF('1. Eingabemaske'!$F$18=0,($AJ305/'1. Eingabemaske'!$G$18),($AJ305-1)/('1. Eingabemaske'!$G$18-1))*$AK305)))),"")</f>
        <v/>
      </c>
      <c r="AM305" s="103"/>
      <c r="AN305" s="94" t="str">
        <f>IF(AND(ISTEXT($D305),ISNUMBER($AM305)),IF(HLOOKUP(INT($I305),'1. Eingabemaske'!$I$12:$V$21,8,FALSE)&lt;&gt;0,HLOOKUP(INT($I305),'1. Eingabemaske'!$I$12:$V$21,8,FALSE),""),"")</f>
        <v/>
      </c>
      <c r="AO305" s="89" t="str">
        <f>IF(ISTEXT($D305),IF($AN305="","",IF('1. Eingabemaske'!#REF!="","",(IF('1. Eingabemaske'!#REF!=0,($AM305/'1. Eingabemaske'!#REF!),($AM305-1)/('1. Eingabemaske'!#REF!-1))*$AN305))),"")</f>
        <v/>
      </c>
      <c r="AP305" s="110"/>
      <c r="AQ305" s="94" t="str">
        <f>IF(AND(ISTEXT($D305),ISNUMBER($AP305)),IF(HLOOKUP(INT($I305),'1. Eingabemaske'!$I$12:$V$21,9,FALSE)&lt;&gt;0,HLOOKUP(INT($I305),'1. Eingabemaske'!$I$12:$V$21,9,FALSE),""),"")</f>
        <v/>
      </c>
      <c r="AR305" s="103"/>
      <c r="AS305" s="94" t="str">
        <f>IF(AND(ISTEXT($D305),ISNUMBER($AR305)),IF(HLOOKUP(INT($I305),'1. Eingabemaske'!$I$12:$V$21,10,FALSE)&lt;&gt;0,HLOOKUP(INT($I305),'1. Eingabemaske'!$I$12:$V$21,10,FALSE),""),"")</f>
        <v/>
      </c>
      <c r="AT305" s="95" t="str">
        <f>IF(ISTEXT($D305),(IF($AQ305="",0,IF('1. Eingabemaske'!$F$19="","",(IF('1. Eingabemaske'!$F$19=0,($AP305/'1. Eingabemaske'!$G$19),($AP305-1)/('1. Eingabemaske'!$G$19-1))*$AQ305)))+IF($AS305="",0,IF('1. Eingabemaske'!$F$20="","",(IF('1. Eingabemaske'!$F$20=0,($AR305/'1. Eingabemaske'!$G$20),($AR305-1)/('1. Eingabemaske'!$G$20-1))*$AS305)))),"")</f>
        <v/>
      </c>
      <c r="AU305" s="103"/>
      <c r="AV305" s="94" t="str">
        <f>IF(AND(ISTEXT($D305),ISNUMBER($AU305)),IF(HLOOKUP(INT($I305),'1. Eingabemaske'!$I$12:$V$21,11,FALSE)&lt;&gt;0,HLOOKUP(INT($I305),'1. Eingabemaske'!$I$12:$V$21,11,FALSE),""),"")</f>
        <v/>
      </c>
      <c r="AW305" s="103"/>
      <c r="AX305" s="94" t="str">
        <f>IF(AND(ISTEXT($D305),ISNUMBER($AW305)),IF(HLOOKUP(INT($I305),'1. Eingabemaske'!$I$12:$V$21,12,FALSE)&lt;&gt;0,HLOOKUP(INT($I305),'1. Eingabemaske'!$I$12:$V$21,12,FALSE),""),"")</f>
        <v/>
      </c>
      <c r="AY305" s="95" t="str">
        <f>IF(ISTEXT($D305),SUM(IF($AV305="",0,IF('1. Eingabemaske'!$F$21="","",(IF('1. Eingabemaske'!$F$21=0,($AU305/'1. Eingabemaske'!$G$21),($AU305-1)/('1. Eingabemaske'!$G$21-1)))*$AV305)),IF($AX305="",0,IF('1. Eingabemaske'!#REF!="","",(IF('1. Eingabemaske'!#REF!=0,($AW305/'1. Eingabemaske'!#REF!),($AW305-1)/('1. Eingabemaske'!#REF!-1)))*$AX305))),"")</f>
        <v/>
      </c>
      <c r="AZ305" s="84" t="str">
        <f t="shared" si="38"/>
        <v>Bitte BES einfügen</v>
      </c>
      <c r="BA305" s="96" t="str">
        <f t="shared" si="39"/>
        <v/>
      </c>
      <c r="BB305" s="100"/>
      <c r="BC305" s="100"/>
      <c r="BD305" s="100"/>
    </row>
    <row r="306" spans="2:56" ht="13.5" thickBot="1" x14ac:dyDescent="0.45">
      <c r="B306" s="99" t="str">
        <f t="shared" si="32"/>
        <v xml:space="preserve"> </v>
      </c>
      <c r="C306" s="100"/>
      <c r="D306" s="100"/>
      <c r="E306" s="100"/>
      <c r="F306" s="100"/>
      <c r="G306" s="101"/>
      <c r="H306" s="101"/>
      <c r="I306" s="84" t="str">
        <f>IF(ISBLANK(Tableau1[[#This Row],[Name]]),"",((Tableau1[[#This Row],[Testdatum]]-Tableau1[[#This Row],[Geburtsdatum]])/365))</f>
        <v/>
      </c>
      <c r="J306" s="102" t="str">
        <f t="shared" si="33"/>
        <v xml:space="preserve"> </v>
      </c>
      <c r="K306" s="103"/>
      <c r="L306" s="103"/>
      <c r="M306" s="104" t="str">
        <f>IF(ISTEXT(D306),IF(L306="","",IF(HLOOKUP(INT($I306),'1. Eingabemaske'!$I$12:$V$21,2,FALSE)&lt;&gt;0,HLOOKUP(INT($I306),'1. Eingabemaske'!$I$12:$V$21,2,FALSE),"")),"")</f>
        <v/>
      </c>
      <c r="N306" s="105" t="str">
        <f>IF(ISTEXT($D306),IF(F306="M",IF(L306="","",IF($K306="Frühentwickler",VLOOKUP(INT($I306),'1. Eingabemaske'!$Z$12:$AF$28,5,FALSE),IF($K306="Normalentwickler",VLOOKUP(INT($I306),'1. Eingabemaske'!$Z$12:$AF$23,6,FALSE),IF($K306="Spätentwickler",VLOOKUP(INT($I306),'1. Eingabemaske'!$Z$12:$AF$23,7,FALSE),0)))+((VLOOKUP(INT($I306),'1. Eingabemaske'!$Z$12:$AF$23,2,FALSE))*(($G306-DATE(YEAR($G306),1,1)+1)/365))),IF(F306="W",(IF($K306="Frühentwickler",VLOOKUP(INT($I306),'1. Eingabemaske'!$AH$12:$AN$28,5,FALSE),IF($K306="Normalentwickler",VLOOKUP(INT($I306),'1. Eingabemaske'!$AH$12:$AN$23,6,FALSE),IF($K306="Spätentwickler",VLOOKUP(INT($I306),'1. Eingabemaske'!$AH$12:$AN$23,7,FALSE),0)))+((VLOOKUP(INT($I306),'1. Eingabemaske'!$AH$12:$AN$23,2,FALSE))*(($G306-DATE(YEAR($G306),1,1)+1)/365))),"Geschlecht fehlt!")),"")</f>
        <v/>
      </c>
      <c r="O306" s="106" t="str">
        <f>IF(ISTEXT(D306),IF(M306="","",IF('1. Eingabemaske'!$F$13="",0,(IF('1. Eingabemaske'!$F$13=0,(L306/'1. Eingabemaske'!$G$13),(L306-1)/('1. Eingabemaske'!$G$13-1))*M306*N306))),"")</f>
        <v/>
      </c>
      <c r="P306" s="103"/>
      <c r="Q306" s="103"/>
      <c r="R306" s="104" t="str">
        <f t="shared" si="34"/>
        <v/>
      </c>
      <c r="S306" s="104" t="str">
        <f>IF(AND(ISTEXT($D306),ISNUMBER(R306)),IF(HLOOKUP(INT($I306),'1. Eingabemaske'!$I$12:$V$21,3,FALSE)&lt;&gt;0,HLOOKUP(INT($I306),'1. Eingabemaske'!$I$12:$V$21,3,FALSE),""),"")</f>
        <v/>
      </c>
      <c r="T306" s="106" t="str">
        <f>IF(ISTEXT($D306),IF($S306="","",IF($R306="","",IF('1. Eingabemaske'!$F$14="",0,(IF('1. Eingabemaske'!$F$14=0,(R306/'1. Eingabemaske'!$G$14),(R306-1)/('1. Eingabemaske'!$G$14-1))*$S306)))),"")</f>
        <v/>
      </c>
      <c r="U306" s="103"/>
      <c r="V306" s="103"/>
      <c r="W306" s="104" t="str">
        <f t="shared" si="35"/>
        <v/>
      </c>
      <c r="X306" s="104" t="str">
        <f>IF(AND(ISTEXT($D306),ISNUMBER(W306)),IF(HLOOKUP(INT($I306),'1. Eingabemaske'!$I$12:$V$21,4,FALSE)&lt;&gt;0,HLOOKUP(INT($I306),'1. Eingabemaske'!$I$12:$V$21,4,FALSE),""),"")</f>
        <v/>
      </c>
      <c r="Y306" s="108" t="str">
        <f>IF(ISTEXT($D306),IF($W306="","",IF($X306="","",IF('1. Eingabemaske'!$F$15="","",(IF('1. Eingabemaske'!$F$15=0,($W306/'1. Eingabemaske'!$G$15),($W306-1)/('1. Eingabemaske'!$G$15-1))*$X306)))),"")</f>
        <v/>
      </c>
      <c r="Z306" s="103"/>
      <c r="AA306" s="103"/>
      <c r="AB306" s="104" t="str">
        <f t="shared" si="36"/>
        <v/>
      </c>
      <c r="AC306" s="104" t="str">
        <f>IF(AND(ISTEXT($D306),ISNUMBER($AB306)),IF(HLOOKUP(INT($I306),'1. Eingabemaske'!$I$12:$V$21,5,FALSE)&lt;&gt;0,HLOOKUP(INT($I306),'1. Eingabemaske'!$I$12:$V$21,5,FALSE),""),"")</f>
        <v/>
      </c>
      <c r="AD306" s="91" t="str">
        <f>IF(ISTEXT($D306),IF($AC306="","",IF('1. Eingabemaske'!$F$16="","",(IF('1. Eingabemaske'!$F$16=0,($AB306/'1. Eingabemaske'!$G$16),($AB306-1)/('1. Eingabemaske'!$G$16-1))*$AC306))),"")</f>
        <v/>
      </c>
      <c r="AE306" s="92" t="str">
        <f>IF(ISTEXT($D306),IF(F306="M",IF(L306="","",IF($K306="Frühentwickler",VLOOKUP(INT($I306),'1. Eingabemaske'!$Z$12:$AF$28,5,FALSE),IF($K306="Normalentwickler",VLOOKUP(INT($I306),'1. Eingabemaske'!$Z$12:$AF$23,6,FALSE),IF($K306="Spätentwickler",VLOOKUP(INT($I306),'1. Eingabemaske'!$Z$12:$AF$23,7,FALSE),0)))+((VLOOKUP(INT($I306),'1. Eingabemaske'!$Z$12:$AF$23,2,FALSE))*(($G306-DATE(YEAR($G306),1,1)+1)/365))),IF(F306="W",(IF($K306="Frühentwickler",VLOOKUP(INT($I306),'1. Eingabemaske'!$AH$12:$AN$28,5,FALSE),IF($K306="Normalentwickler",VLOOKUP(INT($I306),'1. Eingabemaske'!$AH$12:$AN$23,6,FALSE),IF($K306="Spätentwickler",VLOOKUP(INT($I306),'1. Eingabemaske'!$AH$12:$AN$23,7,FALSE),0)))+((VLOOKUP(INT($I306),'1. Eingabemaske'!$AH$12:$AN$23,2,FALSE))*(($G306-DATE(YEAR($G306),1,1)+1)/365))),"Geschlecht fehlt!")),"")</f>
        <v/>
      </c>
      <c r="AF306" s="93" t="str">
        <f t="shared" si="37"/>
        <v/>
      </c>
      <c r="AG306" s="103"/>
      <c r="AH306" s="94" t="str">
        <f>IF(AND(ISTEXT($D306),ISNUMBER($AG306)),IF(HLOOKUP(INT($I306),'1. Eingabemaske'!$I$12:$V$21,6,FALSE)&lt;&gt;0,HLOOKUP(INT($I306),'1. Eingabemaske'!$I$12:$V$21,6,FALSE),""),"")</f>
        <v/>
      </c>
      <c r="AI306" s="91" t="str">
        <f>IF(ISTEXT($D306),IF($AH306="","",IF('1. Eingabemaske'!$F$17="","",(IF('1. Eingabemaske'!$F$17=0,($AG306/'1. Eingabemaske'!$G$17),($AG306-1)/('1. Eingabemaske'!$G$17-1))*$AH306))),"")</f>
        <v/>
      </c>
      <c r="AJ306" s="103"/>
      <c r="AK306" s="94" t="str">
        <f>IF(AND(ISTEXT($D306),ISNUMBER($AJ306)),IF(HLOOKUP(INT($I306),'1. Eingabemaske'!$I$12:$V$21,7,FALSE)&lt;&gt;0,HLOOKUP(INT($I306),'1. Eingabemaske'!$I$12:$V$21,7,FALSE),""),"")</f>
        <v/>
      </c>
      <c r="AL306" s="91" t="str">
        <f>IF(ISTEXT($D306),IF(AJ306=0,0,IF($AK306="","",IF('1. Eingabemaske'!$F$18="","",(IF('1. Eingabemaske'!$F$18=0,($AJ306/'1. Eingabemaske'!$G$18),($AJ306-1)/('1. Eingabemaske'!$G$18-1))*$AK306)))),"")</f>
        <v/>
      </c>
      <c r="AM306" s="103"/>
      <c r="AN306" s="94" t="str">
        <f>IF(AND(ISTEXT($D306),ISNUMBER($AM306)),IF(HLOOKUP(INT($I306),'1. Eingabemaske'!$I$12:$V$21,8,FALSE)&lt;&gt;0,HLOOKUP(INT($I306),'1. Eingabemaske'!$I$12:$V$21,8,FALSE),""),"")</f>
        <v/>
      </c>
      <c r="AO306" s="89" t="str">
        <f>IF(ISTEXT($D306),IF($AN306="","",IF('1. Eingabemaske'!#REF!="","",(IF('1. Eingabemaske'!#REF!=0,($AM306/'1. Eingabemaske'!#REF!),($AM306-1)/('1. Eingabemaske'!#REF!-1))*$AN306))),"")</f>
        <v/>
      </c>
      <c r="AP306" s="110"/>
      <c r="AQ306" s="94" t="str">
        <f>IF(AND(ISTEXT($D306),ISNUMBER($AP306)),IF(HLOOKUP(INT($I306),'1. Eingabemaske'!$I$12:$V$21,9,FALSE)&lt;&gt;0,HLOOKUP(INT($I306),'1. Eingabemaske'!$I$12:$V$21,9,FALSE),""),"")</f>
        <v/>
      </c>
      <c r="AR306" s="103"/>
      <c r="AS306" s="94" t="str">
        <f>IF(AND(ISTEXT($D306),ISNUMBER($AR306)),IF(HLOOKUP(INT($I306),'1. Eingabemaske'!$I$12:$V$21,10,FALSE)&lt;&gt;0,HLOOKUP(INT($I306),'1. Eingabemaske'!$I$12:$V$21,10,FALSE),""),"")</f>
        <v/>
      </c>
      <c r="AT306" s="95" t="str">
        <f>IF(ISTEXT($D306),(IF($AQ306="",0,IF('1. Eingabemaske'!$F$19="","",(IF('1. Eingabemaske'!$F$19=0,($AP306/'1. Eingabemaske'!$G$19),($AP306-1)/('1. Eingabemaske'!$G$19-1))*$AQ306)))+IF($AS306="",0,IF('1. Eingabemaske'!$F$20="","",(IF('1. Eingabemaske'!$F$20=0,($AR306/'1. Eingabemaske'!$G$20),($AR306-1)/('1. Eingabemaske'!$G$20-1))*$AS306)))),"")</f>
        <v/>
      </c>
      <c r="AU306" s="103"/>
      <c r="AV306" s="94" t="str">
        <f>IF(AND(ISTEXT($D306),ISNUMBER($AU306)),IF(HLOOKUP(INT($I306),'1. Eingabemaske'!$I$12:$V$21,11,FALSE)&lt;&gt;0,HLOOKUP(INT($I306),'1. Eingabemaske'!$I$12:$V$21,11,FALSE),""),"")</f>
        <v/>
      </c>
      <c r="AW306" s="103"/>
      <c r="AX306" s="94" t="str">
        <f>IF(AND(ISTEXT($D306),ISNUMBER($AW306)),IF(HLOOKUP(INT($I306),'1. Eingabemaske'!$I$12:$V$21,12,FALSE)&lt;&gt;0,HLOOKUP(INT($I306),'1. Eingabemaske'!$I$12:$V$21,12,FALSE),""),"")</f>
        <v/>
      </c>
      <c r="AY306" s="95" t="str">
        <f>IF(ISTEXT($D306),SUM(IF($AV306="",0,IF('1. Eingabemaske'!$F$21="","",(IF('1. Eingabemaske'!$F$21=0,($AU306/'1. Eingabemaske'!$G$21),($AU306-1)/('1. Eingabemaske'!$G$21-1)))*$AV306)),IF($AX306="",0,IF('1. Eingabemaske'!#REF!="","",(IF('1. Eingabemaske'!#REF!=0,($AW306/'1. Eingabemaske'!#REF!),($AW306-1)/('1. Eingabemaske'!#REF!-1)))*$AX306))),"")</f>
        <v/>
      </c>
      <c r="AZ306" s="84" t="str">
        <f t="shared" si="38"/>
        <v>Bitte BES einfügen</v>
      </c>
      <c r="BA306" s="96" t="str">
        <f t="shared" si="39"/>
        <v/>
      </c>
      <c r="BB306" s="100"/>
      <c r="BC306" s="100"/>
      <c r="BD306" s="100"/>
    </row>
    <row r="307" spans="2:56" ht="13.5" thickBot="1" x14ac:dyDescent="0.45">
      <c r="B307" s="99" t="str">
        <f t="shared" si="32"/>
        <v xml:space="preserve"> </v>
      </c>
      <c r="C307" s="100"/>
      <c r="D307" s="100"/>
      <c r="E307" s="100"/>
      <c r="F307" s="100"/>
      <c r="G307" s="101"/>
      <c r="H307" s="101"/>
      <c r="I307" s="84" t="str">
        <f>IF(ISBLANK(Tableau1[[#This Row],[Name]]),"",((Tableau1[[#This Row],[Testdatum]]-Tableau1[[#This Row],[Geburtsdatum]])/365))</f>
        <v/>
      </c>
      <c r="J307" s="102" t="str">
        <f t="shared" si="33"/>
        <v xml:space="preserve"> </v>
      </c>
      <c r="K307" s="103"/>
      <c r="L307" s="103"/>
      <c r="M307" s="104" t="str">
        <f>IF(ISTEXT(D307),IF(L307="","",IF(HLOOKUP(INT($I307),'1. Eingabemaske'!$I$12:$V$21,2,FALSE)&lt;&gt;0,HLOOKUP(INT($I307),'1. Eingabemaske'!$I$12:$V$21,2,FALSE),"")),"")</f>
        <v/>
      </c>
      <c r="N307" s="105" t="str">
        <f>IF(ISTEXT($D307),IF(F307="M",IF(L307="","",IF($K307="Frühentwickler",VLOOKUP(INT($I307),'1. Eingabemaske'!$Z$12:$AF$28,5,FALSE),IF($K307="Normalentwickler",VLOOKUP(INT($I307),'1. Eingabemaske'!$Z$12:$AF$23,6,FALSE),IF($K307="Spätentwickler",VLOOKUP(INT($I307),'1. Eingabemaske'!$Z$12:$AF$23,7,FALSE),0)))+((VLOOKUP(INT($I307),'1. Eingabemaske'!$Z$12:$AF$23,2,FALSE))*(($G307-DATE(YEAR($G307),1,1)+1)/365))),IF(F307="W",(IF($K307="Frühentwickler",VLOOKUP(INT($I307),'1. Eingabemaske'!$AH$12:$AN$28,5,FALSE),IF($K307="Normalentwickler",VLOOKUP(INT($I307),'1. Eingabemaske'!$AH$12:$AN$23,6,FALSE),IF($K307="Spätentwickler",VLOOKUP(INT($I307),'1. Eingabemaske'!$AH$12:$AN$23,7,FALSE),0)))+((VLOOKUP(INT($I307),'1. Eingabemaske'!$AH$12:$AN$23,2,FALSE))*(($G307-DATE(YEAR($G307),1,1)+1)/365))),"Geschlecht fehlt!")),"")</f>
        <v/>
      </c>
      <c r="O307" s="106" t="str">
        <f>IF(ISTEXT(D307),IF(M307="","",IF('1. Eingabemaske'!$F$13="",0,(IF('1. Eingabemaske'!$F$13=0,(L307/'1. Eingabemaske'!$G$13),(L307-1)/('1. Eingabemaske'!$G$13-1))*M307*N307))),"")</f>
        <v/>
      </c>
      <c r="P307" s="103"/>
      <c r="Q307" s="103"/>
      <c r="R307" s="104" t="str">
        <f t="shared" si="34"/>
        <v/>
      </c>
      <c r="S307" s="104" t="str">
        <f>IF(AND(ISTEXT($D307),ISNUMBER(R307)),IF(HLOOKUP(INT($I307),'1. Eingabemaske'!$I$12:$V$21,3,FALSE)&lt;&gt;0,HLOOKUP(INT($I307),'1. Eingabemaske'!$I$12:$V$21,3,FALSE),""),"")</f>
        <v/>
      </c>
      <c r="T307" s="106" t="str">
        <f>IF(ISTEXT($D307),IF($S307="","",IF($R307="","",IF('1. Eingabemaske'!$F$14="",0,(IF('1. Eingabemaske'!$F$14=0,(R307/'1. Eingabemaske'!$G$14),(R307-1)/('1. Eingabemaske'!$G$14-1))*$S307)))),"")</f>
        <v/>
      </c>
      <c r="U307" s="103"/>
      <c r="V307" s="103"/>
      <c r="W307" s="104" t="str">
        <f t="shared" si="35"/>
        <v/>
      </c>
      <c r="X307" s="104" t="str">
        <f>IF(AND(ISTEXT($D307),ISNUMBER(W307)),IF(HLOOKUP(INT($I307),'1. Eingabemaske'!$I$12:$V$21,4,FALSE)&lt;&gt;0,HLOOKUP(INT($I307),'1. Eingabemaske'!$I$12:$V$21,4,FALSE),""),"")</f>
        <v/>
      </c>
      <c r="Y307" s="108" t="str">
        <f>IF(ISTEXT($D307),IF($W307="","",IF($X307="","",IF('1. Eingabemaske'!$F$15="","",(IF('1. Eingabemaske'!$F$15=0,($W307/'1. Eingabemaske'!$G$15),($W307-1)/('1. Eingabemaske'!$G$15-1))*$X307)))),"")</f>
        <v/>
      </c>
      <c r="Z307" s="103"/>
      <c r="AA307" s="103"/>
      <c r="AB307" s="104" t="str">
        <f t="shared" si="36"/>
        <v/>
      </c>
      <c r="AC307" s="104" t="str">
        <f>IF(AND(ISTEXT($D307),ISNUMBER($AB307)),IF(HLOOKUP(INT($I307),'1. Eingabemaske'!$I$12:$V$21,5,FALSE)&lt;&gt;0,HLOOKUP(INT($I307),'1. Eingabemaske'!$I$12:$V$21,5,FALSE),""),"")</f>
        <v/>
      </c>
      <c r="AD307" s="91" t="str">
        <f>IF(ISTEXT($D307),IF($AC307="","",IF('1. Eingabemaske'!$F$16="","",(IF('1. Eingabemaske'!$F$16=0,($AB307/'1. Eingabemaske'!$G$16),($AB307-1)/('1. Eingabemaske'!$G$16-1))*$AC307))),"")</f>
        <v/>
      </c>
      <c r="AE307" s="92" t="str">
        <f>IF(ISTEXT($D307),IF(F307="M",IF(L307="","",IF($K307="Frühentwickler",VLOOKUP(INT($I307),'1. Eingabemaske'!$Z$12:$AF$28,5,FALSE),IF($K307="Normalentwickler",VLOOKUP(INT($I307),'1. Eingabemaske'!$Z$12:$AF$23,6,FALSE),IF($K307="Spätentwickler",VLOOKUP(INT($I307),'1. Eingabemaske'!$Z$12:$AF$23,7,FALSE),0)))+((VLOOKUP(INT($I307),'1. Eingabemaske'!$Z$12:$AF$23,2,FALSE))*(($G307-DATE(YEAR($G307),1,1)+1)/365))),IF(F307="W",(IF($K307="Frühentwickler",VLOOKUP(INT($I307),'1. Eingabemaske'!$AH$12:$AN$28,5,FALSE),IF($K307="Normalentwickler",VLOOKUP(INT($I307),'1. Eingabemaske'!$AH$12:$AN$23,6,FALSE),IF($K307="Spätentwickler",VLOOKUP(INT($I307),'1. Eingabemaske'!$AH$12:$AN$23,7,FALSE),0)))+((VLOOKUP(INT($I307),'1. Eingabemaske'!$AH$12:$AN$23,2,FALSE))*(($G307-DATE(YEAR($G307),1,1)+1)/365))),"Geschlecht fehlt!")),"")</f>
        <v/>
      </c>
      <c r="AF307" s="93" t="str">
        <f t="shared" si="37"/>
        <v/>
      </c>
      <c r="AG307" s="103"/>
      <c r="AH307" s="94" t="str">
        <f>IF(AND(ISTEXT($D307),ISNUMBER($AG307)),IF(HLOOKUP(INT($I307),'1. Eingabemaske'!$I$12:$V$21,6,FALSE)&lt;&gt;0,HLOOKUP(INT($I307),'1. Eingabemaske'!$I$12:$V$21,6,FALSE),""),"")</f>
        <v/>
      </c>
      <c r="AI307" s="91" t="str">
        <f>IF(ISTEXT($D307),IF($AH307="","",IF('1. Eingabemaske'!$F$17="","",(IF('1. Eingabemaske'!$F$17=0,($AG307/'1. Eingabemaske'!$G$17),($AG307-1)/('1. Eingabemaske'!$G$17-1))*$AH307))),"")</f>
        <v/>
      </c>
      <c r="AJ307" s="103"/>
      <c r="AK307" s="94" t="str">
        <f>IF(AND(ISTEXT($D307),ISNUMBER($AJ307)),IF(HLOOKUP(INT($I307),'1. Eingabemaske'!$I$12:$V$21,7,FALSE)&lt;&gt;0,HLOOKUP(INT($I307),'1. Eingabemaske'!$I$12:$V$21,7,FALSE),""),"")</f>
        <v/>
      </c>
      <c r="AL307" s="91" t="str">
        <f>IF(ISTEXT($D307),IF(AJ307=0,0,IF($AK307="","",IF('1. Eingabemaske'!$F$18="","",(IF('1. Eingabemaske'!$F$18=0,($AJ307/'1. Eingabemaske'!$G$18),($AJ307-1)/('1. Eingabemaske'!$G$18-1))*$AK307)))),"")</f>
        <v/>
      </c>
      <c r="AM307" s="103"/>
      <c r="AN307" s="94" t="str">
        <f>IF(AND(ISTEXT($D307),ISNUMBER($AM307)),IF(HLOOKUP(INT($I307),'1. Eingabemaske'!$I$12:$V$21,8,FALSE)&lt;&gt;0,HLOOKUP(INT($I307),'1. Eingabemaske'!$I$12:$V$21,8,FALSE),""),"")</f>
        <v/>
      </c>
      <c r="AO307" s="89" t="str">
        <f>IF(ISTEXT($D307),IF($AN307="","",IF('1. Eingabemaske'!#REF!="","",(IF('1. Eingabemaske'!#REF!=0,($AM307/'1. Eingabemaske'!#REF!),($AM307-1)/('1. Eingabemaske'!#REF!-1))*$AN307))),"")</f>
        <v/>
      </c>
      <c r="AP307" s="110"/>
      <c r="AQ307" s="94" t="str">
        <f>IF(AND(ISTEXT($D307),ISNUMBER($AP307)),IF(HLOOKUP(INT($I307),'1. Eingabemaske'!$I$12:$V$21,9,FALSE)&lt;&gt;0,HLOOKUP(INT($I307),'1. Eingabemaske'!$I$12:$V$21,9,FALSE),""),"")</f>
        <v/>
      </c>
      <c r="AR307" s="103"/>
      <c r="AS307" s="94" t="str">
        <f>IF(AND(ISTEXT($D307),ISNUMBER($AR307)),IF(HLOOKUP(INT($I307),'1. Eingabemaske'!$I$12:$V$21,10,FALSE)&lt;&gt;0,HLOOKUP(INT($I307),'1. Eingabemaske'!$I$12:$V$21,10,FALSE),""),"")</f>
        <v/>
      </c>
      <c r="AT307" s="95" t="str">
        <f>IF(ISTEXT($D307),(IF($AQ307="",0,IF('1. Eingabemaske'!$F$19="","",(IF('1. Eingabemaske'!$F$19=0,($AP307/'1. Eingabemaske'!$G$19),($AP307-1)/('1. Eingabemaske'!$G$19-1))*$AQ307)))+IF($AS307="",0,IF('1. Eingabemaske'!$F$20="","",(IF('1. Eingabemaske'!$F$20=0,($AR307/'1. Eingabemaske'!$G$20),($AR307-1)/('1. Eingabemaske'!$G$20-1))*$AS307)))),"")</f>
        <v/>
      </c>
      <c r="AU307" s="103"/>
      <c r="AV307" s="94" t="str">
        <f>IF(AND(ISTEXT($D307),ISNUMBER($AU307)),IF(HLOOKUP(INT($I307),'1. Eingabemaske'!$I$12:$V$21,11,FALSE)&lt;&gt;0,HLOOKUP(INT($I307),'1. Eingabemaske'!$I$12:$V$21,11,FALSE),""),"")</f>
        <v/>
      </c>
      <c r="AW307" s="103"/>
      <c r="AX307" s="94" t="str">
        <f>IF(AND(ISTEXT($D307),ISNUMBER($AW307)),IF(HLOOKUP(INT($I307),'1. Eingabemaske'!$I$12:$V$21,12,FALSE)&lt;&gt;0,HLOOKUP(INT($I307),'1. Eingabemaske'!$I$12:$V$21,12,FALSE),""),"")</f>
        <v/>
      </c>
      <c r="AY307" s="95" t="str">
        <f>IF(ISTEXT($D307),SUM(IF($AV307="",0,IF('1. Eingabemaske'!$F$21="","",(IF('1. Eingabemaske'!$F$21=0,($AU307/'1. Eingabemaske'!$G$21),($AU307-1)/('1. Eingabemaske'!$G$21-1)))*$AV307)),IF($AX307="",0,IF('1. Eingabemaske'!#REF!="","",(IF('1. Eingabemaske'!#REF!=0,($AW307/'1. Eingabemaske'!#REF!),($AW307-1)/('1. Eingabemaske'!#REF!-1)))*$AX307))),"")</f>
        <v/>
      </c>
      <c r="AZ307" s="84" t="str">
        <f t="shared" si="38"/>
        <v>Bitte BES einfügen</v>
      </c>
      <c r="BA307" s="96" t="str">
        <f t="shared" si="39"/>
        <v/>
      </c>
      <c r="BB307" s="100"/>
      <c r="BC307" s="100"/>
      <c r="BD307" s="100"/>
    </row>
    <row r="308" spans="2:56" ht="13.5" thickBot="1" x14ac:dyDescent="0.45">
      <c r="B308" s="99" t="str">
        <f t="shared" si="32"/>
        <v xml:space="preserve"> </v>
      </c>
      <c r="C308" s="100"/>
      <c r="D308" s="100"/>
      <c r="E308" s="100"/>
      <c r="F308" s="100"/>
      <c r="G308" s="101"/>
      <c r="H308" s="101"/>
      <c r="I308" s="84" t="str">
        <f>IF(ISBLANK(Tableau1[[#This Row],[Name]]),"",((Tableau1[[#This Row],[Testdatum]]-Tableau1[[#This Row],[Geburtsdatum]])/365))</f>
        <v/>
      </c>
      <c r="J308" s="102" t="str">
        <f t="shared" si="33"/>
        <v xml:space="preserve"> </v>
      </c>
      <c r="K308" s="103"/>
      <c r="L308" s="103"/>
      <c r="M308" s="104" t="str">
        <f>IF(ISTEXT(D308),IF(L308="","",IF(HLOOKUP(INT($I308),'1. Eingabemaske'!$I$12:$V$21,2,FALSE)&lt;&gt;0,HLOOKUP(INT($I308),'1. Eingabemaske'!$I$12:$V$21,2,FALSE),"")),"")</f>
        <v/>
      </c>
      <c r="N308" s="105" t="str">
        <f>IF(ISTEXT($D308),IF(F308="M",IF(L308="","",IF($K308="Frühentwickler",VLOOKUP(INT($I308),'1. Eingabemaske'!$Z$12:$AF$28,5,FALSE),IF($K308="Normalentwickler",VLOOKUP(INT($I308),'1. Eingabemaske'!$Z$12:$AF$23,6,FALSE),IF($K308="Spätentwickler",VLOOKUP(INT($I308),'1. Eingabemaske'!$Z$12:$AF$23,7,FALSE),0)))+((VLOOKUP(INT($I308),'1. Eingabemaske'!$Z$12:$AF$23,2,FALSE))*(($G308-DATE(YEAR($G308),1,1)+1)/365))),IF(F308="W",(IF($K308="Frühentwickler",VLOOKUP(INT($I308),'1. Eingabemaske'!$AH$12:$AN$28,5,FALSE),IF($K308="Normalentwickler",VLOOKUP(INT($I308),'1. Eingabemaske'!$AH$12:$AN$23,6,FALSE),IF($K308="Spätentwickler",VLOOKUP(INT($I308),'1. Eingabemaske'!$AH$12:$AN$23,7,FALSE),0)))+((VLOOKUP(INT($I308),'1. Eingabemaske'!$AH$12:$AN$23,2,FALSE))*(($G308-DATE(YEAR($G308),1,1)+1)/365))),"Geschlecht fehlt!")),"")</f>
        <v/>
      </c>
      <c r="O308" s="106" t="str">
        <f>IF(ISTEXT(D308),IF(M308="","",IF('1. Eingabemaske'!$F$13="",0,(IF('1. Eingabemaske'!$F$13=0,(L308/'1. Eingabemaske'!$G$13),(L308-1)/('1. Eingabemaske'!$G$13-1))*M308*N308))),"")</f>
        <v/>
      </c>
      <c r="P308" s="103"/>
      <c r="Q308" s="103"/>
      <c r="R308" s="104" t="str">
        <f t="shared" si="34"/>
        <v/>
      </c>
      <c r="S308" s="104" t="str">
        <f>IF(AND(ISTEXT($D308),ISNUMBER(R308)),IF(HLOOKUP(INT($I308),'1. Eingabemaske'!$I$12:$V$21,3,FALSE)&lt;&gt;0,HLOOKUP(INT($I308),'1. Eingabemaske'!$I$12:$V$21,3,FALSE),""),"")</f>
        <v/>
      </c>
      <c r="T308" s="106" t="str">
        <f>IF(ISTEXT($D308),IF($S308="","",IF($R308="","",IF('1. Eingabemaske'!$F$14="",0,(IF('1. Eingabemaske'!$F$14=0,(R308/'1. Eingabemaske'!$G$14),(R308-1)/('1. Eingabemaske'!$G$14-1))*$S308)))),"")</f>
        <v/>
      </c>
      <c r="U308" s="103"/>
      <c r="V308" s="103"/>
      <c r="W308" s="104" t="str">
        <f t="shared" si="35"/>
        <v/>
      </c>
      <c r="X308" s="104" t="str">
        <f>IF(AND(ISTEXT($D308),ISNUMBER(W308)),IF(HLOOKUP(INT($I308),'1. Eingabemaske'!$I$12:$V$21,4,FALSE)&lt;&gt;0,HLOOKUP(INT($I308),'1. Eingabemaske'!$I$12:$V$21,4,FALSE),""),"")</f>
        <v/>
      </c>
      <c r="Y308" s="108" t="str">
        <f>IF(ISTEXT($D308),IF($W308="","",IF($X308="","",IF('1. Eingabemaske'!$F$15="","",(IF('1. Eingabemaske'!$F$15=0,($W308/'1. Eingabemaske'!$G$15),($W308-1)/('1. Eingabemaske'!$G$15-1))*$X308)))),"")</f>
        <v/>
      </c>
      <c r="Z308" s="103"/>
      <c r="AA308" s="103"/>
      <c r="AB308" s="104" t="str">
        <f t="shared" si="36"/>
        <v/>
      </c>
      <c r="AC308" s="104" t="str">
        <f>IF(AND(ISTEXT($D308),ISNUMBER($AB308)),IF(HLOOKUP(INT($I308),'1. Eingabemaske'!$I$12:$V$21,5,FALSE)&lt;&gt;0,HLOOKUP(INT($I308),'1. Eingabemaske'!$I$12:$V$21,5,FALSE),""),"")</f>
        <v/>
      </c>
      <c r="AD308" s="91" t="str">
        <f>IF(ISTEXT($D308),IF($AC308="","",IF('1. Eingabemaske'!$F$16="","",(IF('1. Eingabemaske'!$F$16=0,($AB308/'1. Eingabemaske'!$G$16),($AB308-1)/('1. Eingabemaske'!$G$16-1))*$AC308))),"")</f>
        <v/>
      </c>
      <c r="AE308" s="92" t="str">
        <f>IF(ISTEXT($D308),IF(F308="M",IF(L308="","",IF($K308="Frühentwickler",VLOOKUP(INT($I308),'1. Eingabemaske'!$Z$12:$AF$28,5,FALSE),IF($K308="Normalentwickler",VLOOKUP(INT($I308),'1. Eingabemaske'!$Z$12:$AF$23,6,FALSE),IF($K308="Spätentwickler",VLOOKUP(INT($I308),'1. Eingabemaske'!$Z$12:$AF$23,7,FALSE),0)))+((VLOOKUP(INT($I308),'1. Eingabemaske'!$Z$12:$AF$23,2,FALSE))*(($G308-DATE(YEAR($G308),1,1)+1)/365))),IF(F308="W",(IF($K308="Frühentwickler",VLOOKUP(INT($I308),'1. Eingabemaske'!$AH$12:$AN$28,5,FALSE),IF($K308="Normalentwickler",VLOOKUP(INT($I308),'1. Eingabemaske'!$AH$12:$AN$23,6,FALSE),IF($K308="Spätentwickler",VLOOKUP(INT($I308),'1. Eingabemaske'!$AH$12:$AN$23,7,FALSE),0)))+((VLOOKUP(INT($I308),'1. Eingabemaske'!$AH$12:$AN$23,2,FALSE))*(($G308-DATE(YEAR($G308),1,1)+1)/365))),"Geschlecht fehlt!")),"")</f>
        <v/>
      </c>
      <c r="AF308" s="93" t="str">
        <f t="shared" si="37"/>
        <v/>
      </c>
      <c r="AG308" s="103"/>
      <c r="AH308" s="94" t="str">
        <f>IF(AND(ISTEXT($D308),ISNUMBER($AG308)),IF(HLOOKUP(INT($I308),'1. Eingabemaske'!$I$12:$V$21,6,FALSE)&lt;&gt;0,HLOOKUP(INT($I308),'1. Eingabemaske'!$I$12:$V$21,6,FALSE),""),"")</f>
        <v/>
      </c>
      <c r="AI308" s="91" t="str">
        <f>IF(ISTEXT($D308),IF($AH308="","",IF('1. Eingabemaske'!$F$17="","",(IF('1. Eingabemaske'!$F$17=0,($AG308/'1. Eingabemaske'!$G$17),($AG308-1)/('1. Eingabemaske'!$G$17-1))*$AH308))),"")</f>
        <v/>
      </c>
      <c r="AJ308" s="103"/>
      <c r="AK308" s="94" t="str">
        <f>IF(AND(ISTEXT($D308),ISNUMBER($AJ308)),IF(HLOOKUP(INT($I308),'1. Eingabemaske'!$I$12:$V$21,7,FALSE)&lt;&gt;0,HLOOKUP(INT($I308),'1. Eingabemaske'!$I$12:$V$21,7,FALSE),""),"")</f>
        <v/>
      </c>
      <c r="AL308" s="91" t="str">
        <f>IF(ISTEXT($D308),IF(AJ308=0,0,IF($AK308="","",IF('1. Eingabemaske'!$F$18="","",(IF('1. Eingabemaske'!$F$18=0,($AJ308/'1. Eingabemaske'!$G$18),($AJ308-1)/('1. Eingabemaske'!$G$18-1))*$AK308)))),"")</f>
        <v/>
      </c>
      <c r="AM308" s="103"/>
      <c r="AN308" s="94" t="str">
        <f>IF(AND(ISTEXT($D308),ISNUMBER($AM308)),IF(HLOOKUP(INT($I308),'1. Eingabemaske'!$I$12:$V$21,8,FALSE)&lt;&gt;0,HLOOKUP(INT($I308),'1. Eingabemaske'!$I$12:$V$21,8,FALSE),""),"")</f>
        <v/>
      </c>
      <c r="AO308" s="89" t="str">
        <f>IF(ISTEXT($D308),IF($AN308="","",IF('1. Eingabemaske'!#REF!="","",(IF('1. Eingabemaske'!#REF!=0,($AM308/'1. Eingabemaske'!#REF!),($AM308-1)/('1. Eingabemaske'!#REF!-1))*$AN308))),"")</f>
        <v/>
      </c>
      <c r="AP308" s="110"/>
      <c r="AQ308" s="94" t="str">
        <f>IF(AND(ISTEXT($D308),ISNUMBER($AP308)),IF(HLOOKUP(INT($I308),'1. Eingabemaske'!$I$12:$V$21,9,FALSE)&lt;&gt;0,HLOOKUP(INT($I308),'1. Eingabemaske'!$I$12:$V$21,9,FALSE),""),"")</f>
        <v/>
      </c>
      <c r="AR308" s="103"/>
      <c r="AS308" s="94" t="str">
        <f>IF(AND(ISTEXT($D308),ISNUMBER($AR308)),IF(HLOOKUP(INT($I308),'1. Eingabemaske'!$I$12:$V$21,10,FALSE)&lt;&gt;0,HLOOKUP(INT($I308),'1. Eingabemaske'!$I$12:$V$21,10,FALSE),""),"")</f>
        <v/>
      </c>
      <c r="AT308" s="95" t="str">
        <f>IF(ISTEXT($D308),(IF($AQ308="",0,IF('1. Eingabemaske'!$F$19="","",(IF('1. Eingabemaske'!$F$19=0,($AP308/'1. Eingabemaske'!$G$19),($AP308-1)/('1. Eingabemaske'!$G$19-1))*$AQ308)))+IF($AS308="",0,IF('1. Eingabemaske'!$F$20="","",(IF('1. Eingabemaske'!$F$20=0,($AR308/'1. Eingabemaske'!$G$20),($AR308-1)/('1. Eingabemaske'!$G$20-1))*$AS308)))),"")</f>
        <v/>
      </c>
      <c r="AU308" s="103"/>
      <c r="AV308" s="94" t="str">
        <f>IF(AND(ISTEXT($D308),ISNUMBER($AU308)),IF(HLOOKUP(INT($I308),'1. Eingabemaske'!$I$12:$V$21,11,FALSE)&lt;&gt;0,HLOOKUP(INT($I308),'1. Eingabemaske'!$I$12:$V$21,11,FALSE),""),"")</f>
        <v/>
      </c>
      <c r="AW308" s="103"/>
      <c r="AX308" s="94" t="str">
        <f>IF(AND(ISTEXT($D308),ISNUMBER($AW308)),IF(HLOOKUP(INT($I308),'1. Eingabemaske'!$I$12:$V$21,12,FALSE)&lt;&gt;0,HLOOKUP(INT($I308),'1. Eingabemaske'!$I$12:$V$21,12,FALSE),""),"")</f>
        <v/>
      </c>
      <c r="AY308" s="95" t="str">
        <f>IF(ISTEXT($D308),SUM(IF($AV308="",0,IF('1. Eingabemaske'!$F$21="","",(IF('1. Eingabemaske'!$F$21=0,($AU308/'1. Eingabemaske'!$G$21),($AU308-1)/('1. Eingabemaske'!$G$21-1)))*$AV308)),IF($AX308="",0,IF('1. Eingabemaske'!#REF!="","",(IF('1. Eingabemaske'!#REF!=0,($AW308/'1. Eingabemaske'!#REF!),($AW308-1)/('1. Eingabemaske'!#REF!-1)))*$AX308))),"")</f>
        <v/>
      </c>
      <c r="AZ308" s="84" t="str">
        <f t="shared" si="38"/>
        <v>Bitte BES einfügen</v>
      </c>
      <c r="BA308" s="96" t="str">
        <f t="shared" si="39"/>
        <v/>
      </c>
      <c r="BB308" s="100"/>
      <c r="BC308" s="100"/>
      <c r="BD308" s="100"/>
    </row>
    <row r="309" spans="2:56" ht="13.5" thickBot="1" x14ac:dyDescent="0.45">
      <c r="B309" s="99" t="str">
        <f t="shared" si="32"/>
        <v xml:space="preserve"> </v>
      </c>
      <c r="C309" s="100"/>
      <c r="D309" s="100"/>
      <c r="E309" s="100"/>
      <c r="F309" s="100"/>
      <c r="G309" s="101"/>
      <c r="H309" s="101"/>
      <c r="I309" s="84" t="str">
        <f>IF(ISBLANK(Tableau1[[#This Row],[Name]]),"",((Tableau1[[#This Row],[Testdatum]]-Tableau1[[#This Row],[Geburtsdatum]])/365))</f>
        <v/>
      </c>
      <c r="J309" s="102" t="str">
        <f t="shared" si="33"/>
        <v xml:space="preserve"> </v>
      </c>
      <c r="K309" s="103"/>
      <c r="L309" s="103"/>
      <c r="M309" s="104" t="str">
        <f>IF(ISTEXT(D309),IF(L309="","",IF(HLOOKUP(INT($I309),'1. Eingabemaske'!$I$12:$V$21,2,FALSE)&lt;&gt;0,HLOOKUP(INT($I309),'1. Eingabemaske'!$I$12:$V$21,2,FALSE),"")),"")</f>
        <v/>
      </c>
      <c r="N309" s="105" t="str">
        <f>IF(ISTEXT($D309),IF(F309="M",IF(L309="","",IF($K309="Frühentwickler",VLOOKUP(INT($I309),'1. Eingabemaske'!$Z$12:$AF$28,5,FALSE),IF($K309="Normalentwickler",VLOOKUP(INT($I309),'1. Eingabemaske'!$Z$12:$AF$23,6,FALSE),IF($K309="Spätentwickler",VLOOKUP(INT($I309),'1. Eingabemaske'!$Z$12:$AF$23,7,FALSE),0)))+((VLOOKUP(INT($I309),'1. Eingabemaske'!$Z$12:$AF$23,2,FALSE))*(($G309-DATE(YEAR($G309),1,1)+1)/365))),IF(F309="W",(IF($K309="Frühentwickler",VLOOKUP(INT($I309),'1. Eingabemaske'!$AH$12:$AN$28,5,FALSE),IF($K309="Normalentwickler",VLOOKUP(INT($I309),'1. Eingabemaske'!$AH$12:$AN$23,6,FALSE),IF($K309="Spätentwickler",VLOOKUP(INT($I309),'1. Eingabemaske'!$AH$12:$AN$23,7,FALSE),0)))+((VLOOKUP(INT($I309),'1. Eingabemaske'!$AH$12:$AN$23,2,FALSE))*(($G309-DATE(YEAR($G309),1,1)+1)/365))),"Geschlecht fehlt!")),"")</f>
        <v/>
      </c>
      <c r="O309" s="106" t="str">
        <f>IF(ISTEXT(D309),IF(M309="","",IF('1. Eingabemaske'!$F$13="",0,(IF('1. Eingabemaske'!$F$13=0,(L309/'1. Eingabemaske'!$G$13),(L309-1)/('1. Eingabemaske'!$G$13-1))*M309*N309))),"")</f>
        <v/>
      </c>
      <c r="P309" s="103"/>
      <c r="Q309" s="103"/>
      <c r="R309" s="104" t="str">
        <f t="shared" si="34"/>
        <v/>
      </c>
      <c r="S309" s="104" t="str">
        <f>IF(AND(ISTEXT($D309),ISNUMBER(R309)),IF(HLOOKUP(INT($I309),'1. Eingabemaske'!$I$12:$V$21,3,FALSE)&lt;&gt;0,HLOOKUP(INT($I309),'1. Eingabemaske'!$I$12:$V$21,3,FALSE),""),"")</f>
        <v/>
      </c>
      <c r="T309" s="106" t="str">
        <f>IF(ISTEXT($D309),IF($S309="","",IF($R309="","",IF('1. Eingabemaske'!$F$14="",0,(IF('1. Eingabemaske'!$F$14=0,(R309/'1. Eingabemaske'!$G$14),(R309-1)/('1. Eingabemaske'!$G$14-1))*$S309)))),"")</f>
        <v/>
      </c>
      <c r="U309" s="103"/>
      <c r="V309" s="103"/>
      <c r="W309" s="104" t="str">
        <f t="shared" si="35"/>
        <v/>
      </c>
      <c r="X309" s="104" t="str">
        <f>IF(AND(ISTEXT($D309),ISNUMBER(W309)),IF(HLOOKUP(INT($I309),'1. Eingabemaske'!$I$12:$V$21,4,FALSE)&lt;&gt;0,HLOOKUP(INT($I309),'1. Eingabemaske'!$I$12:$V$21,4,FALSE),""),"")</f>
        <v/>
      </c>
      <c r="Y309" s="108" t="str">
        <f>IF(ISTEXT($D309),IF($W309="","",IF($X309="","",IF('1. Eingabemaske'!$F$15="","",(IF('1. Eingabemaske'!$F$15=0,($W309/'1. Eingabemaske'!$G$15),($W309-1)/('1. Eingabemaske'!$G$15-1))*$X309)))),"")</f>
        <v/>
      </c>
      <c r="Z309" s="103"/>
      <c r="AA309" s="103"/>
      <c r="AB309" s="104" t="str">
        <f t="shared" si="36"/>
        <v/>
      </c>
      <c r="AC309" s="104" t="str">
        <f>IF(AND(ISTEXT($D309),ISNUMBER($AB309)),IF(HLOOKUP(INT($I309),'1. Eingabemaske'!$I$12:$V$21,5,FALSE)&lt;&gt;0,HLOOKUP(INT($I309),'1. Eingabemaske'!$I$12:$V$21,5,FALSE),""),"")</f>
        <v/>
      </c>
      <c r="AD309" s="91" t="str">
        <f>IF(ISTEXT($D309),IF($AC309="","",IF('1. Eingabemaske'!$F$16="","",(IF('1. Eingabemaske'!$F$16=0,($AB309/'1. Eingabemaske'!$G$16),($AB309-1)/('1. Eingabemaske'!$G$16-1))*$AC309))),"")</f>
        <v/>
      </c>
      <c r="AE309" s="92" t="str">
        <f>IF(ISTEXT($D309),IF(F309="M",IF(L309="","",IF($K309="Frühentwickler",VLOOKUP(INT($I309),'1. Eingabemaske'!$Z$12:$AF$28,5,FALSE),IF($K309="Normalentwickler",VLOOKUP(INT($I309),'1. Eingabemaske'!$Z$12:$AF$23,6,FALSE),IF($K309="Spätentwickler",VLOOKUP(INT($I309),'1. Eingabemaske'!$Z$12:$AF$23,7,FALSE),0)))+((VLOOKUP(INT($I309),'1. Eingabemaske'!$Z$12:$AF$23,2,FALSE))*(($G309-DATE(YEAR($G309),1,1)+1)/365))),IF(F309="W",(IF($K309="Frühentwickler",VLOOKUP(INT($I309),'1. Eingabemaske'!$AH$12:$AN$28,5,FALSE),IF($K309="Normalentwickler",VLOOKUP(INT($I309),'1. Eingabemaske'!$AH$12:$AN$23,6,FALSE),IF($K309="Spätentwickler",VLOOKUP(INT($I309),'1. Eingabemaske'!$AH$12:$AN$23,7,FALSE),0)))+((VLOOKUP(INT($I309),'1. Eingabemaske'!$AH$12:$AN$23,2,FALSE))*(($G309-DATE(YEAR($G309),1,1)+1)/365))),"Geschlecht fehlt!")),"")</f>
        <v/>
      </c>
      <c r="AF309" s="93" t="str">
        <f t="shared" si="37"/>
        <v/>
      </c>
      <c r="AG309" s="103"/>
      <c r="AH309" s="94" t="str">
        <f>IF(AND(ISTEXT($D309),ISNUMBER($AG309)),IF(HLOOKUP(INT($I309),'1. Eingabemaske'!$I$12:$V$21,6,FALSE)&lt;&gt;0,HLOOKUP(INT($I309),'1. Eingabemaske'!$I$12:$V$21,6,FALSE),""),"")</f>
        <v/>
      </c>
      <c r="AI309" s="91" t="str">
        <f>IF(ISTEXT($D309),IF($AH309="","",IF('1. Eingabemaske'!$F$17="","",(IF('1. Eingabemaske'!$F$17=0,($AG309/'1. Eingabemaske'!$G$17),($AG309-1)/('1. Eingabemaske'!$G$17-1))*$AH309))),"")</f>
        <v/>
      </c>
      <c r="AJ309" s="103"/>
      <c r="AK309" s="94" t="str">
        <f>IF(AND(ISTEXT($D309),ISNUMBER($AJ309)),IF(HLOOKUP(INT($I309),'1. Eingabemaske'!$I$12:$V$21,7,FALSE)&lt;&gt;0,HLOOKUP(INT($I309),'1. Eingabemaske'!$I$12:$V$21,7,FALSE),""),"")</f>
        <v/>
      </c>
      <c r="AL309" s="91" t="str">
        <f>IF(ISTEXT($D309),IF(AJ309=0,0,IF($AK309="","",IF('1. Eingabemaske'!$F$18="","",(IF('1. Eingabemaske'!$F$18=0,($AJ309/'1. Eingabemaske'!$G$18),($AJ309-1)/('1. Eingabemaske'!$G$18-1))*$AK309)))),"")</f>
        <v/>
      </c>
      <c r="AM309" s="103"/>
      <c r="AN309" s="94" t="str">
        <f>IF(AND(ISTEXT($D309),ISNUMBER($AM309)),IF(HLOOKUP(INT($I309),'1. Eingabemaske'!$I$12:$V$21,8,FALSE)&lt;&gt;0,HLOOKUP(INT($I309),'1. Eingabemaske'!$I$12:$V$21,8,FALSE),""),"")</f>
        <v/>
      </c>
      <c r="AO309" s="89" t="str">
        <f>IF(ISTEXT($D309),IF($AN309="","",IF('1. Eingabemaske'!#REF!="","",(IF('1. Eingabemaske'!#REF!=0,($AM309/'1. Eingabemaske'!#REF!),($AM309-1)/('1. Eingabemaske'!#REF!-1))*$AN309))),"")</f>
        <v/>
      </c>
      <c r="AP309" s="110"/>
      <c r="AQ309" s="94" t="str">
        <f>IF(AND(ISTEXT($D309),ISNUMBER($AP309)),IF(HLOOKUP(INT($I309),'1. Eingabemaske'!$I$12:$V$21,9,FALSE)&lt;&gt;0,HLOOKUP(INT($I309),'1. Eingabemaske'!$I$12:$V$21,9,FALSE),""),"")</f>
        <v/>
      </c>
      <c r="AR309" s="103"/>
      <c r="AS309" s="94" t="str">
        <f>IF(AND(ISTEXT($D309),ISNUMBER($AR309)),IF(HLOOKUP(INT($I309),'1. Eingabemaske'!$I$12:$V$21,10,FALSE)&lt;&gt;0,HLOOKUP(INT($I309),'1. Eingabemaske'!$I$12:$V$21,10,FALSE),""),"")</f>
        <v/>
      </c>
      <c r="AT309" s="95" t="str">
        <f>IF(ISTEXT($D309),(IF($AQ309="",0,IF('1. Eingabemaske'!$F$19="","",(IF('1. Eingabemaske'!$F$19=0,($AP309/'1. Eingabemaske'!$G$19),($AP309-1)/('1. Eingabemaske'!$G$19-1))*$AQ309)))+IF($AS309="",0,IF('1. Eingabemaske'!$F$20="","",(IF('1. Eingabemaske'!$F$20=0,($AR309/'1. Eingabemaske'!$G$20),($AR309-1)/('1. Eingabemaske'!$G$20-1))*$AS309)))),"")</f>
        <v/>
      </c>
      <c r="AU309" s="103"/>
      <c r="AV309" s="94" t="str">
        <f>IF(AND(ISTEXT($D309),ISNUMBER($AU309)),IF(HLOOKUP(INT($I309),'1. Eingabemaske'!$I$12:$V$21,11,FALSE)&lt;&gt;0,HLOOKUP(INT($I309),'1. Eingabemaske'!$I$12:$V$21,11,FALSE),""),"")</f>
        <v/>
      </c>
      <c r="AW309" s="103"/>
      <c r="AX309" s="94" t="str">
        <f>IF(AND(ISTEXT($D309),ISNUMBER($AW309)),IF(HLOOKUP(INT($I309),'1. Eingabemaske'!$I$12:$V$21,12,FALSE)&lt;&gt;0,HLOOKUP(INT($I309),'1. Eingabemaske'!$I$12:$V$21,12,FALSE),""),"")</f>
        <v/>
      </c>
      <c r="AY309" s="95" t="str">
        <f>IF(ISTEXT($D309),SUM(IF($AV309="",0,IF('1. Eingabemaske'!$F$21="","",(IF('1. Eingabemaske'!$F$21=0,($AU309/'1. Eingabemaske'!$G$21),($AU309-1)/('1. Eingabemaske'!$G$21-1)))*$AV309)),IF($AX309="",0,IF('1. Eingabemaske'!#REF!="","",(IF('1. Eingabemaske'!#REF!=0,($AW309/'1. Eingabemaske'!#REF!),($AW309-1)/('1. Eingabemaske'!#REF!-1)))*$AX309))),"")</f>
        <v/>
      </c>
      <c r="AZ309" s="84" t="str">
        <f t="shared" si="38"/>
        <v>Bitte BES einfügen</v>
      </c>
      <c r="BA309" s="96" t="str">
        <f t="shared" si="39"/>
        <v/>
      </c>
      <c r="BB309" s="100"/>
      <c r="BC309" s="100"/>
      <c r="BD309" s="100"/>
    </row>
    <row r="310" spans="2:56" ht="13.5" thickBot="1" x14ac:dyDescent="0.45">
      <c r="B310" s="99" t="str">
        <f t="shared" si="32"/>
        <v xml:space="preserve"> </v>
      </c>
      <c r="C310" s="100"/>
      <c r="D310" s="100"/>
      <c r="E310" s="100"/>
      <c r="F310" s="100"/>
      <c r="G310" s="101"/>
      <c r="H310" s="101"/>
      <c r="I310" s="84" t="str">
        <f>IF(ISBLANK(Tableau1[[#This Row],[Name]]),"",((Tableau1[[#This Row],[Testdatum]]-Tableau1[[#This Row],[Geburtsdatum]])/365))</f>
        <v/>
      </c>
      <c r="J310" s="102" t="str">
        <f t="shared" si="33"/>
        <v xml:space="preserve"> </v>
      </c>
      <c r="K310" s="103"/>
      <c r="L310" s="103"/>
      <c r="M310" s="104" t="str">
        <f>IF(ISTEXT(D310),IF(L310="","",IF(HLOOKUP(INT($I310),'1. Eingabemaske'!$I$12:$V$21,2,FALSE)&lt;&gt;0,HLOOKUP(INT($I310),'1. Eingabemaske'!$I$12:$V$21,2,FALSE),"")),"")</f>
        <v/>
      </c>
      <c r="N310" s="105" t="str">
        <f>IF(ISTEXT($D310),IF(F310="M",IF(L310="","",IF($K310="Frühentwickler",VLOOKUP(INT($I310),'1. Eingabemaske'!$Z$12:$AF$28,5,FALSE),IF($K310="Normalentwickler",VLOOKUP(INT($I310),'1. Eingabemaske'!$Z$12:$AF$23,6,FALSE),IF($K310="Spätentwickler",VLOOKUP(INT($I310),'1. Eingabemaske'!$Z$12:$AF$23,7,FALSE),0)))+((VLOOKUP(INT($I310),'1. Eingabemaske'!$Z$12:$AF$23,2,FALSE))*(($G310-DATE(YEAR($G310),1,1)+1)/365))),IF(F310="W",(IF($K310="Frühentwickler",VLOOKUP(INT($I310),'1. Eingabemaske'!$AH$12:$AN$28,5,FALSE),IF($K310="Normalentwickler",VLOOKUP(INT($I310),'1. Eingabemaske'!$AH$12:$AN$23,6,FALSE),IF($K310="Spätentwickler",VLOOKUP(INT($I310),'1. Eingabemaske'!$AH$12:$AN$23,7,FALSE),0)))+((VLOOKUP(INT($I310),'1. Eingabemaske'!$AH$12:$AN$23,2,FALSE))*(($G310-DATE(YEAR($G310),1,1)+1)/365))),"Geschlecht fehlt!")),"")</f>
        <v/>
      </c>
      <c r="O310" s="106" t="str">
        <f>IF(ISTEXT(D310),IF(M310="","",IF('1. Eingabemaske'!$F$13="",0,(IF('1. Eingabemaske'!$F$13=0,(L310/'1. Eingabemaske'!$G$13),(L310-1)/('1. Eingabemaske'!$G$13-1))*M310*N310))),"")</f>
        <v/>
      </c>
      <c r="P310" s="103"/>
      <c r="Q310" s="103"/>
      <c r="R310" s="104" t="str">
        <f t="shared" si="34"/>
        <v/>
      </c>
      <c r="S310" s="104" t="str">
        <f>IF(AND(ISTEXT($D310),ISNUMBER(R310)),IF(HLOOKUP(INT($I310),'1. Eingabemaske'!$I$12:$V$21,3,FALSE)&lt;&gt;0,HLOOKUP(INT($I310),'1. Eingabemaske'!$I$12:$V$21,3,FALSE),""),"")</f>
        <v/>
      </c>
      <c r="T310" s="106" t="str">
        <f>IF(ISTEXT($D310),IF($S310="","",IF($R310="","",IF('1. Eingabemaske'!$F$14="",0,(IF('1. Eingabemaske'!$F$14=0,(R310/'1. Eingabemaske'!$G$14),(R310-1)/('1. Eingabemaske'!$G$14-1))*$S310)))),"")</f>
        <v/>
      </c>
      <c r="U310" s="103"/>
      <c r="V310" s="103"/>
      <c r="W310" s="104" t="str">
        <f t="shared" si="35"/>
        <v/>
      </c>
      <c r="X310" s="104" t="str">
        <f>IF(AND(ISTEXT($D310),ISNUMBER(W310)),IF(HLOOKUP(INT($I310),'1. Eingabemaske'!$I$12:$V$21,4,FALSE)&lt;&gt;0,HLOOKUP(INT($I310),'1. Eingabemaske'!$I$12:$V$21,4,FALSE),""),"")</f>
        <v/>
      </c>
      <c r="Y310" s="108" t="str">
        <f>IF(ISTEXT($D310),IF($W310="","",IF($X310="","",IF('1. Eingabemaske'!$F$15="","",(IF('1. Eingabemaske'!$F$15=0,($W310/'1. Eingabemaske'!$G$15),($W310-1)/('1. Eingabemaske'!$G$15-1))*$X310)))),"")</f>
        <v/>
      </c>
      <c r="Z310" s="103"/>
      <c r="AA310" s="103"/>
      <c r="AB310" s="104" t="str">
        <f t="shared" si="36"/>
        <v/>
      </c>
      <c r="AC310" s="104" t="str">
        <f>IF(AND(ISTEXT($D310),ISNUMBER($AB310)),IF(HLOOKUP(INT($I310),'1. Eingabemaske'!$I$12:$V$21,5,FALSE)&lt;&gt;0,HLOOKUP(INT($I310),'1. Eingabemaske'!$I$12:$V$21,5,FALSE),""),"")</f>
        <v/>
      </c>
      <c r="AD310" s="91" t="str">
        <f>IF(ISTEXT($D310),IF($AC310="","",IF('1. Eingabemaske'!$F$16="","",(IF('1. Eingabemaske'!$F$16=0,($AB310/'1. Eingabemaske'!$G$16),($AB310-1)/('1. Eingabemaske'!$G$16-1))*$AC310))),"")</f>
        <v/>
      </c>
      <c r="AE310" s="92" t="str">
        <f>IF(ISTEXT($D310),IF(F310="M",IF(L310="","",IF($K310="Frühentwickler",VLOOKUP(INT($I310),'1. Eingabemaske'!$Z$12:$AF$28,5,FALSE),IF($K310="Normalentwickler",VLOOKUP(INT($I310),'1. Eingabemaske'!$Z$12:$AF$23,6,FALSE),IF($K310="Spätentwickler",VLOOKUP(INT($I310),'1. Eingabemaske'!$Z$12:$AF$23,7,FALSE),0)))+((VLOOKUP(INT($I310),'1. Eingabemaske'!$Z$12:$AF$23,2,FALSE))*(($G310-DATE(YEAR($G310),1,1)+1)/365))),IF(F310="W",(IF($K310="Frühentwickler",VLOOKUP(INT($I310),'1. Eingabemaske'!$AH$12:$AN$28,5,FALSE),IF($K310="Normalentwickler",VLOOKUP(INT($I310),'1. Eingabemaske'!$AH$12:$AN$23,6,FALSE),IF($K310="Spätentwickler",VLOOKUP(INT($I310),'1. Eingabemaske'!$AH$12:$AN$23,7,FALSE),0)))+((VLOOKUP(INT($I310),'1. Eingabemaske'!$AH$12:$AN$23,2,FALSE))*(($G310-DATE(YEAR($G310),1,1)+1)/365))),"Geschlecht fehlt!")),"")</f>
        <v/>
      </c>
      <c r="AF310" s="93" t="str">
        <f t="shared" si="37"/>
        <v/>
      </c>
      <c r="AG310" s="103"/>
      <c r="AH310" s="94" t="str">
        <f>IF(AND(ISTEXT($D310),ISNUMBER($AG310)),IF(HLOOKUP(INT($I310),'1. Eingabemaske'!$I$12:$V$21,6,FALSE)&lt;&gt;0,HLOOKUP(INT($I310),'1. Eingabemaske'!$I$12:$V$21,6,FALSE),""),"")</f>
        <v/>
      </c>
      <c r="AI310" s="91" t="str">
        <f>IF(ISTEXT($D310),IF($AH310="","",IF('1. Eingabemaske'!$F$17="","",(IF('1. Eingabemaske'!$F$17=0,($AG310/'1. Eingabemaske'!$G$17),($AG310-1)/('1. Eingabemaske'!$G$17-1))*$AH310))),"")</f>
        <v/>
      </c>
      <c r="AJ310" s="103"/>
      <c r="AK310" s="94" t="str">
        <f>IF(AND(ISTEXT($D310),ISNUMBER($AJ310)),IF(HLOOKUP(INT($I310),'1. Eingabemaske'!$I$12:$V$21,7,FALSE)&lt;&gt;0,HLOOKUP(INT($I310),'1. Eingabemaske'!$I$12:$V$21,7,FALSE),""),"")</f>
        <v/>
      </c>
      <c r="AL310" s="91" t="str">
        <f>IF(ISTEXT($D310),IF(AJ310=0,0,IF($AK310="","",IF('1. Eingabemaske'!$F$18="","",(IF('1. Eingabemaske'!$F$18=0,($AJ310/'1. Eingabemaske'!$G$18),($AJ310-1)/('1. Eingabemaske'!$G$18-1))*$AK310)))),"")</f>
        <v/>
      </c>
      <c r="AM310" s="103"/>
      <c r="AN310" s="94" t="str">
        <f>IF(AND(ISTEXT($D310),ISNUMBER($AM310)),IF(HLOOKUP(INT($I310),'1. Eingabemaske'!$I$12:$V$21,8,FALSE)&lt;&gt;0,HLOOKUP(INT($I310),'1. Eingabemaske'!$I$12:$V$21,8,FALSE),""),"")</f>
        <v/>
      </c>
      <c r="AO310" s="89" t="str">
        <f>IF(ISTEXT($D310),IF($AN310="","",IF('1. Eingabemaske'!#REF!="","",(IF('1. Eingabemaske'!#REF!=0,($AM310/'1. Eingabemaske'!#REF!),($AM310-1)/('1. Eingabemaske'!#REF!-1))*$AN310))),"")</f>
        <v/>
      </c>
      <c r="AP310" s="110"/>
      <c r="AQ310" s="94" t="str">
        <f>IF(AND(ISTEXT($D310),ISNUMBER($AP310)),IF(HLOOKUP(INT($I310),'1. Eingabemaske'!$I$12:$V$21,9,FALSE)&lt;&gt;0,HLOOKUP(INT($I310),'1. Eingabemaske'!$I$12:$V$21,9,FALSE),""),"")</f>
        <v/>
      </c>
      <c r="AR310" s="103"/>
      <c r="AS310" s="94" t="str">
        <f>IF(AND(ISTEXT($D310),ISNUMBER($AR310)),IF(HLOOKUP(INT($I310),'1. Eingabemaske'!$I$12:$V$21,10,FALSE)&lt;&gt;0,HLOOKUP(INT($I310),'1. Eingabemaske'!$I$12:$V$21,10,FALSE),""),"")</f>
        <v/>
      </c>
      <c r="AT310" s="95" t="str">
        <f>IF(ISTEXT($D310),(IF($AQ310="",0,IF('1. Eingabemaske'!$F$19="","",(IF('1. Eingabemaske'!$F$19=0,($AP310/'1. Eingabemaske'!$G$19),($AP310-1)/('1. Eingabemaske'!$G$19-1))*$AQ310)))+IF($AS310="",0,IF('1. Eingabemaske'!$F$20="","",(IF('1. Eingabemaske'!$F$20=0,($AR310/'1. Eingabemaske'!$G$20),($AR310-1)/('1. Eingabemaske'!$G$20-1))*$AS310)))),"")</f>
        <v/>
      </c>
      <c r="AU310" s="103"/>
      <c r="AV310" s="94" t="str">
        <f>IF(AND(ISTEXT($D310),ISNUMBER($AU310)),IF(HLOOKUP(INT($I310),'1. Eingabemaske'!$I$12:$V$21,11,FALSE)&lt;&gt;0,HLOOKUP(INT($I310),'1. Eingabemaske'!$I$12:$V$21,11,FALSE),""),"")</f>
        <v/>
      </c>
      <c r="AW310" s="103"/>
      <c r="AX310" s="94" t="str">
        <f>IF(AND(ISTEXT($D310),ISNUMBER($AW310)),IF(HLOOKUP(INT($I310),'1. Eingabemaske'!$I$12:$V$21,12,FALSE)&lt;&gt;0,HLOOKUP(INT($I310),'1. Eingabemaske'!$I$12:$V$21,12,FALSE),""),"")</f>
        <v/>
      </c>
      <c r="AY310" s="95" t="str">
        <f>IF(ISTEXT($D310),SUM(IF($AV310="",0,IF('1. Eingabemaske'!$F$21="","",(IF('1. Eingabemaske'!$F$21=0,($AU310/'1. Eingabemaske'!$G$21),($AU310-1)/('1. Eingabemaske'!$G$21-1)))*$AV310)),IF($AX310="",0,IF('1. Eingabemaske'!#REF!="","",(IF('1. Eingabemaske'!#REF!=0,($AW310/'1. Eingabemaske'!#REF!),($AW310-1)/('1. Eingabemaske'!#REF!-1)))*$AX310))),"")</f>
        <v/>
      </c>
      <c r="AZ310" s="84" t="str">
        <f t="shared" si="38"/>
        <v>Bitte BES einfügen</v>
      </c>
      <c r="BA310" s="96" t="str">
        <f t="shared" si="39"/>
        <v/>
      </c>
      <c r="BB310" s="100"/>
      <c r="BC310" s="100"/>
      <c r="BD310" s="100"/>
    </row>
    <row r="311" spans="2:56" ht="13.5" thickBot="1" x14ac:dyDescent="0.45">
      <c r="B311" s="99" t="str">
        <f t="shared" si="32"/>
        <v xml:space="preserve"> </v>
      </c>
      <c r="C311" s="100"/>
      <c r="D311" s="100"/>
      <c r="E311" s="100"/>
      <c r="F311" s="100"/>
      <c r="G311" s="101"/>
      <c r="H311" s="101"/>
      <c r="I311" s="84" t="str">
        <f>IF(ISBLANK(Tableau1[[#This Row],[Name]]),"",((Tableau1[[#This Row],[Testdatum]]-Tableau1[[#This Row],[Geburtsdatum]])/365))</f>
        <v/>
      </c>
      <c r="J311" s="102" t="str">
        <f t="shared" si="33"/>
        <v xml:space="preserve"> </v>
      </c>
      <c r="K311" s="103"/>
      <c r="L311" s="103"/>
      <c r="M311" s="104" t="str">
        <f>IF(ISTEXT(D311),IF(L311="","",IF(HLOOKUP(INT($I311),'1. Eingabemaske'!$I$12:$V$21,2,FALSE)&lt;&gt;0,HLOOKUP(INT($I311),'1. Eingabemaske'!$I$12:$V$21,2,FALSE),"")),"")</f>
        <v/>
      </c>
      <c r="N311" s="105" t="str">
        <f>IF(ISTEXT($D311),IF(F311="M",IF(L311="","",IF($K311="Frühentwickler",VLOOKUP(INT($I311),'1. Eingabemaske'!$Z$12:$AF$28,5,FALSE),IF($K311="Normalentwickler",VLOOKUP(INT($I311),'1. Eingabemaske'!$Z$12:$AF$23,6,FALSE),IF($K311="Spätentwickler",VLOOKUP(INT($I311),'1. Eingabemaske'!$Z$12:$AF$23,7,FALSE),0)))+((VLOOKUP(INT($I311),'1. Eingabemaske'!$Z$12:$AF$23,2,FALSE))*(($G311-DATE(YEAR($G311),1,1)+1)/365))),IF(F311="W",(IF($K311="Frühentwickler",VLOOKUP(INT($I311),'1. Eingabemaske'!$AH$12:$AN$28,5,FALSE),IF($K311="Normalentwickler",VLOOKUP(INT($I311),'1. Eingabemaske'!$AH$12:$AN$23,6,FALSE),IF($K311="Spätentwickler",VLOOKUP(INT($I311),'1. Eingabemaske'!$AH$12:$AN$23,7,FALSE),0)))+((VLOOKUP(INT($I311),'1. Eingabemaske'!$AH$12:$AN$23,2,FALSE))*(($G311-DATE(YEAR($G311),1,1)+1)/365))),"Geschlecht fehlt!")),"")</f>
        <v/>
      </c>
      <c r="O311" s="106" t="str">
        <f>IF(ISTEXT(D311),IF(M311="","",IF('1. Eingabemaske'!$F$13="",0,(IF('1. Eingabemaske'!$F$13=0,(L311/'1. Eingabemaske'!$G$13),(L311-1)/('1. Eingabemaske'!$G$13-1))*M311*N311))),"")</f>
        <v/>
      </c>
      <c r="P311" s="103"/>
      <c r="Q311" s="103"/>
      <c r="R311" s="104" t="str">
        <f t="shared" si="34"/>
        <v/>
      </c>
      <c r="S311" s="104" t="str">
        <f>IF(AND(ISTEXT($D311),ISNUMBER(R311)),IF(HLOOKUP(INT($I311),'1. Eingabemaske'!$I$12:$V$21,3,FALSE)&lt;&gt;0,HLOOKUP(INT($I311),'1. Eingabemaske'!$I$12:$V$21,3,FALSE),""),"")</f>
        <v/>
      </c>
      <c r="T311" s="106" t="str">
        <f>IF(ISTEXT($D311),IF($S311="","",IF($R311="","",IF('1. Eingabemaske'!$F$14="",0,(IF('1. Eingabemaske'!$F$14=0,(R311/'1. Eingabemaske'!$G$14),(R311-1)/('1. Eingabemaske'!$G$14-1))*$S311)))),"")</f>
        <v/>
      </c>
      <c r="U311" s="103"/>
      <c r="V311" s="103"/>
      <c r="W311" s="104" t="str">
        <f t="shared" si="35"/>
        <v/>
      </c>
      <c r="X311" s="104" t="str">
        <f>IF(AND(ISTEXT($D311),ISNUMBER(W311)),IF(HLOOKUP(INT($I311),'1. Eingabemaske'!$I$12:$V$21,4,FALSE)&lt;&gt;0,HLOOKUP(INT($I311),'1. Eingabemaske'!$I$12:$V$21,4,FALSE),""),"")</f>
        <v/>
      </c>
      <c r="Y311" s="108" t="str">
        <f>IF(ISTEXT($D311),IF($W311="","",IF($X311="","",IF('1. Eingabemaske'!$F$15="","",(IF('1. Eingabemaske'!$F$15=0,($W311/'1. Eingabemaske'!$G$15),($W311-1)/('1. Eingabemaske'!$G$15-1))*$X311)))),"")</f>
        <v/>
      </c>
      <c r="Z311" s="103"/>
      <c r="AA311" s="103"/>
      <c r="AB311" s="104" t="str">
        <f t="shared" si="36"/>
        <v/>
      </c>
      <c r="AC311" s="104" t="str">
        <f>IF(AND(ISTEXT($D311),ISNUMBER($AB311)),IF(HLOOKUP(INT($I311),'1. Eingabemaske'!$I$12:$V$21,5,FALSE)&lt;&gt;0,HLOOKUP(INT($I311),'1. Eingabemaske'!$I$12:$V$21,5,FALSE),""),"")</f>
        <v/>
      </c>
      <c r="AD311" s="91" t="str">
        <f>IF(ISTEXT($D311),IF($AC311="","",IF('1. Eingabemaske'!$F$16="","",(IF('1. Eingabemaske'!$F$16=0,($AB311/'1. Eingabemaske'!$G$16),($AB311-1)/('1. Eingabemaske'!$G$16-1))*$AC311))),"")</f>
        <v/>
      </c>
      <c r="AE311" s="92" t="str">
        <f>IF(ISTEXT($D311),IF(F311="M",IF(L311="","",IF($K311="Frühentwickler",VLOOKUP(INT($I311),'1. Eingabemaske'!$Z$12:$AF$28,5,FALSE),IF($K311="Normalentwickler",VLOOKUP(INT($I311),'1. Eingabemaske'!$Z$12:$AF$23,6,FALSE),IF($K311="Spätentwickler",VLOOKUP(INT($I311),'1. Eingabemaske'!$Z$12:$AF$23,7,FALSE),0)))+((VLOOKUP(INT($I311),'1. Eingabemaske'!$Z$12:$AF$23,2,FALSE))*(($G311-DATE(YEAR($G311),1,1)+1)/365))),IF(F311="W",(IF($K311="Frühentwickler",VLOOKUP(INT($I311),'1. Eingabemaske'!$AH$12:$AN$28,5,FALSE),IF($K311="Normalentwickler",VLOOKUP(INT($I311),'1. Eingabemaske'!$AH$12:$AN$23,6,FALSE),IF($K311="Spätentwickler",VLOOKUP(INT($I311),'1. Eingabemaske'!$AH$12:$AN$23,7,FALSE),0)))+((VLOOKUP(INT($I311),'1. Eingabemaske'!$AH$12:$AN$23,2,FALSE))*(($G311-DATE(YEAR($G311),1,1)+1)/365))),"Geschlecht fehlt!")),"")</f>
        <v/>
      </c>
      <c r="AF311" s="93" t="str">
        <f t="shared" si="37"/>
        <v/>
      </c>
      <c r="AG311" s="103"/>
      <c r="AH311" s="94" t="str">
        <f>IF(AND(ISTEXT($D311),ISNUMBER($AG311)),IF(HLOOKUP(INT($I311),'1. Eingabemaske'!$I$12:$V$21,6,FALSE)&lt;&gt;0,HLOOKUP(INT($I311),'1. Eingabemaske'!$I$12:$V$21,6,FALSE),""),"")</f>
        <v/>
      </c>
      <c r="AI311" s="91" t="str">
        <f>IF(ISTEXT($D311),IF($AH311="","",IF('1. Eingabemaske'!$F$17="","",(IF('1. Eingabemaske'!$F$17=0,($AG311/'1. Eingabemaske'!$G$17),($AG311-1)/('1. Eingabemaske'!$G$17-1))*$AH311))),"")</f>
        <v/>
      </c>
      <c r="AJ311" s="103"/>
      <c r="AK311" s="94" t="str">
        <f>IF(AND(ISTEXT($D311),ISNUMBER($AJ311)),IF(HLOOKUP(INT($I311),'1. Eingabemaske'!$I$12:$V$21,7,FALSE)&lt;&gt;0,HLOOKUP(INT($I311),'1. Eingabemaske'!$I$12:$V$21,7,FALSE),""),"")</f>
        <v/>
      </c>
      <c r="AL311" s="91" t="str">
        <f>IF(ISTEXT($D311),IF(AJ311=0,0,IF($AK311="","",IF('1. Eingabemaske'!$F$18="","",(IF('1. Eingabemaske'!$F$18=0,($AJ311/'1. Eingabemaske'!$G$18),($AJ311-1)/('1. Eingabemaske'!$G$18-1))*$AK311)))),"")</f>
        <v/>
      </c>
      <c r="AM311" s="103"/>
      <c r="AN311" s="94" t="str">
        <f>IF(AND(ISTEXT($D311),ISNUMBER($AM311)),IF(HLOOKUP(INT($I311),'1. Eingabemaske'!$I$12:$V$21,8,FALSE)&lt;&gt;0,HLOOKUP(INT($I311),'1. Eingabemaske'!$I$12:$V$21,8,FALSE),""),"")</f>
        <v/>
      </c>
      <c r="AO311" s="89" t="str">
        <f>IF(ISTEXT($D311),IF($AN311="","",IF('1. Eingabemaske'!#REF!="","",(IF('1. Eingabemaske'!#REF!=0,($AM311/'1. Eingabemaske'!#REF!),($AM311-1)/('1. Eingabemaske'!#REF!-1))*$AN311))),"")</f>
        <v/>
      </c>
      <c r="AP311" s="110"/>
      <c r="AQ311" s="94" t="str">
        <f>IF(AND(ISTEXT($D311),ISNUMBER($AP311)),IF(HLOOKUP(INT($I311),'1. Eingabemaske'!$I$12:$V$21,9,FALSE)&lt;&gt;0,HLOOKUP(INT($I311),'1. Eingabemaske'!$I$12:$V$21,9,FALSE),""),"")</f>
        <v/>
      </c>
      <c r="AR311" s="103"/>
      <c r="AS311" s="94" t="str">
        <f>IF(AND(ISTEXT($D311),ISNUMBER($AR311)),IF(HLOOKUP(INT($I311),'1. Eingabemaske'!$I$12:$V$21,10,FALSE)&lt;&gt;0,HLOOKUP(INT($I311),'1. Eingabemaske'!$I$12:$V$21,10,FALSE),""),"")</f>
        <v/>
      </c>
      <c r="AT311" s="95" t="str">
        <f>IF(ISTEXT($D311),(IF($AQ311="",0,IF('1. Eingabemaske'!$F$19="","",(IF('1. Eingabemaske'!$F$19=0,($AP311/'1. Eingabemaske'!$G$19),($AP311-1)/('1. Eingabemaske'!$G$19-1))*$AQ311)))+IF($AS311="",0,IF('1. Eingabemaske'!$F$20="","",(IF('1. Eingabemaske'!$F$20=0,($AR311/'1. Eingabemaske'!$G$20),($AR311-1)/('1. Eingabemaske'!$G$20-1))*$AS311)))),"")</f>
        <v/>
      </c>
      <c r="AU311" s="103"/>
      <c r="AV311" s="94" t="str">
        <f>IF(AND(ISTEXT($D311),ISNUMBER($AU311)),IF(HLOOKUP(INT($I311),'1. Eingabemaske'!$I$12:$V$21,11,FALSE)&lt;&gt;0,HLOOKUP(INT($I311),'1. Eingabemaske'!$I$12:$V$21,11,FALSE),""),"")</f>
        <v/>
      </c>
      <c r="AW311" s="103"/>
      <c r="AX311" s="94" t="str">
        <f>IF(AND(ISTEXT($D311),ISNUMBER($AW311)),IF(HLOOKUP(INT($I311),'1. Eingabemaske'!$I$12:$V$21,12,FALSE)&lt;&gt;0,HLOOKUP(INT($I311),'1. Eingabemaske'!$I$12:$V$21,12,FALSE),""),"")</f>
        <v/>
      </c>
      <c r="AY311" s="95" t="str">
        <f>IF(ISTEXT($D311),SUM(IF($AV311="",0,IF('1. Eingabemaske'!$F$21="","",(IF('1. Eingabemaske'!$F$21=0,($AU311/'1. Eingabemaske'!$G$21),($AU311-1)/('1. Eingabemaske'!$G$21-1)))*$AV311)),IF($AX311="",0,IF('1. Eingabemaske'!#REF!="","",(IF('1. Eingabemaske'!#REF!=0,($AW311/'1. Eingabemaske'!#REF!),($AW311-1)/('1. Eingabemaske'!#REF!-1)))*$AX311))),"")</f>
        <v/>
      </c>
      <c r="AZ311" s="84" t="str">
        <f t="shared" si="38"/>
        <v>Bitte BES einfügen</v>
      </c>
      <c r="BA311" s="96" t="str">
        <f t="shared" si="39"/>
        <v/>
      </c>
      <c r="BB311" s="100"/>
      <c r="BC311" s="100"/>
      <c r="BD311" s="100"/>
    </row>
    <row r="312" spans="2:56" ht="13.5" thickBot="1" x14ac:dyDescent="0.45">
      <c r="B312" s="99" t="str">
        <f t="shared" si="32"/>
        <v xml:space="preserve"> </v>
      </c>
      <c r="C312" s="100"/>
      <c r="D312" s="100"/>
      <c r="E312" s="100"/>
      <c r="F312" s="100"/>
      <c r="G312" s="101"/>
      <c r="H312" s="101"/>
      <c r="I312" s="84" t="str">
        <f>IF(ISBLANK(Tableau1[[#This Row],[Name]]),"",((Tableau1[[#This Row],[Testdatum]]-Tableau1[[#This Row],[Geburtsdatum]])/365))</f>
        <v/>
      </c>
      <c r="J312" s="102" t="str">
        <f t="shared" si="33"/>
        <v xml:space="preserve"> </v>
      </c>
      <c r="K312" s="103"/>
      <c r="L312" s="103"/>
      <c r="M312" s="104" t="str">
        <f>IF(ISTEXT(D312),IF(L312="","",IF(HLOOKUP(INT($I312),'1. Eingabemaske'!$I$12:$V$21,2,FALSE)&lt;&gt;0,HLOOKUP(INT($I312),'1. Eingabemaske'!$I$12:$V$21,2,FALSE),"")),"")</f>
        <v/>
      </c>
      <c r="N312" s="105" t="str">
        <f>IF(ISTEXT($D312),IF(F312="M",IF(L312="","",IF($K312="Frühentwickler",VLOOKUP(INT($I312),'1. Eingabemaske'!$Z$12:$AF$28,5,FALSE),IF($K312="Normalentwickler",VLOOKUP(INT($I312),'1. Eingabemaske'!$Z$12:$AF$23,6,FALSE),IF($K312="Spätentwickler",VLOOKUP(INT($I312),'1. Eingabemaske'!$Z$12:$AF$23,7,FALSE),0)))+((VLOOKUP(INT($I312),'1. Eingabemaske'!$Z$12:$AF$23,2,FALSE))*(($G312-DATE(YEAR($G312),1,1)+1)/365))),IF(F312="W",(IF($K312="Frühentwickler",VLOOKUP(INT($I312),'1. Eingabemaske'!$AH$12:$AN$28,5,FALSE),IF($K312="Normalentwickler",VLOOKUP(INT($I312),'1. Eingabemaske'!$AH$12:$AN$23,6,FALSE),IF($K312="Spätentwickler",VLOOKUP(INT($I312),'1. Eingabemaske'!$AH$12:$AN$23,7,FALSE),0)))+((VLOOKUP(INT($I312),'1. Eingabemaske'!$AH$12:$AN$23,2,FALSE))*(($G312-DATE(YEAR($G312),1,1)+1)/365))),"Geschlecht fehlt!")),"")</f>
        <v/>
      </c>
      <c r="O312" s="106" t="str">
        <f>IF(ISTEXT(D312),IF(M312="","",IF('1. Eingabemaske'!$F$13="",0,(IF('1. Eingabemaske'!$F$13=0,(L312/'1. Eingabemaske'!$G$13),(L312-1)/('1. Eingabemaske'!$G$13-1))*M312*N312))),"")</f>
        <v/>
      </c>
      <c r="P312" s="103"/>
      <c r="Q312" s="103"/>
      <c r="R312" s="104" t="str">
        <f t="shared" si="34"/>
        <v/>
      </c>
      <c r="S312" s="104" t="str">
        <f>IF(AND(ISTEXT($D312),ISNUMBER(R312)),IF(HLOOKUP(INT($I312),'1. Eingabemaske'!$I$12:$V$21,3,FALSE)&lt;&gt;0,HLOOKUP(INT($I312),'1. Eingabemaske'!$I$12:$V$21,3,FALSE),""),"")</f>
        <v/>
      </c>
      <c r="T312" s="106" t="str">
        <f>IF(ISTEXT($D312),IF($S312="","",IF($R312="","",IF('1. Eingabemaske'!$F$14="",0,(IF('1. Eingabemaske'!$F$14=0,(R312/'1. Eingabemaske'!$G$14),(R312-1)/('1. Eingabemaske'!$G$14-1))*$S312)))),"")</f>
        <v/>
      </c>
      <c r="U312" s="103"/>
      <c r="V312" s="103"/>
      <c r="W312" s="104" t="str">
        <f t="shared" si="35"/>
        <v/>
      </c>
      <c r="X312" s="104" t="str">
        <f>IF(AND(ISTEXT($D312),ISNUMBER(W312)),IF(HLOOKUP(INT($I312),'1. Eingabemaske'!$I$12:$V$21,4,FALSE)&lt;&gt;0,HLOOKUP(INT($I312),'1. Eingabemaske'!$I$12:$V$21,4,FALSE),""),"")</f>
        <v/>
      </c>
      <c r="Y312" s="108" t="str">
        <f>IF(ISTEXT($D312),IF($W312="","",IF($X312="","",IF('1. Eingabemaske'!$F$15="","",(IF('1. Eingabemaske'!$F$15=0,($W312/'1. Eingabemaske'!$G$15),($W312-1)/('1. Eingabemaske'!$G$15-1))*$X312)))),"")</f>
        <v/>
      </c>
      <c r="Z312" s="103"/>
      <c r="AA312" s="103"/>
      <c r="AB312" s="104" t="str">
        <f t="shared" si="36"/>
        <v/>
      </c>
      <c r="AC312" s="104" t="str">
        <f>IF(AND(ISTEXT($D312),ISNUMBER($AB312)),IF(HLOOKUP(INT($I312),'1. Eingabemaske'!$I$12:$V$21,5,FALSE)&lt;&gt;0,HLOOKUP(INT($I312),'1. Eingabemaske'!$I$12:$V$21,5,FALSE),""),"")</f>
        <v/>
      </c>
      <c r="AD312" s="91" t="str">
        <f>IF(ISTEXT($D312),IF($AC312="","",IF('1. Eingabemaske'!$F$16="","",(IF('1. Eingabemaske'!$F$16=0,($AB312/'1. Eingabemaske'!$G$16),($AB312-1)/('1. Eingabemaske'!$G$16-1))*$AC312))),"")</f>
        <v/>
      </c>
      <c r="AE312" s="92" t="str">
        <f>IF(ISTEXT($D312),IF(F312="M",IF(L312="","",IF($K312="Frühentwickler",VLOOKUP(INT($I312),'1. Eingabemaske'!$Z$12:$AF$28,5,FALSE),IF($K312="Normalentwickler",VLOOKUP(INT($I312),'1. Eingabemaske'!$Z$12:$AF$23,6,FALSE),IF($K312="Spätentwickler",VLOOKUP(INT($I312),'1. Eingabemaske'!$Z$12:$AF$23,7,FALSE),0)))+((VLOOKUP(INT($I312),'1. Eingabemaske'!$Z$12:$AF$23,2,FALSE))*(($G312-DATE(YEAR($G312),1,1)+1)/365))),IF(F312="W",(IF($K312="Frühentwickler",VLOOKUP(INT($I312),'1. Eingabemaske'!$AH$12:$AN$28,5,FALSE),IF($K312="Normalentwickler",VLOOKUP(INT($I312),'1. Eingabemaske'!$AH$12:$AN$23,6,FALSE),IF($K312="Spätentwickler",VLOOKUP(INT($I312),'1. Eingabemaske'!$AH$12:$AN$23,7,FALSE),0)))+((VLOOKUP(INT($I312),'1. Eingabemaske'!$AH$12:$AN$23,2,FALSE))*(($G312-DATE(YEAR($G312),1,1)+1)/365))),"Geschlecht fehlt!")),"")</f>
        <v/>
      </c>
      <c r="AF312" s="93" t="str">
        <f t="shared" si="37"/>
        <v/>
      </c>
      <c r="AG312" s="103"/>
      <c r="AH312" s="94" t="str">
        <f>IF(AND(ISTEXT($D312),ISNUMBER($AG312)),IF(HLOOKUP(INT($I312),'1. Eingabemaske'!$I$12:$V$21,6,FALSE)&lt;&gt;0,HLOOKUP(INT($I312),'1. Eingabemaske'!$I$12:$V$21,6,FALSE),""),"")</f>
        <v/>
      </c>
      <c r="AI312" s="91" t="str">
        <f>IF(ISTEXT($D312),IF($AH312="","",IF('1. Eingabemaske'!$F$17="","",(IF('1. Eingabemaske'!$F$17=0,($AG312/'1. Eingabemaske'!$G$17),($AG312-1)/('1. Eingabemaske'!$G$17-1))*$AH312))),"")</f>
        <v/>
      </c>
      <c r="AJ312" s="103"/>
      <c r="AK312" s="94" t="str">
        <f>IF(AND(ISTEXT($D312),ISNUMBER($AJ312)),IF(HLOOKUP(INT($I312),'1. Eingabemaske'!$I$12:$V$21,7,FALSE)&lt;&gt;0,HLOOKUP(INT($I312),'1. Eingabemaske'!$I$12:$V$21,7,FALSE),""),"")</f>
        <v/>
      </c>
      <c r="AL312" s="91" t="str">
        <f>IF(ISTEXT($D312),IF(AJ312=0,0,IF($AK312="","",IF('1. Eingabemaske'!$F$18="","",(IF('1. Eingabemaske'!$F$18=0,($AJ312/'1. Eingabemaske'!$G$18),($AJ312-1)/('1. Eingabemaske'!$G$18-1))*$AK312)))),"")</f>
        <v/>
      </c>
      <c r="AM312" s="103"/>
      <c r="AN312" s="94" t="str">
        <f>IF(AND(ISTEXT($D312),ISNUMBER($AM312)),IF(HLOOKUP(INT($I312),'1. Eingabemaske'!$I$12:$V$21,8,FALSE)&lt;&gt;0,HLOOKUP(INT($I312),'1. Eingabemaske'!$I$12:$V$21,8,FALSE),""),"")</f>
        <v/>
      </c>
      <c r="AO312" s="89" t="str">
        <f>IF(ISTEXT($D312),IF($AN312="","",IF('1. Eingabemaske'!#REF!="","",(IF('1. Eingabemaske'!#REF!=0,($AM312/'1. Eingabemaske'!#REF!),($AM312-1)/('1. Eingabemaske'!#REF!-1))*$AN312))),"")</f>
        <v/>
      </c>
      <c r="AP312" s="110"/>
      <c r="AQ312" s="94" t="str">
        <f>IF(AND(ISTEXT($D312),ISNUMBER($AP312)),IF(HLOOKUP(INT($I312),'1. Eingabemaske'!$I$12:$V$21,9,FALSE)&lt;&gt;0,HLOOKUP(INT($I312),'1. Eingabemaske'!$I$12:$V$21,9,FALSE),""),"")</f>
        <v/>
      </c>
      <c r="AR312" s="103"/>
      <c r="AS312" s="94" t="str">
        <f>IF(AND(ISTEXT($D312),ISNUMBER($AR312)),IF(HLOOKUP(INT($I312),'1. Eingabemaske'!$I$12:$V$21,10,FALSE)&lt;&gt;0,HLOOKUP(INT($I312),'1. Eingabemaske'!$I$12:$V$21,10,FALSE),""),"")</f>
        <v/>
      </c>
      <c r="AT312" s="95" t="str">
        <f>IF(ISTEXT($D312),(IF($AQ312="",0,IF('1. Eingabemaske'!$F$19="","",(IF('1. Eingabemaske'!$F$19=0,($AP312/'1. Eingabemaske'!$G$19),($AP312-1)/('1. Eingabemaske'!$G$19-1))*$AQ312)))+IF($AS312="",0,IF('1. Eingabemaske'!$F$20="","",(IF('1. Eingabemaske'!$F$20=0,($AR312/'1. Eingabemaske'!$G$20),($AR312-1)/('1. Eingabemaske'!$G$20-1))*$AS312)))),"")</f>
        <v/>
      </c>
      <c r="AU312" s="103"/>
      <c r="AV312" s="94" t="str">
        <f>IF(AND(ISTEXT($D312),ISNUMBER($AU312)),IF(HLOOKUP(INT($I312),'1. Eingabemaske'!$I$12:$V$21,11,FALSE)&lt;&gt;0,HLOOKUP(INT($I312),'1. Eingabemaske'!$I$12:$V$21,11,FALSE),""),"")</f>
        <v/>
      </c>
      <c r="AW312" s="103"/>
      <c r="AX312" s="94" t="str">
        <f>IF(AND(ISTEXT($D312),ISNUMBER($AW312)),IF(HLOOKUP(INT($I312),'1. Eingabemaske'!$I$12:$V$21,12,FALSE)&lt;&gt;0,HLOOKUP(INT($I312),'1. Eingabemaske'!$I$12:$V$21,12,FALSE),""),"")</f>
        <v/>
      </c>
      <c r="AY312" s="95" t="str">
        <f>IF(ISTEXT($D312),SUM(IF($AV312="",0,IF('1. Eingabemaske'!$F$21="","",(IF('1. Eingabemaske'!$F$21=0,($AU312/'1. Eingabemaske'!$G$21),($AU312-1)/('1. Eingabemaske'!$G$21-1)))*$AV312)),IF($AX312="",0,IF('1. Eingabemaske'!#REF!="","",(IF('1. Eingabemaske'!#REF!=0,($AW312/'1. Eingabemaske'!#REF!),($AW312-1)/('1. Eingabemaske'!#REF!-1)))*$AX312))),"")</f>
        <v/>
      </c>
      <c r="AZ312" s="84" t="str">
        <f t="shared" si="38"/>
        <v>Bitte BES einfügen</v>
      </c>
      <c r="BA312" s="96" t="str">
        <f t="shared" si="39"/>
        <v/>
      </c>
      <c r="BB312" s="100"/>
      <c r="BC312" s="100"/>
      <c r="BD312" s="100"/>
    </row>
    <row r="313" spans="2:56" ht="13.5" thickBot="1" x14ac:dyDescent="0.45">
      <c r="B313" s="99" t="str">
        <f t="shared" si="32"/>
        <v xml:space="preserve"> </v>
      </c>
      <c r="C313" s="100"/>
      <c r="D313" s="100"/>
      <c r="E313" s="100"/>
      <c r="F313" s="100"/>
      <c r="G313" s="101"/>
      <c r="H313" s="101"/>
      <c r="I313" s="84" t="str">
        <f>IF(ISBLANK(Tableau1[[#This Row],[Name]]),"",((Tableau1[[#This Row],[Testdatum]]-Tableau1[[#This Row],[Geburtsdatum]])/365))</f>
        <v/>
      </c>
      <c r="J313" s="102" t="str">
        <f t="shared" si="33"/>
        <v xml:space="preserve"> </v>
      </c>
      <c r="K313" s="103"/>
      <c r="L313" s="103"/>
      <c r="M313" s="104" t="str">
        <f>IF(ISTEXT(D313),IF(L313="","",IF(HLOOKUP(INT($I313),'1. Eingabemaske'!$I$12:$V$21,2,FALSE)&lt;&gt;0,HLOOKUP(INT($I313),'1. Eingabemaske'!$I$12:$V$21,2,FALSE),"")),"")</f>
        <v/>
      </c>
      <c r="N313" s="105" t="str">
        <f>IF(ISTEXT($D313),IF(F313="M",IF(L313="","",IF($K313="Frühentwickler",VLOOKUP(INT($I313),'1. Eingabemaske'!$Z$12:$AF$28,5,FALSE),IF($K313="Normalentwickler",VLOOKUP(INT($I313),'1. Eingabemaske'!$Z$12:$AF$23,6,FALSE),IF($K313="Spätentwickler",VLOOKUP(INT($I313),'1. Eingabemaske'!$Z$12:$AF$23,7,FALSE),0)))+((VLOOKUP(INT($I313),'1. Eingabemaske'!$Z$12:$AF$23,2,FALSE))*(($G313-DATE(YEAR($G313),1,1)+1)/365))),IF(F313="W",(IF($K313="Frühentwickler",VLOOKUP(INT($I313),'1. Eingabemaske'!$AH$12:$AN$28,5,FALSE),IF($K313="Normalentwickler",VLOOKUP(INT($I313),'1. Eingabemaske'!$AH$12:$AN$23,6,FALSE),IF($K313="Spätentwickler",VLOOKUP(INT($I313),'1. Eingabemaske'!$AH$12:$AN$23,7,FALSE),0)))+((VLOOKUP(INT($I313),'1. Eingabemaske'!$AH$12:$AN$23,2,FALSE))*(($G313-DATE(YEAR($G313),1,1)+1)/365))),"Geschlecht fehlt!")),"")</f>
        <v/>
      </c>
      <c r="O313" s="106" t="str">
        <f>IF(ISTEXT(D313),IF(M313="","",IF('1. Eingabemaske'!$F$13="",0,(IF('1. Eingabemaske'!$F$13=0,(L313/'1. Eingabemaske'!$G$13),(L313-1)/('1. Eingabemaske'!$G$13-1))*M313*N313))),"")</f>
        <v/>
      </c>
      <c r="P313" s="103"/>
      <c r="Q313" s="103"/>
      <c r="R313" s="104" t="str">
        <f t="shared" si="34"/>
        <v/>
      </c>
      <c r="S313" s="104" t="str">
        <f>IF(AND(ISTEXT($D313),ISNUMBER(R313)),IF(HLOOKUP(INT($I313),'1. Eingabemaske'!$I$12:$V$21,3,FALSE)&lt;&gt;0,HLOOKUP(INT($I313),'1. Eingabemaske'!$I$12:$V$21,3,FALSE),""),"")</f>
        <v/>
      </c>
      <c r="T313" s="106" t="str">
        <f>IF(ISTEXT($D313),IF($S313="","",IF($R313="","",IF('1. Eingabemaske'!$F$14="",0,(IF('1. Eingabemaske'!$F$14=0,(R313/'1. Eingabemaske'!$G$14),(R313-1)/('1. Eingabemaske'!$G$14-1))*$S313)))),"")</f>
        <v/>
      </c>
      <c r="U313" s="103"/>
      <c r="V313" s="103"/>
      <c r="W313" s="104" t="str">
        <f t="shared" si="35"/>
        <v/>
      </c>
      <c r="X313" s="104" t="str">
        <f>IF(AND(ISTEXT($D313),ISNUMBER(W313)),IF(HLOOKUP(INT($I313),'1. Eingabemaske'!$I$12:$V$21,4,FALSE)&lt;&gt;0,HLOOKUP(INT($I313),'1. Eingabemaske'!$I$12:$V$21,4,FALSE),""),"")</f>
        <v/>
      </c>
      <c r="Y313" s="108" t="str">
        <f>IF(ISTEXT($D313),IF($W313="","",IF($X313="","",IF('1. Eingabemaske'!$F$15="","",(IF('1. Eingabemaske'!$F$15=0,($W313/'1. Eingabemaske'!$G$15),($W313-1)/('1. Eingabemaske'!$G$15-1))*$X313)))),"")</f>
        <v/>
      </c>
      <c r="Z313" s="103"/>
      <c r="AA313" s="103"/>
      <c r="AB313" s="104" t="str">
        <f t="shared" si="36"/>
        <v/>
      </c>
      <c r="AC313" s="104" t="str">
        <f>IF(AND(ISTEXT($D313),ISNUMBER($AB313)),IF(HLOOKUP(INT($I313),'1. Eingabemaske'!$I$12:$V$21,5,FALSE)&lt;&gt;0,HLOOKUP(INT($I313),'1. Eingabemaske'!$I$12:$V$21,5,FALSE),""),"")</f>
        <v/>
      </c>
      <c r="AD313" s="91" t="str">
        <f>IF(ISTEXT($D313),IF($AC313="","",IF('1. Eingabemaske'!$F$16="","",(IF('1. Eingabemaske'!$F$16=0,($AB313/'1. Eingabemaske'!$G$16),($AB313-1)/('1. Eingabemaske'!$G$16-1))*$AC313))),"")</f>
        <v/>
      </c>
      <c r="AE313" s="92" t="str">
        <f>IF(ISTEXT($D313),IF(F313="M",IF(L313="","",IF($K313="Frühentwickler",VLOOKUP(INT($I313),'1. Eingabemaske'!$Z$12:$AF$28,5,FALSE),IF($K313="Normalentwickler",VLOOKUP(INT($I313),'1. Eingabemaske'!$Z$12:$AF$23,6,FALSE),IF($K313="Spätentwickler",VLOOKUP(INT($I313),'1. Eingabemaske'!$Z$12:$AF$23,7,FALSE),0)))+((VLOOKUP(INT($I313),'1. Eingabemaske'!$Z$12:$AF$23,2,FALSE))*(($G313-DATE(YEAR($G313),1,1)+1)/365))),IF(F313="W",(IF($K313="Frühentwickler",VLOOKUP(INT($I313),'1. Eingabemaske'!$AH$12:$AN$28,5,FALSE),IF($K313="Normalentwickler",VLOOKUP(INT($I313),'1. Eingabemaske'!$AH$12:$AN$23,6,FALSE),IF($K313="Spätentwickler",VLOOKUP(INT($I313),'1. Eingabemaske'!$AH$12:$AN$23,7,FALSE),0)))+((VLOOKUP(INT($I313),'1. Eingabemaske'!$AH$12:$AN$23,2,FALSE))*(($G313-DATE(YEAR($G313),1,1)+1)/365))),"Geschlecht fehlt!")),"")</f>
        <v/>
      </c>
      <c r="AF313" s="93" t="str">
        <f t="shared" si="37"/>
        <v/>
      </c>
      <c r="AG313" s="103"/>
      <c r="AH313" s="94" t="str">
        <f>IF(AND(ISTEXT($D313),ISNUMBER($AG313)),IF(HLOOKUP(INT($I313),'1. Eingabemaske'!$I$12:$V$21,6,FALSE)&lt;&gt;0,HLOOKUP(INT($I313),'1. Eingabemaske'!$I$12:$V$21,6,FALSE),""),"")</f>
        <v/>
      </c>
      <c r="AI313" s="91" t="str">
        <f>IF(ISTEXT($D313),IF($AH313="","",IF('1. Eingabemaske'!$F$17="","",(IF('1. Eingabemaske'!$F$17=0,($AG313/'1. Eingabemaske'!$G$17),($AG313-1)/('1. Eingabemaske'!$G$17-1))*$AH313))),"")</f>
        <v/>
      </c>
      <c r="AJ313" s="103"/>
      <c r="AK313" s="94" t="str">
        <f>IF(AND(ISTEXT($D313),ISNUMBER($AJ313)),IF(HLOOKUP(INT($I313),'1. Eingabemaske'!$I$12:$V$21,7,FALSE)&lt;&gt;0,HLOOKUP(INT($I313),'1. Eingabemaske'!$I$12:$V$21,7,FALSE),""),"")</f>
        <v/>
      </c>
      <c r="AL313" s="91" t="str">
        <f>IF(ISTEXT($D313),IF(AJ313=0,0,IF($AK313="","",IF('1. Eingabemaske'!$F$18="","",(IF('1. Eingabemaske'!$F$18=0,($AJ313/'1. Eingabemaske'!$G$18),($AJ313-1)/('1. Eingabemaske'!$G$18-1))*$AK313)))),"")</f>
        <v/>
      </c>
      <c r="AM313" s="103"/>
      <c r="AN313" s="94" t="str">
        <f>IF(AND(ISTEXT($D313),ISNUMBER($AM313)),IF(HLOOKUP(INT($I313),'1. Eingabemaske'!$I$12:$V$21,8,FALSE)&lt;&gt;0,HLOOKUP(INT($I313),'1. Eingabemaske'!$I$12:$V$21,8,FALSE),""),"")</f>
        <v/>
      </c>
      <c r="AO313" s="89" t="str">
        <f>IF(ISTEXT($D313),IF($AN313="","",IF('1. Eingabemaske'!#REF!="","",(IF('1. Eingabemaske'!#REF!=0,($AM313/'1. Eingabemaske'!#REF!),($AM313-1)/('1. Eingabemaske'!#REF!-1))*$AN313))),"")</f>
        <v/>
      </c>
      <c r="AP313" s="110"/>
      <c r="AQ313" s="94" t="str">
        <f>IF(AND(ISTEXT($D313),ISNUMBER($AP313)),IF(HLOOKUP(INT($I313),'1. Eingabemaske'!$I$12:$V$21,9,FALSE)&lt;&gt;0,HLOOKUP(INT($I313),'1. Eingabemaske'!$I$12:$V$21,9,FALSE),""),"")</f>
        <v/>
      </c>
      <c r="AR313" s="103"/>
      <c r="AS313" s="94" t="str">
        <f>IF(AND(ISTEXT($D313),ISNUMBER($AR313)),IF(HLOOKUP(INT($I313),'1. Eingabemaske'!$I$12:$V$21,10,FALSE)&lt;&gt;0,HLOOKUP(INT($I313),'1. Eingabemaske'!$I$12:$V$21,10,FALSE),""),"")</f>
        <v/>
      </c>
      <c r="AT313" s="95" t="str">
        <f>IF(ISTEXT($D313),(IF($AQ313="",0,IF('1. Eingabemaske'!$F$19="","",(IF('1. Eingabemaske'!$F$19=0,($AP313/'1. Eingabemaske'!$G$19),($AP313-1)/('1. Eingabemaske'!$G$19-1))*$AQ313)))+IF($AS313="",0,IF('1. Eingabemaske'!$F$20="","",(IF('1. Eingabemaske'!$F$20=0,($AR313/'1. Eingabemaske'!$G$20),($AR313-1)/('1. Eingabemaske'!$G$20-1))*$AS313)))),"")</f>
        <v/>
      </c>
      <c r="AU313" s="103"/>
      <c r="AV313" s="94" t="str">
        <f>IF(AND(ISTEXT($D313),ISNUMBER($AU313)),IF(HLOOKUP(INT($I313),'1. Eingabemaske'!$I$12:$V$21,11,FALSE)&lt;&gt;0,HLOOKUP(INT($I313),'1. Eingabemaske'!$I$12:$V$21,11,FALSE),""),"")</f>
        <v/>
      </c>
      <c r="AW313" s="103"/>
      <c r="AX313" s="94" t="str">
        <f>IF(AND(ISTEXT($D313),ISNUMBER($AW313)),IF(HLOOKUP(INT($I313),'1. Eingabemaske'!$I$12:$V$21,12,FALSE)&lt;&gt;0,HLOOKUP(INT($I313),'1. Eingabemaske'!$I$12:$V$21,12,FALSE),""),"")</f>
        <v/>
      </c>
      <c r="AY313" s="95" t="str">
        <f>IF(ISTEXT($D313),SUM(IF($AV313="",0,IF('1. Eingabemaske'!$F$21="","",(IF('1. Eingabemaske'!$F$21=0,($AU313/'1. Eingabemaske'!$G$21),($AU313-1)/('1. Eingabemaske'!$G$21-1)))*$AV313)),IF($AX313="",0,IF('1. Eingabemaske'!#REF!="","",(IF('1. Eingabemaske'!#REF!=0,($AW313/'1. Eingabemaske'!#REF!),($AW313-1)/('1. Eingabemaske'!#REF!-1)))*$AX313))),"")</f>
        <v/>
      </c>
      <c r="AZ313" s="84" t="str">
        <f t="shared" si="38"/>
        <v>Bitte BES einfügen</v>
      </c>
      <c r="BA313" s="96" t="str">
        <f t="shared" si="39"/>
        <v/>
      </c>
      <c r="BB313" s="100"/>
      <c r="BC313" s="100"/>
      <c r="BD313" s="100"/>
    </row>
    <row r="314" spans="2:56" ht="13.5" thickBot="1" x14ac:dyDescent="0.45">
      <c r="B314" s="99" t="str">
        <f t="shared" si="32"/>
        <v xml:space="preserve"> </v>
      </c>
      <c r="C314" s="100"/>
      <c r="D314" s="100"/>
      <c r="E314" s="100"/>
      <c r="F314" s="100"/>
      <c r="G314" s="101"/>
      <c r="H314" s="101"/>
      <c r="I314" s="84" t="str">
        <f>IF(ISBLANK(Tableau1[[#This Row],[Name]]),"",((Tableau1[[#This Row],[Testdatum]]-Tableau1[[#This Row],[Geburtsdatum]])/365))</f>
        <v/>
      </c>
      <c r="J314" s="102" t="str">
        <f t="shared" si="33"/>
        <v xml:space="preserve"> </v>
      </c>
      <c r="K314" s="103"/>
      <c r="L314" s="103"/>
      <c r="M314" s="104" t="str">
        <f>IF(ISTEXT(D314),IF(L314="","",IF(HLOOKUP(INT($I314),'1. Eingabemaske'!$I$12:$V$21,2,FALSE)&lt;&gt;0,HLOOKUP(INT($I314),'1. Eingabemaske'!$I$12:$V$21,2,FALSE),"")),"")</f>
        <v/>
      </c>
      <c r="N314" s="105" t="str">
        <f>IF(ISTEXT($D314),IF(F314="M",IF(L314="","",IF($K314="Frühentwickler",VLOOKUP(INT($I314),'1. Eingabemaske'!$Z$12:$AF$28,5,FALSE),IF($K314="Normalentwickler",VLOOKUP(INT($I314),'1. Eingabemaske'!$Z$12:$AF$23,6,FALSE),IF($K314="Spätentwickler",VLOOKUP(INT($I314),'1. Eingabemaske'!$Z$12:$AF$23,7,FALSE),0)))+((VLOOKUP(INT($I314),'1. Eingabemaske'!$Z$12:$AF$23,2,FALSE))*(($G314-DATE(YEAR($G314),1,1)+1)/365))),IF(F314="W",(IF($K314="Frühentwickler",VLOOKUP(INT($I314),'1. Eingabemaske'!$AH$12:$AN$28,5,FALSE),IF($K314="Normalentwickler",VLOOKUP(INT($I314),'1. Eingabemaske'!$AH$12:$AN$23,6,FALSE),IF($K314="Spätentwickler",VLOOKUP(INT($I314),'1. Eingabemaske'!$AH$12:$AN$23,7,FALSE),0)))+((VLOOKUP(INT($I314),'1. Eingabemaske'!$AH$12:$AN$23,2,FALSE))*(($G314-DATE(YEAR($G314),1,1)+1)/365))),"Geschlecht fehlt!")),"")</f>
        <v/>
      </c>
      <c r="O314" s="106" t="str">
        <f>IF(ISTEXT(D314),IF(M314="","",IF('1. Eingabemaske'!$F$13="",0,(IF('1. Eingabemaske'!$F$13=0,(L314/'1. Eingabemaske'!$G$13),(L314-1)/('1. Eingabemaske'!$G$13-1))*M314*N314))),"")</f>
        <v/>
      </c>
      <c r="P314" s="103"/>
      <c r="Q314" s="103"/>
      <c r="R314" s="104" t="str">
        <f t="shared" si="34"/>
        <v/>
      </c>
      <c r="S314" s="104" t="str">
        <f>IF(AND(ISTEXT($D314),ISNUMBER(R314)),IF(HLOOKUP(INT($I314),'1. Eingabemaske'!$I$12:$V$21,3,FALSE)&lt;&gt;0,HLOOKUP(INT($I314),'1. Eingabemaske'!$I$12:$V$21,3,FALSE),""),"")</f>
        <v/>
      </c>
      <c r="T314" s="106" t="str">
        <f>IF(ISTEXT($D314),IF($S314="","",IF($R314="","",IF('1. Eingabemaske'!$F$14="",0,(IF('1. Eingabemaske'!$F$14=0,(R314/'1. Eingabemaske'!$G$14),(R314-1)/('1. Eingabemaske'!$G$14-1))*$S314)))),"")</f>
        <v/>
      </c>
      <c r="U314" s="103"/>
      <c r="V314" s="103"/>
      <c r="W314" s="104" t="str">
        <f t="shared" si="35"/>
        <v/>
      </c>
      <c r="X314" s="104" t="str">
        <f>IF(AND(ISTEXT($D314),ISNUMBER(W314)),IF(HLOOKUP(INT($I314),'1. Eingabemaske'!$I$12:$V$21,4,FALSE)&lt;&gt;0,HLOOKUP(INT($I314),'1. Eingabemaske'!$I$12:$V$21,4,FALSE),""),"")</f>
        <v/>
      </c>
      <c r="Y314" s="108" t="str">
        <f>IF(ISTEXT($D314),IF($W314="","",IF($X314="","",IF('1. Eingabemaske'!$F$15="","",(IF('1. Eingabemaske'!$F$15=0,($W314/'1. Eingabemaske'!$G$15),($W314-1)/('1. Eingabemaske'!$G$15-1))*$X314)))),"")</f>
        <v/>
      </c>
      <c r="Z314" s="103"/>
      <c r="AA314" s="103"/>
      <c r="AB314" s="104" t="str">
        <f t="shared" si="36"/>
        <v/>
      </c>
      <c r="AC314" s="104" t="str">
        <f>IF(AND(ISTEXT($D314),ISNUMBER($AB314)),IF(HLOOKUP(INT($I314),'1. Eingabemaske'!$I$12:$V$21,5,FALSE)&lt;&gt;0,HLOOKUP(INT($I314),'1. Eingabemaske'!$I$12:$V$21,5,FALSE),""),"")</f>
        <v/>
      </c>
      <c r="AD314" s="91" t="str">
        <f>IF(ISTEXT($D314),IF($AC314="","",IF('1. Eingabemaske'!$F$16="","",(IF('1. Eingabemaske'!$F$16=0,($AB314/'1. Eingabemaske'!$G$16),($AB314-1)/('1. Eingabemaske'!$G$16-1))*$AC314))),"")</f>
        <v/>
      </c>
      <c r="AE314" s="92" t="str">
        <f>IF(ISTEXT($D314),IF(F314="M",IF(L314="","",IF($K314="Frühentwickler",VLOOKUP(INT($I314),'1. Eingabemaske'!$Z$12:$AF$28,5,FALSE),IF($K314="Normalentwickler",VLOOKUP(INT($I314),'1. Eingabemaske'!$Z$12:$AF$23,6,FALSE),IF($K314="Spätentwickler",VLOOKUP(INT($I314),'1. Eingabemaske'!$Z$12:$AF$23,7,FALSE),0)))+((VLOOKUP(INT($I314),'1. Eingabemaske'!$Z$12:$AF$23,2,FALSE))*(($G314-DATE(YEAR($G314),1,1)+1)/365))),IF(F314="W",(IF($K314="Frühentwickler",VLOOKUP(INT($I314),'1. Eingabemaske'!$AH$12:$AN$28,5,FALSE),IF($K314="Normalentwickler",VLOOKUP(INT($I314),'1. Eingabemaske'!$AH$12:$AN$23,6,FALSE),IF($K314="Spätentwickler",VLOOKUP(INT($I314),'1. Eingabemaske'!$AH$12:$AN$23,7,FALSE),0)))+((VLOOKUP(INT($I314),'1. Eingabemaske'!$AH$12:$AN$23,2,FALSE))*(($G314-DATE(YEAR($G314),1,1)+1)/365))),"Geschlecht fehlt!")),"")</f>
        <v/>
      </c>
      <c r="AF314" s="93" t="str">
        <f t="shared" si="37"/>
        <v/>
      </c>
      <c r="AG314" s="103"/>
      <c r="AH314" s="94" t="str">
        <f>IF(AND(ISTEXT($D314),ISNUMBER($AG314)),IF(HLOOKUP(INT($I314),'1. Eingabemaske'!$I$12:$V$21,6,FALSE)&lt;&gt;0,HLOOKUP(INT($I314),'1. Eingabemaske'!$I$12:$V$21,6,FALSE),""),"")</f>
        <v/>
      </c>
      <c r="AI314" s="91" t="str">
        <f>IF(ISTEXT($D314),IF($AH314="","",IF('1. Eingabemaske'!$F$17="","",(IF('1. Eingabemaske'!$F$17=0,($AG314/'1. Eingabemaske'!$G$17),($AG314-1)/('1. Eingabemaske'!$G$17-1))*$AH314))),"")</f>
        <v/>
      </c>
      <c r="AJ314" s="103"/>
      <c r="AK314" s="94" t="str">
        <f>IF(AND(ISTEXT($D314),ISNUMBER($AJ314)),IF(HLOOKUP(INT($I314),'1. Eingabemaske'!$I$12:$V$21,7,FALSE)&lt;&gt;0,HLOOKUP(INT($I314),'1. Eingabemaske'!$I$12:$V$21,7,FALSE),""),"")</f>
        <v/>
      </c>
      <c r="AL314" s="91" t="str">
        <f>IF(ISTEXT($D314),IF(AJ314=0,0,IF($AK314="","",IF('1. Eingabemaske'!$F$18="","",(IF('1. Eingabemaske'!$F$18=0,($AJ314/'1. Eingabemaske'!$G$18),($AJ314-1)/('1. Eingabemaske'!$G$18-1))*$AK314)))),"")</f>
        <v/>
      </c>
      <c r="AM314" s="103"/>
      <c r="AN314" s="94" t="str">
        <f>IF(AND(ISTEXT($D314),ISNUMBER($AM314)),IF(HLOOKUP(INT($I314),'1. Eingabemaske'!$I$12:$V$21,8,FALSE)&lt;&gt;0,HLOOKUP(INT($I314),'1. Eingabemaske'!$I$12:$V$21,8,FALSE),""),"")</f>
        <v/>
      </c>
      <c r="AO314" s="89" t="str">
        <f>IF(ISTEXT($D314),IF($AN314="","",IF('1. Eingabemaske'!#REF!="","",(IF('1. Eingabemaske'!#REF!=0,($AM314/'1. Eingabemaske'!#REF!),($AM314-1)/('1. Eingabemaske'!#REF!-1))*$AN314))),"")</f>
        <v/>
      </c>
      <c r="AP314" s="110"/>
      <c r="AQ314" s="94" t="str">
        <f>IF(AND(ISTEXT($D314),ISNUMBER($AP314)),IF(HLOOKUP(INT($I314),'1. Eingabemaske'!$I$12:$V$21,9,FALSE)&lt;&gt;0,HLOOKUP(INT($I314),'1. Eingabemaske'!$I$12:$V$21,9,FALSE),""),"")</f>
        <v/>
      </c>
      <c r="AR314" s="103"/>
      <c r="AS314" s="94" t="str">
        <f>IF(AND(ISTEXT($D314),ISNUMBER($AR314)),IF(HLOOKUP(INT($I314),'1. Eingabemaske'!$I$12:$V$21,10,FALSE)&lt;&gt;0,HLOOKUP(INT($I314),'1. Eingabemaske'!$I$12:$V$21,10,FALSE),""),"")</f>
        <v/>
      </c>
      <c r="AT314" s="95" t="str">
        <f>IF(ISTEXT($D314),(IF($AQ314="",0,IF('1. Eingabemaske'!$F$19="","",(IF('1. Eingabemaske'!$F$19=0,($AP314/'1. Eingabemaske'!$G$19),($AP314-1)/('1. Eingabemaske'!$G$19-1))*$AQ314)))+IF($AS314="",0,IF('1. Eingabemaske'!$F$20="","",(IF('1. Eingabemaske'!$F$20=0,($AR314/'1. Eingabemaske'!$G$20),($AR314-1)/('1. Eingabemaske'!$G$20-1))*$AS314)))),"")</f>
        <v/>
      </c>
      <c r="AU314" s="103"/>
      <c r="AV314" s="94" t="str">
        <f>IF(AND(ISTEXT($D314),ISNUMBER($AU314)),IF(HLOOKUP(INT($I314),'1. Eingabemaske'!$I$12:$V$21,11,FALSE)&lt;&gt;0,HLOOKUP(INT($I314),'1. Eingabemaske'!$I$12:$V$21,11,FALSE),""),"")</f>
        <v/>
      </c>
      <c r="AW314" s="103"/>
      <c r="AX314" s="94" t="str">
        <f>IF(AND(ISTEXT($D314),ISNUMBER($AW314)),IF(HLOOKUP(INT($I314),'1. Eingabemaske'!$I$12:$V$21,12,FALSE)&lt;&gt;0,HLOOKUP(INT($I314),'1. Eingabemaske'!$I$12:$V$21,12,FALSE),""),"")</f>
        <v/>
      </c>
      <c r="AY314" s="95" t="str">
        <f>IF(ISTEXT($D314),SUM(IF($AV314="",0,IF('1. Eingabemaske'!$F$21="","",(IF('1. Eingabemaske'!$F$21=0,($AU314/'1. Eingabemaske'!$G$21),($AU314-1)/('1. Eingabemaske'!$G$21-1)))*$AV314)),IF($AX314="",0,IF('1. Eingabemaske'!#REF!="","",(IF('1. Eingabemaske'!#REF!=0,($AW314/'1. Eingabemaske'!#REF!),($AW314-1)/('1. Eingabemaske'!#REF!-1)))*$AX314))),"")</f>
        <v/>
      </c>
      <c r="AZ314" s="84" t="str">
        <f t="shared" si="38"/>
        <v>Bitte BES einfügen</v>
      </c>
      <c r="BA314" s="96" t="str">
        <f t="shared" si="39"/>
        <v/>
      </c>
      <c r="BB314" s="100"/>
      <c r="BC314" s="100"/>
      <c r="BD314" s="100"/>
    </row>
    <row r="315" spans="2:56" ht="13.5" thickBot="1" x14ac:dyDescent="0.45">
      <c r="B315" s="99" t="str">
        <f t="shared" si="32"/>
        <v xml:space="preserve"> </v>
      </c>
      <c r="C315" s="100"/>
      <c r="D315" s="100"/>
      <c r="E315" s="100"/>
      <c r="F315" s="100"/>
      <c r="G315" s="101"/>
      <c r="H315" s="101"/>
      <c r="I315" s="84" t="str">
        <f>IF(ISBLANK(Tableau1[[#This Row],[Name]]),"",((Tableau1[[#This Row],[Testdatum]]-Tableau1[[#This Row],[Geburtsdatum]])/365))</f>
        <v/>
      </c>
      <c r="J315" s="102" t="str">
        <f t="shared" si="33"/>
        <v xml:space="preserve"> </v>
      </c>
      <c r="K315" s="103"/>
      <c r="L315" s="103"/>
      <c r="M315" s="104" t="str">
        <f>IF(ISTEXT(D315),IF(L315="","",IF(HLOOKUP(INT($I315),'1. Eingabemaske'!$I$12:$V$21,2,FALSE)&lt;&gt;0,HLOOKUP(INT($I315),'1. Eingabemaske'!$I$12:$V$21,2,FALSE),"")),"")</f>
        <v/>
      </c>
      <c r="N315" s="105" t="str">
        <f>IF(ISTEXT($D315),IF(F315="M",IF(L315="","",IF($K315="Frühentwickler",VLOOKUP(INT($I315),'1. Eingabemaske'!$Z$12:$AF$28,5,FALSE),IF($K315="Normalentwickler",VLOOKUP(INT($I315),'1. Eingabemaske'!$Z$12:$AF$23,6,FALSE),IF($K315="Spätentwickler",VLOOKUP(INT($I315),'1. Eingabemaske'!$Z$12:$AF$23,7,FALSE),0)))+((VLOOKUP(INT($I315),'1. Eingabemaske'!$Z$12:$AF$23,2,FALSE))*(($G315-DATE(YEAR($G315),1,1)+1)/365))),IF(F315="W",(IF($K315="Frühentwickler",VLOOKUP(INT($I315),'1. Eingabemaske'!$AH$12:$AN$28,5,FALSE),IF($K315="Normalentwickler",VLOOKUP(INT($I315),'1. Eingabemaske'!$AH$12:$AN$23,6,FALSE),IF($K315="Spätentwickler",VLOOKUP(INT($I315),'1. Eingabemaske'!$AH$12:$AN$23,7,FALSE),0)))+((VLOOKUP(INT($I315),'1. Eingabemaske'!$AH$12:$AN$23,2,FALSE))*(($G315-DATE(YEAR($G315),1,1)+1)/365))),"Geschlecht fehlt!")),"")</f>
        <v/>
      </c>
      <c r="O315" s="106" t="str">
        <f>IF(ISTEXT(D315),IF(M315="","",IF('1. Eingabemaske'!$F$13="",0,(IF('1. Eingabemaske'!$F$13=0,(L315/'1. Eingabemaske'!$G$13),(L315-1)/('1. Eingabemaske'!$G$13-1))*M315*N315))),"")</f>
        <v/>
      </c>
      <c r="P315" s="103"/>
      <c r="Q315" s="103"/>
      <c r="R315" s="104" t="str">
        <f t="shared" si="34"/>
        <v/>
      </c>
      <c r="S315" s="104" t="str">
        <f>IF(AND(ISTEXT($D315),ISNUMBER(R315)),IF(HLOOKUP(INT($I315),'1. Eingabemaske'!$I$12:$V$21,3,FALSE)&lt;&gt;0,HLOOKUP(INT($I315),'1. Eingabemaske'!$I$12:$V$21,3,FALSE),""),"")</f>
        <v/>
      </c>
      <c r="T315" s="106" t="str">
        <f>IF(ISTEXT($D315),IF($S315="","",IF($R315="","",IF('1. Eingabemaske'!$F$14="",0,(IF('1. Eingabemaske'!$F$14=0,(R315/'1. Eingabemaske'!$G$14),(R315-1)/('1. Eingabemaske'!$G$14-1))*$S315)))),"")</f>
        <v/>
      </c>
      <c r="U315" s="103"/>
      <c r="V315" s="103"/>
      <c r="W315" s="104" t="str">
        <f t="shared" si="35"/>
        <v/>
      </c>
      <c r="X315" s="104" t="str">
        <f>IF(AND(ISTEXT($D315),ISNUMBER(W315)),IF(HLOOKUP(INT($I315),'1. Eingabemaske'!$I$12:$V$21,4,FALSE)&lt;&gt;0,HLOOKUP(INT($I315),'1. Eingabemaske'!$I$12:$V$21,4,FALSE),""),"")</f>
        <v/>
      </c>
      <c r="Y315" s="108" t="str">
        <f>IF(ISTEXT($D315),IF($W315="","",IF($X315="","",IF('1. Eingabemaske'!$F$15="","",(IF('1. Eingabemaske'!$F$15=0,($W315/'1. Eingabemaske'!$G$15),($W315-1)/('1. Eingabemaske'!$G$15-1))*$X315)))),"")</f>
        <v/>
      </c>
      <c r="Z315" s="103"/>
      <c r="AA315" s="103"/>
      <c r="AB315" s="104" t="str">
        <f t="shared" si="36"/>
        <v/>
      </c>
      <c r="AC315" s="104" t="str">
        <f>IF(AND(ISTEXT($D315),ISNUMBER($AB315)),IF(HLOOKUP(INT($I315),'1. Eingabemaske'!$I$12:$V$21,5,FALSE)&lt;&gt;0,HLOOKUP(INT($I315),'1. Eingabemaske'!$I$12:$V$21,5,FALSE),""),"")</f>
        <v/>
      </c>
      <c r="AD315" s="91" t="str">
        <f>IF(ISTEXT($D315),IF($AC315="","",IF('1. Eingabemaske'!$F$16="","",(IF('1. Eingabemaske'!$F$16=0,($AB315/'1. Eingabemaske'!$G$16),($AB315-1)/('1. Eingabemaske'!$G$16-1))*$AC315))),"")</f>
        <v/>
      </c>
      <c r="AE315" s="92" t="str">
        <f>IF(ISTEXT($D315),IF(F315="M",IF(L315="","",IF($K315="Frühentwickler",VLOOKUP(INT($I315),'1. Eingabemaske'!$Z$12:$AF$28,5,FALSE),IF($K315="Normalentwickler",VLOOKUP(INT($I315),'1. Eingabemaske'!$Z$12:$AF$23,6,FALSE),IF($K315="Spätentwickler",VLOOKUP(INT($I315),'1. Eingabemaske'!$Z$12:$AF$23,7,FALSE),0)))+((VLOOKUP(INT($I315),'1. Eingabemaske'!$Z$12:$AF$23,2,FALSE))*(($G315-DATE(YEAR($G315),1,1)+1)/365))),IF(F315="W",(IF($K315="Frühentwickler",VLOOKUP(INT($I315),'1. Eingabemaske'!$AH$12:$AN$28,5,FALSE),IF($K315="Normalentwickler",VLOOKUP(INT($I315),'1. Eingabemaske'!$AH$12:$AN$23,6,FALSE),IF($K315="Spätentwickler",VLOOKUP(INT($I315),'1. Eingabemaske'!$AH$12:$AN$23,7,FALSE),0)))+((VLOOKUP(INT($I315),'1. Eingabemaske'!$AH$12:$AN$23,2,FALSE))*(($G315-DATE(YEAR($G315),1,1)+1)/365))),"Geschlecht fehlt!")),"")</f>
        <v/>
      </c>
      <c r="AF315" s="93" t="str">
        <f t="shared" si="37"/>
        <v/>
      </c>
      <c r="AG315" s="103"/>
      <c r="AH315" s="94" t="str">
        <f>IF(AND(ISTEXT($D315),ISNUMBER($AG315)),IF(HLOOKUP(INT($I315),'1. Eingabemaske'!$I$12:$V$21,6,FALSE)&lt;&gt;0,HLOOKUP(INT($I315),'1. Eingabemaske'!$I$12:$V$21,6,FALSE),""),"")</f>
        <v/>
      </c>
      <c r="AI315" s="91" t="str">
        <f>IF(ISTEXT($D315),IF($AH315="","",IF('1. Eingabemaske'!$F$17="","",(IF('1. Eingabemaske'!$F$17=0,($AG315/'1. Eingabemaske'!$G$17),($AG315-1)/('1. Eingabemaske'!$G$17-1))*$AH315))),"")</f>
        <v/>
      </c>
      <c r="AJ315" s="103"/>
      <c r="AK315" s="94" t="str">
        <f>IF(AND(ISTEXT($D315),ISNUMBER($AJ315)),IF(HLOOKUP(INT($I315),'1. Eingabemaske'!$I$12:$V$21,7,FALSE)&lt;&gt;0,HLOOKUP(INT($I315),'1. Eingabemaske'!$I$12:$V$21,7,FALSE),""),"")</f>
        <v/>
      </c>
      <c r="AL315" s="91" t="str">
        <f>IF(ISTEXT($D315),IF(AJ315=0,0,IF($AK315="","",IF('1. Eingabemaske'!$F$18="","",(IF('1. Eingabemaske'!$F$18=0,($AJ315/'1. Eingabemaske'!$G$18),($AJ315-1)/('1. Eingabemaske'!$G$18-1))*$AK315)))),"")</f>
        <v/>
      </c>
      <c r="AM315" s="103"/>
      <c r="AN315" s="94" t="str">
        <f>IF(AND(ISTEXT($D315),ISNUMBER($AM315)),IF(HLOOKUP(INT($I315),'1. Eingabemaske'!$I$12:$V$21,8,FALSE)&lt;&gt;0,HLOOKUP(INT($I315),'1. Eingabemaske'!$I$12:$V$21,8,FALSE),""),"")</f>
        <v/>
      </c>
      <c r="AO315" s="89" t="str">
        <f>IF(ISTEXT($D315),IF($AN315="","",IF('1. Eingabemaske'!#REF!="","",(IF('1. Eingabemaske'!#REF!=0,($AM315/'1. Eingabemaske'!#REF!),($AM315-1)/('1. Eingabemaske'!#REF!-1))*$AN315))),"")</f>
        <v/>
      </c>
      <c r="AP315" s="110"/>
      <c r="AQ315" s="94" t="str">
        <f>IF(AND(ISTEXT($D315),ISNUMBER($AP315)),IF(HLOOKUP(INT($I315),'1. Eingabemaske'!$I$12:$V$21,9,FALSE)&lt;&gt;0,HLOOKUP(INT($I315),'1. Eingabemaske'!$I$12:$V$21,9,FALSE),""),"")</f>
        <v/>
      </c>
      <c r="AR315" s="103"/>
      <c r="AS315" s="94" t="str">
        <f>IF(AND(ISTEXT($D315),ISNUMBER($AR315)),IF(HLOOKUP(INT($I315),'1. Eingabemaske'!$I$12:$V$21,10,FALSE)&lt;&gt;0,HLOOKUP(INT($I315),'1. Eingabemaske'!$I$12:$V$21,10,FALSE),""),"")</f>
        <v/>
      </c>
      <c r="AT315" s="95" t="str">
        <f>IF(ISTEXT($D315),(IF($AQ315="",0,IF('1. Eingabemaske'!$F$19="","",(IF('1. Eingabemaske'!$F$19=0,($AP315/'1. Eingabemaske'!$G$19),($AP315-1)/('1. Eingabemaske'!$G$19-1))*$AQ315)))+IF($AS315="",0,IF('1. Eingabemaske'!$F$20="","",(IF('1. Eingabemaske'!$F$20=0,($AR315/'1. Eingabemaske'!$G$20),($AR315-1)/('1. Eingabemaske'!$G$20-1))*$AS315)))),"")</f>
        <v/>
      </c>
      <c r="AU315" s="103"/>
      <c r="AV315" s="94" t="str">
        <f>IF(AND(ISTEXT($D315),ISNUMBER($AU315)),IF(HLOOKUP(INT($I315),'1. Eingabemaske'!$I$12:$V$21,11,FALSE)&lt;&gt;0,HLOOKUP(INT($I315),'1. Eingabemaske'!$I$12:$V$21,11,FALSE),""),"")</f>
        <v/>
      </c>
      <c r="AW315" s="103"/>
      <c r="AX315" s="94" t="str">
        <f>IF(AND(ISTEXT($D315),ISNUMBER($AW315)),IF(HLOOKUP(INT($I315),'1. Eingabemaske'!$I$12:$V$21,12,FALSE)&lt;&gt;0,HLOOKUP(INT($I315),'1. Eingabemaske'!$I$12:$V$21,12,FALSE),""),"")</f>
        <v/>
      </c>
      <c r="AY315" s="95" t="str">
        <f>IF(ISTEXT($D315),SUM(IF($AV315="",0,IF('1. Eingabemaske'!$F$21="","",(IF('1. Eingabemaske'!$F$21=0,($AU315/'1. Eingabemaske'!$G$21),($AU315-1)/('1. Eingabemaske'!$G$21-1)))*$AV315)),IF($AX315="",0,IF('1. Eingabemaske'!#REF!="","",(IF('1. Eingabemaske'!#REF!=0,($AW315/'1. Eingabemaske'!#REF!),($AW315-1)/('1. Eingabemaske'!#REF!-1)))*$AX315))),"")</f>
        <v/>
      </c>
      <c r="AZ315" s="84" t="str">
        <f t="shared" si="38"/>
        <v>Bitte BES einfügen</v>
      </c>
      <c r="BA315" s="96" t="str">
        <f t="shared" si="39"/>
        <v/>
      </c>
      <c r="BB315" s="100"/>
      <c r="BC315" s="100"/>
      <c r="BD315" s="100"/>
    </row>
    <row r="316" spans="2:56" ht="13.5" thickBot="1" x14ac:dyDescent="0.45">
      <c r="B316" s="99" t="str">
        <f t="shared" si="32"/>
        <v xml:space="preserve"> </v>
      </c>
      <c r="C316" s="100"/>
      <c r="D316" s="100"/>
      <c r="E316" s="100"/>
      <c r="F316" s="100"/>
      <c r="G316" s="101"/>
      <c r="H316" s="101"/>
      <c r="I316" s="84" t="str">
        <f>IF(ISBLANK(Tableau1[[#This Row],[Name]]),"",((Tableau1[[#This Row],[Testdatum]]-Tableau1[[#This Row],[Geburtsdatum]])/365))</f>
        <v/>
      </c>
      <c r="J316" s="102" t="str">
        <f t="shared" si="33"/>
        <v xml:space="preserve"> </v>
      </c>
      <c r="K316" s="103"/>
      <c r="L316" s="103"/>
      <c r="M316" s="104" t="str">
        <f>IF(ISTEXT(D316),IF(L316="","",IF(HLOOKUP(INT($I316),'1. Eingabemaske'!$I$12:$V$21,2,FALSE)&lt;&gt;0,HLOOKUP(INT($I316),'1. Eingabemaske'!$I$12:$V$21,2,FALSE),"")),"")</f>
        <v/>
      </c>
      <c r="N316" s="105" t="str">
        <f>IF(ISTEXT($D316),IF(F316="M",IF(L316="","",IF($K316="Frühentwickler",VLOOKUP(INT($I316),'1. Eingabemaske'!$Z$12:$AF$28,5,FALSE),IF($K316="Normalentwickler",VLOOKUP(INT($I316),'1. Eingabemaske'!$Z$12:$AF$23,6,FALSE),IF($K316="Spätentwickler",VLOOKUP(INT($I316),'1. Eingabemaske'!$Z$12:$AF$23,7,FALSE),0)))+((VLOOKUP(INT($I316),'1. Eingabemaske'!$Z$12:$AF$23,2,FALSE))*(($G316-DATE(YEAR($G316),1,1)+1)/365))),IF(F316="W",(IF($K316="Frühentwickler",VLOOKUP(INT($I316),'1. Eingabemaske'!$AH$12:$AN$28,5,FALSE),IF($K316="Normalentwickler",VLOOKUP(INT($I316),'1. Eingabemaske'!$AH$12:$AN$23,6,FALSE),IF($K316="Spätentwickler",VLOOKUP(INT($I316),'1. Eingabemaske'!$AH$12:$AN$23,7,FALSE),0)))+((VLOOKUP(INT($I316),'1. Eingabemaske'!$AH$12:$AN$23,2,FALSE))*(($G316-DATE(YEAR($G316),1,1)+1)/365))),"Geschlecht fehlt!")),"")</f>
        <v/>
      </c>
      <c r="O316" s="106" t="str">
        <f>IF(ISTEXT(D316),IF(M316="","",IF('1. Eingabemaske'!$F$13="",0,(IF('1. Eingabemaske'!$F$13=0,(L316/'1. Eingabemaske'!$G$13),(L316-1)/('1. Eingabemaske'!$G$13-1))*M316*N316))),"")</f>
        <v/>
      </c>
      <c r="P316" s="103"/>
      <c r="Q316" s="103"/>
      <c r="R316" s="104" t="str">
        <f t="shared" si="34"/>
        <v/>
      </c>
      <c r="S316" s="104" t="str">
        <f>IF(AND(ISTEXT($D316),ISNUMBER(R316)),IF(HLOOKUP(INT($I316),'1. Eingabemaske'!$I$12:$V$21,3,FALSE)&lt;&gt;0,HLOOKUP(INT($I316),'1. Eingabemaske'!$I$12:$V$21,3,FALSE),""),"")</f>
        <v/>
      </c>
      <c r="T316" s="106" t="str">
        <f>IF(ISTEXT($D316),IF($S316="","",IF($R316="","",IF('1. Eingabemaske'!$F$14="",0,(IF('1. Eingabemaske'!$F$14=0,(R316/'1. Eingabemaske'!$G$14),(R316-1)/('1. Eingabemaske'!$G$14-1))*$S316)))),"")</f>
        <v/>
      </c>
      <c r="U316" s="103"/>
      <c r="V316" s="103"/>
      <c r="W316" s="104" t="str">
        <f t="shared" si="35"/>
        <v/>
      </c>
      <c r="X316" s="104" t="str">
        <f>IF(AND(ISTEXT($D316),ISNUMBER(W316)),IF(HLOOKUP(INT($I316),'1. Eingabemaske'!$I$12:$V$21,4,FALSE)&lt;&gt;0,HLOOKUP(INT($I316),'1. Eingabemaske'!$I$12:$V$21,4,FALSE),""),"")</f>
        <v/>
      </c>
      <c r="Y316" s="108" t="str">
        <f>IF(ISTEXT($D316),IF($W316="","",IF($X316="","",IF('1. Eingabemaske'!$F$15="","",(IF('1. Eingabemaske'!$F$15=0,($W316/'1. Eingabemaske'!$G$15),($W316-1)/('1. Eingabemaske'!$G$15-1))*$X316)))),"")</f>
        <v/>
      </c>
      <c r="Z316" s="103"/>
      <c r="AA316" s="103"/>
      <c r="AB316" s="104" t="str">
        <f t="shared" si="36"/>
        <v/>
      </c>
      <c r="AC316" s="104" t="str">
        <f>IF(AND(ISTEXT($D316),ISNUMBER($AB316)),IF(HLOOKUP(INT($I316),'1. Eingabemaske'!$I$12:$V$21,5,FALSE)&lt;&gt;0,HLOOKUP(INT($I316),'1. Eingabemaske'!$I$12:$V$21,5,FALSE),""),"")</f>
        <v/>
      </c>
      <c r="AD316" s="91" t="str">
        <f>IF(ISTEXT($D316),IF($AC316="","",IF('1. Eingabemaske'!$F$16="","",(IF('1. Eingabemaske'!$F$16=0,($AB316/'1. Eingabemaske'!$G$16),($AB316-1)/('1. Eingabemaske'!$G$16-1))*$AC316))),"")</f>
        <v/>
      </c>
      <c r="AE316" s="92" t="str">
        <f>IF(ISTEXT($D316),IF(F316="M",IF(L316="","",IF($K316="Frühentwickler",VLOOKUP(INT($I316),'1. Eingabemaske'!$Z$12:$AF$28,5,FALSE),IF($K316="Normalentwickler",VLOOKUP(INT($I316),'1. Eingabemaske'!$Z$12:$AF$23,6,FALSE),IF($K316="Spätentwickler",VLOOKUP(INT($I316),'1. Eingabemaske'!$Z$12:$AF$23,7,FALSE),0)))+((VLOOKUP(INT($I316),'1. Eingabemaske'!$Z$12:$AF$23,2,FALSE))*(($G316-DATE(YEAR($G316),1,1)+1)/365))),IF(F316="W",(IF($K316="Frühentwickler",VLOOKUP(INT($I316),'1. Eingabemaske'!$AH$12:$AN$28,5,FALSE),IF($K316="Normalentwickler",VLOOKUP(INT($I316),'1. Eingabemaske'!$AH$12:$AN$23,6,FALSE),IF($K316="Spätentwickler",VLOOKUP(INT($I316),'1. Eingabemaske'!$AH$12:$AN$23,7,FALSE),0)))+((VLOOKUP(INT($I316),'1. Eingabemaske'!$AH$12:$AN$23,2,FALSE))*(($G316-DATE(YEAR($G316),1,1)+1)/365))),"Geschlecht fehlt!")),"")</f>
        <v/>
      </c>
      <c r="AF316" s="93" t="str">
        <f t="shared" si="37"/>
        <v/>
      </c>
      <c r="AG316" s="103"/>
      <c r="AH316" s="94" t="str">
        <f>IF(AND(ISTEXT($D316),ISNUMBER($AG316)),IF(HLOOKUP(INT($I316),'1. Eingabemaske'!$I$12:$V$21,6,FALSE)&lt;&gt;0,HLOOKUP(INT($I316),'1. Eingabemaske'!$I$12:$V$21,6,FALSE),""),"")</f>
        <v/>
      </c>
      <c r="AI316" s="91" t="str">
        <f>IF(ISTEXT($D316),IF($AH316="","",IF('1. Eingabemaske'!$F$17="","",(IF('1. Eingabemaske'!$F$17=0,($AG316/'1. Eingabemaske'!$G$17),($AG316-1)/('1. Eingabemaske'!$G$17-1))*$AH316))),"")</f>
        <v/>
      </c>
      <c r="AJ316" s="103"/>
      <c r="AK316" s="94" t="str">
        <f>IF(AND(ISTEXT($D316),ISNUMBER($AJ316)),IF(HLOOKUP(INT($I316),'1. Eingabemaske'!$I$12:$V$21,7,FALSE)&lt;&gt;0,HLOOKUP(INT($I316),'1. Eingabemaske'!$I$12:$V$21,7,FALSE),""),"")</f>
        <v/>
      </c>
      <c r="AL316" s="91" t="str">
        <f>IF(ISTEXT($D316),IF(AJ316=0,0,IF($AK316="","",IF('1. Eingabemaske'!$F$18="","",(IF('1. Eingabemaske'!$F$18=0,($AJ316/'1. Eingabemaske'!$G$18),($AJ316-1)/('1. Eingabemaske'!$G$18-1))*$AK316)))),"")</f>
        <v/>
      </c>
      <c r="AM316" s="103"/>
      <c r="AN316" s="94" t="str">
        <f>IF(AND(ISTEXT($D316),ISNUMBER($AM316)),IF(HLOOKUP(INT($I316),'1. Eingabemaske'!$I$12:$V$21,8,FALSE)&lt;&gt;0,HLOOKUP(INT($I316),'1. Eingabemaske'!$I$12:$V$21,8,FALSE),""),"")</f>
        <v/>
      </c>
      <c r="AO316" s="89" t="str">
        <f>IF(ISTEXT($D316),IF($AN316="","",IF('1. Eingabemaske'!#REF!="","",(IF('1. Eingabemaske'!#REF!=0,($AM316/'1. Eingabemaske'!#REF!),($AM316-1)/('1. Eingabemaske'!#REF!-1))*$AN316))),"")</f>
        <v/>
      </c>
      <c r="AP316" s="110"/>
      <c r="AQ316" s="94" t="str">
        <f>IF(AND(ISTEXT($D316),ISNUMBER($AP316)),IF(HLOOKUP(INT($I316),'1. Eingabemaske'!$I$12:$V$21,9,FALSE)&lt;&gt;0,HLOOKUP(INT($I316),'1. Eingabemaske'!$I$12:$V$21,9,FALSE),""),"")</f>
        <v/>
      </c>
      <c r="AR316" s="103"/>
      <c r="AS316" s="94" t="str">
        <f>IF(AND(ISTEXT($D316),ISNUMBER($AR316)),IF(HLOOKUP(INT($I316),'1. Eingabemaske'!$I$12:$V$21,10,FALSE)&lt;&gt;0,HLOOKUP(INT($I316),'1. Eingabemaske'!$I$12:$V$21,10,FALSE),""),"")</f>
        <v/>
      </c>
      <c r="AT316" s="95" t="str">
        <f>IF(ISTEXT($D316),(IF($AQ316="",0,IF('1. Eingabemaske'!$F$19="","",(IF('1. Eingabemaske'!$F$19=0,($AP316/'1. Eingabemaske'!$G$19),($AP316-1)/('1. Eingabemaske'!$G$19-1))*$AQ316)))+IF($AS316="",0,IF('1. Eingabemaske'!$F$20="","",(IF('1. Eingabemaske'!$F$20=0,($AR316/'1. Eingabemaske'!$G$20),($AR316-1)/('1. Eingabemaske'!$G$20-1))*$AS316)))),"")</f>
        <v/>
      </c>
      <c r="AU316" s="103"/>
      <c r="AV316" s="94" t="str">
        <f>IF(AND(ISTEXT($D316),ISNUMBER($AU316)),IF(HLOOKUP(INT($I316),'1. Eingabemaske'!$I$12:$V$21,11,FALSE)&lt;&gt;0,HLOOKUP(INT($I316),'1. Eingabemaske'!$I$12:$V$21,11,FALSE),""),"")</f>
        <v/>
      </c>
      <c r="AW316" s="103"/>
      <c r="AX316" s="94" t="str">
        <f>IF(AND(ISTEXT($D316),ISNUMBER($AW316)),IF(HLOOKUP(INT($I316),'1. Eingabemaske'!$I$12:$V$21,12,FALSE)&lt;&gt;0,HLOOKUP(INT($I316),'1. Eingabemaske'!$I$12:$V$21,12,FALSE),""),"")</f>
        <v/>
      </c>
      <c r="AY316" s="95" t="str">
        <f>IF(ISTEXT($D316),SUM(IF($AV316="",0,IF('1. Eingabemaske'!$F$21="","",(IF('1. Eingabemaske'!$F$21=0,($AU316/'1. Eingabemaske'!$G$21),($AU316-1)/('1. Eingabemaske'!$G$21-1)))*$AV316)),IF($AX316="",0,IF('1. Eingabemaske'!#REF!="","",(IF('1. Eingabemaske'!#REF!=0,($AW316/'1. Eingabemaske'!#REF!),($AW316-1)/('1. Eingabemaske'!#REF!-1)))*$AX316))),"")</f>
        <v/>
      </c>
      <c r="AZ316" s="84" t="str">
        <f t="shared" si="38"/>
        <v>Bitte BES einfügen</v>
      </c>
      <c r="BA316" s="96" t="str">
        <f t="shared" si="39"/>
        <v/>
      </c>
      <c r="BB316" s="100"/>
      <c r="BC316" s="100"/>
      <c r="BD316" s="100"/>
    </row>
    <row r="317" spans="2:56" ht="13.5" thickBot="1" x14ac:dyDescent="0.45">
      <c r="B317" s="99" t="str">
        <f t="shared" si="32"/>
        <v xml:space="preserve"> </v>
      </c>
      <c r="C317" s="100"/>
      <c r="D317" s="100"/>
      <c r="E317" s="100"/>
      <c r="F317" s="100"/>
      <c r="G317" s="101"/>
      <c r="H317" s="101"/>
      <c r="I317" s="84" t="str">
        <f>IF(ISBLANK(Tableau1[[#This Row],[Name]]),"",((Tableau1[[#This Row],[Testdatum]]-Tableau1[[#This Row],[Geburtsdatum]])/365))</f>
        <v/>
      </c>
      <c r="J317" s="102" t="str">
        <f t="shared" si="33"/>
        <v xml:space="preserve"> </v>
      </c>
      <c r="K317" s="103"/>
      <c r="L317" s="103"/>
      <c r="M317" s="104" t="str">
        <f>IF(ISTEXT(D317),IF(L317="","",IF(HLOOKUP(INT($I317),'1. Eingabemaske'!$I$12:$V$21,2,FALSE)&lt;&gt;0,HLOOKUP(INT($I317),'1. Eingabemaske'!$I$12:$V$21,2,FALSE),"")),"")</f>
        <v/>
      </c>
      <c r="N317" s="105" t="str">
        <f>IF(ISTEXT($D317),IF(F317="M",IF(L317="","",IF($K317="Frühentwickler",VLOOKUP(INT($I317),'1. Eingabemaske'!$Z$12:$AF$28,5,FALSE),IF($K317="Normalentwickler",VLOOKUP(INT($I317),'1. Eingabemaske'!$Z$12:$AF$23,6,FALSE),IF($K317="Spätentwickler",VLOOKUP(INT($I317),'1. Eingabemaske'!$Z$12:$AF$23,7,FALSE),0)))+((VLOOKUP(INT($I317),'1. Eingabemaske'!$Z$12:$AF$23,2,FALSE))*(($G317-DATE(YEAR($G317),1,1)+1)/365))),IF(F317="W",(IF($K317="Frühentwickler",VLOOKUP(INT($I317),'1. Eingabemaske'!$AH$12:$AN$28,5,FALSE),IF($K317="Normalentwickler",VLOOKUP(INT($I317),'1. Eingabemaske'!$AH$12:$AN$23,6,FALSE),IF($K317="Spätentwickler",VLOOKUP(INT($I317),'1. Eingabemaske'!$AH$12:$AN$23,7,FALSE),0)))+((VLOOKUP(INT($I317),'1. Eingabemaske'!$AH$12:$AN$23,2,FALSE))*(($G317-DATE(YEAR($G317),1,1)+1)/365))),"Geschlecht fehlt!")),"")</f>
        <v/>
      </c>
      <c r="O317" s="106" t="str">
        <f>IF(ISTEXT(D317),IF(M317="","",IF('1. Eingabemaske'!$F$13="",0,(IF('1. Eingabemaske'!$F$13=0,(L317/'1. Eingabemaske'!$G$13),(L317-1)/('1. Eingabemaske'!$G$13-1))*M317*N317))),"")</f>
        <v/>
      </c>
      <c r="P317" s="103"/>
      <c r="Q317" s="103"/>
      <c r="R317" s="104" t="str">
        <f t="shared" si="34"/>
        <v/>
      </c>
      <c r="S317" s="104" t="str">
        <f>IF(AND(ISTEXT($D317),ISNUMBER(R317)),IF(HLOOKUP(INT($I317),'1. Eingabemaske'!$I$12:$V$21,3,FALSE)&lt;&gt;0,HLOOKUP(INT($I317),'1. Eingabemaske'!$I$12:$V$21,3,FALSE),""),"")</f>
        <v/>
      </c>
      <c r="T317" s="106" t="str">
        <f>IF(ISTEXT($D317),IF($S317="","",IF($R317="","",IF('1. Eingabemaske'!$F$14="",0,(IF('1. Eingabemaske'!$F$14=0,(R317/'1. Eingabemaske'!$G$14),(R317-1)/('1. Eingabemaske'!$G$14-1))*$S317)))),"")</f>
        <v/>
      </c>
      <c r="U317" s="103"/>
      <c r="V317" s="103"/>
      <c r="W317" s="104" t="str">
        <f t="shared" si="35"/>
        <v/>
      </c>
      <c r="X317" s="104" t="str">
        <f>IF(AND(ISTEXT($D317),ISNUMBER(W317)),IF(HLOOKUP(INT($I317),'1. Eingabemaske'!$I$12:$V$21,4,FALSE)&lt;&gt;0,HLOOKUP(INT($I317),'1. Eingabemaske'!$I$12:$V$21,4,FALSE),""),"")</f>
        <v/>
      </c>
      <c r="Y317" s="108" t="str">
        <f>IF(ISTEXT($D317),IF($W317="","",IF($X317="","",IF('1. Eingabemaske'!$F$15="","",(IF('1. Eingabemaske'!$F$15=0,($W317/'1. Eingabemaske'!$G$15),($W317-1)/('1. Eingabemaske'!$G$15-1))*$X317)))),"")</f>
        <v/>
      </c>
      <c r="Z317" s="103"/>
      <c r="AA317" s="103"/>
      <c r="AB317" s="104" t="str">
        <f t="shared" si="36"/>
        <v/>
      </c>
      <c r="AC317" s="104" t="str">
        <f>IF(AND(ISTEXT($D317),ISNUMBER($AB317)),IF(HLOOKUP(INT($I317),'1. Eingabemaske'!$I$12:$V$21,5,FALSE)&lt;&gt;0,HLOOKUP(INT($I317),'1. Eingabemaske'!$I$12:$V$21,5,FALSE),""),"")</f>
        <v/>
      </c>
      <c r="AD317" s="91" t="str">
        <f>IF(ISTEXT($D317),IF($AC317="","",IF('1. Eingabemaske'!$F$16="","",(IF('1. Eingabemaske'!$F$16=0,($AB317/'1. Eingabemaske'!$G$16),($AB317-1)/('1. Eingabemaske'!$G$16-1))*$AC317))),"")</f>
        <v/>
      </c>
      <c r="AE317" s="92" t="str">
        <f>IF(ISTEXT($D317),IF(F317="M",IF(L317="","",IF($K317="Frühentwickler",VLOOKUP(INT($I317),'1. Eingabemaske'!$Z$12:$AF$28,5,FALSE),IF($K317="Normalentwickler",VLOOKUP(INT($I317),'1. Eingabemaske'!$Z$12:$AF$23,6,FALSE),IF($K317="Spätentwickler",VLOOKUP(INT($I317),'1. Eingabemaske'!$Z$12:$AF$23,7,FALSE),0)))+((VLOOKUP(INT($I317),'1. Eingabemaske'!$Z$12:$AF$23,2,FALSE))*(($G317-DATE(YEAR($G317),1,1)+1)/365))),IF(F317="W",(IF($K317="Frühentwickler",VLOOKUP(INT($I317),'1. Eingabemaske'!$AH$12:$AN$28,5,FALSE),IF($K317="Normalentwickler",VLOOKUP(INT($I317),'1. Eingabemaske'!$AH$12:$AN$23,6,FALSE),IF($K317="Spätentwickler",VLOOKUP(INT($I317),'1. Eingabemaske'!$AH$12:$AN$23,7,FALSE),0)))+((VLOOKUP(INT($I317),'1. Eingabemaske'!$AH$12:$AN$23,2,FALSE))*(($G317-DATE(YEAR($G317),1,1)+1)/365))),"Geschlecht fehlt!")),"")</f>
        <v/>
      </c>
      <c r="AF317" s="93" t="str">
        <f t="shared" si="37"/>
        <v/>
      </c>
      <c r="AG317" s="103"/>
      <c r="AH317" s="94" t="str">
        <f>IF(AND(ISTEXT($D317),ISNUMBER($AG317)),IF(HLOOKUP(INT($I317),'1. Eingabemaske'!$I$12:$V$21,6,FALSE)&lt;&gt;0,HLOOKUP(INT($I317),'1. Eingabemaske'!$I$12:$V$21,6,FALSE),""),"")</f>
        <v/>
      </c>
      <c r="AI317" s="91" t="str">
        <f>IF(ISTEXT($D317),IF($AH317="","",IF('1. Eingabemaske'!$F$17="","",(IF('1. Eingabemaske'!$F$17=0,($AG317/'1. Eingabemaske'!$G$17),($AG317-1)/('1. Eingabemaske'!$G$17-1))*$AH317))),"")</f>
        <v/>
      </c>
      <c r="AJ317" s="103"/>
      <c r="AK317" s="94" t="str">
        <f>IF(AND(ISTEXT($D317),ISNUMBER($AJ317)),IF(HLOOKUP(INT($I317),'1. Eingabemaske'!$I$12:$V$21,7,FALSE)&lt;&gt;0,HLOOKUP(INT($I317),'1. Eingabemaske'!$I$12:$V$21,7,FALSE),""),"")</f>
        <v/>
      </c>
      <c r="AL317" s="91" t="str">
        <f>IF(ISTEXT($D317),IF(AJ317=0,0,IF($AK317="","",IF('1. Eingabemaske'!$F$18="","",(IF('1. Eingabemaske'!$F$18=0,($AJ317/'1. Eingabemaske'!$G$18),($AJ317-1)/('1. Eingabemaske'!$G$18-1))*$AK317)))),"")</f>
        <v/>
      </c>
      <c r="AM317" s="103"/>
      <c r="AN317" s="94" t="str">
        <f>IF(AND(ISTEXT($D317),ISNUMBER($AM317)),IF(HLOOKUP(INT($I317),'1. Eingabemaske'!$I$12:$V$21,8,FALSE)&lt;&gt;0,HLOOKUP(INT($I317),'1. Eingabemaske'!$I$12:$V$21,8,FALSE),""),"")</f>
        <v/>
      </c>
      <c r="AO317" s="89" t="str">
        <f>IF(ISTEXT($D317),IF($AN317="","",IF('1. Eingabemaske'!#REF!="","",(IF('1. Eingabemaske'!#REF!=0,($AM317/'1. Eingabemaske'!#REF!),($AM317-1)/('1. Eingabemaske'!#REF!-1))*$AN317))),"")</f>
        <v/>
      </c>
      <c r="AP317" s="110"/>
      <c r="AQ317" s="94" t="str">
        <f>IF(AND(ISTEXT($D317),ISNUMBER($AP317)),IF(HLOOKUP(INT($I317),'1. Eingabemaske'!$I$12:$V$21,9,FALSE)&lt;&gt;0,HLOOKUP(INT($I317),'1. Eingabemaske'!$I$12:$V$21,9,FALSE),""),"")</f>
        <v/>
      </c>
      <c r="AR317" s="103"/>
      <c r="AS317" s="94" t="str">
        <f>IF(AND(ISTEXT($D317),ISNUMBER($AR317)),IF(HLOOKUP(INT($I317),'1. Eingabemaske'!$I$12:$V$21,10,FALSE)&lt;&gt;0,HLOOKUP(INT($I317),'1. Eingabemaske'!$I$12:$V$21,10,FALSE),""),"")</f>
        <v/>
      </c>
      <c r="AT317" s="95" t="str">
        <f>IF(ISTEXT($D317),(IF($AQ317="",0,IF('1. Eingabemaske'!$F$19="","",(IF('1. Eingabemaske'!$F$19=0,($AP317/'1. Eingabemaske'!$G$19),($AP317-1)/('1. Eingabemaske'!$G$19-1))*$AQ317)))+IF($AS317="",0,IF('1. Eingabemaske'!$F$20="","",(IF('1. Eingabemaske'!$F$20=0,($AR317/'1. Eingabemaske'!$G$20),($AR317-1)/('1. Eingabemaske'!$G$20-1))*$AS317)))),"")</f>
        <v/>
      </c>
      <c r="AU317" s="103"/>
      <c r="AV317" s="94" t="str">
        <f>IF(AND(ISTEXT($D317),ISNUMBER($AU317)),IF(HLOOKUP(INT($I317),'1. Eingabemaske'!$I$12:$V$21,11,FALSE)&lt;&gt;0,HLOOKUP(INT($I317),'1. Eingabemaske'!$I$12:$V$21,11,FALSE),""),"")</f>
        <v/>
      </c>
      <c r="AW317" s="103"/>
      <c r="AX317" s="94" t="str">
        <f>IF(AND(ISTEXT($D317),ISNUMBER($AW317)),IF(HLOOKUP(INT($I317),'1. Eingabemaske'!$I$12:$V$21,12,FALSE)&lt;&gt;0,HLOOKUP(INT($I317),'1. Eingabemaske'!$I$12:$V$21,12,FALSE),""),"")</f>
        <v/>
      </c>
      <c r="AY317" s="95" t="str">
        <f>IF(ISTEXT($D317),SUM(IF($AV317="",0,IF('1. Eingabemaske'!$F$21="","",(IF('1. Eingabemaske'!$F$21=0,($AU317/'1. Eingabemaske'!$G$21),($AU317-1)/('1. Eingabemaske'!$G$21-1)))*$AV317)),IF($AX317="",0,IF('1. Eingabemaske'!#REF!="","",(IF('1. Eingabemaske'!#REF!=0,($AW317/'1. Eingabemaske'!#REF!),($AW317-1)/('1. Eingabemaske'!#REF!-1)))*$AX317))),"")</f>
        <v/>
      </c>
      <c r="AZ317" s="84" t="str">
        <f t="shared" si="38"/>
        <v>Bitte BES einfügen</v>
      </c>
      <c r="BA317" s="96" t="str">
        <f t="shared" si="39"/>
        <v/>
      </c>
      <c r="BB317" s="100"/>
      <c r="BC317" s="100"/>
      <c r="BD317" s="100"/>
    </row>
    <row r="318" spans="2:56" ht="13.5" thickBot="1" x14ac:dyDescent="0.45">
      <c r="B318" s="99" t="str">
        <f t="shared" si="32"/>
        <v xml:space="preserve"> </v>
      </c>
      <c r="C318" s="100"/>
      <c r="D318" s="100"/>
      <c r="E318" s="100"/>
      <c r="F318" s="100"/>
      <c r="G318" s="101"/>
      <c r="H318" s="101"/>
      <c r="I318" s="84" t="str">
        <f>IF(ISBLANK(Tableau1[[#This Row],[Name]]),"",((Tableau1[[#This Row],[Testdatum]]-Tableau1[[#This Row],[Geburtsdatum]])/365))</f>
        <v/>
      </c>
      <c r="J318" s="102" t="str">
        <f t="shared" si="33"/>
        <v xml:space="preserve"> </v>
      </c>
      <c r="K318" s="103"/>
      <c r="L318" s="103"/>
      <c r="M318" s="104" t="str">
        <f>IF(ISTEXT(D318),IF(L318="","",IF(HLOOKUP(INT($I318),'1. Eingabemaske'!$I$12:$V$21,2,FALSE)&lt;&gt;0,HLOOKUP(INT($I318),'1. Eingabemaske'!$I$12:$V$21,2,FALSE),"")),"")</f>
        <v/>
      </c>
      <c r="N318" s="105" t="str">
        <f>IF(ISTEXT($D318),IF(F318="M",IF(L318="","",IF($K318="Frühentwickler",VLOOKUP(INT($I318),'1. Eingabemaske'!$Z$12:$AF$28,5,FALSE),IF($K318="Normalentwickler",VLOOKUP(INT($I318),'1. Eingabemaske'!$Z$12:$AF$23,6,FALSE),IF($K318="Spätentwickler",VLOOKUP(INT($I318),'1. Eingabemaske'!$Z$12:$AF$23,7,FALSE),0)))+((VLOOKUP(INT($I318),'1. Eingabemaske'!$Z$12:$AF$23,2,FALSE))*(($G318-DATE(YEAR($G318),1,1)+1)/365))),IF(F318="W",(IF($K318="Frühentwickler",VLOOKUP(INT($I318),'1. Eingabemaske'!$AH$12:$AN$28,5,FALSE),IF($K318="Normalentwickler",VLOOKUP(INT($I318),'1. Eingabemaske'!$AH$12:$AN$23,6,FALSE),IF($K318="Spätentwickler",VLOOKUP(INT($I318),'1. Eingabemaske'!$AH$12:$AN$23,7,FALSE),0)))+((VLOOKUP(INT($I318),'1. Eingabemaske'!$AH$12:$AN$23,2,FALSE))*(($G318-DATE(YEAR($G318),1,1)+1)/365))),"Geschlecht fehlt!")),"")</f>
        <v/>
      </c>
      <c r="O318" s="106" t="str">
        <f>IF(ISTEXT(D318),IF(M318="","",IF('1. Eingabemaske'!$F$13="",0,(IF('1. Eingabemaske'!$F$13=0,(L318/'1. Eingabemaske'!$G$13),(L318-1)/('1. Eingabemaske'!$G$13-1))*M318*N318))),"")</f>
        <v/>
      </c>
      <c r="P318" s="103"/>
      <c r="Q318" s="103"/>
      <c r="R318" s="104" t="str">
        <f t="shared" si="34"/>
        <v/>
      </c>
      <c r="S318" s="104" t="str">
        <f>IF(AND(ISTEXT($D318),ISNUMBER(R318)),IF(HLOOKUP(INT($I318),'1. Eingabemaske'!$I$12:$V$21,3,FALSE)&lt;&gt;0,HLOOKUP(INT($I318),'1. Eingabemaske'!$I$12:$V$21,3,FALSE),""),"")</f>
        <v/>
      </c>
      <c r="T318" s="106" t="str">
        <f>IF(ISTEXT($D318),IF($S318="","",IF($R318="","",IF('1. Eingabemaske'!$F$14="",0,(IF('1. Eingabemaske'!$F$14=0,(R318/'1. Eingabemaske'!$G$14),(R318-1)/('1. Eingabemaske'!$G$14-1))*$S318)))),"")</f>
        <v/>
      </c>
      <c r="U318" s="103"/>
      <c r="V318" s="103"/>
      <c r="W318" s="104" t="str">
        <f t="shared" si="35"/>
        <v/>
      </c>
      <c r="X318" s="104" t="str">
        <f>IF(AND(ISTEXT($D318),ISNUMBER(W318)),IF(HLOOKUP(INT($I318),'1. Eingabemaske'!$I$12:$V$21,4,FALSE)&lt;&gt;0,HLOOKUP(INT($I318),'1. Eingabemaske'!$I$12:$V$21,4,FALSE),""),"")</f>
        <v/>
      </c>
      <c r="Y318" s="108" t="str">
        <f>IF(ISTEXT($D318),IF($W318="","",IF($X318="","",IF('1. Eingabemaske'!$F$15="","",(IF('1. Eingabemaske'!$F$15=0,($W318/'1. Eingabemaske'!$G$15),($W318-1)/('1. Eingabemaske'!$G$15-1))*$X318)))),"")</f>
        <v/>
      </c>
      <c r="Z318" s="103"/>
      <c r="AA318" s="103"/>
      <c r="AB318" s="104" t="str">
        <f t="shared" si="36"/>
        <v/>
      </c>
      <c r="AC318" s="104" t="str">
        <f>IF(AND(ISTEXT($D318),ISNUMBER($AB318)),IF(HLOOKUP(INT($I318),'1. Eingabemaske'!$I$12:$V$21,5,FALSE)&lt;&gt;0,HLOOKUP(INT($I318),'1. Eingabemaske'!$I$12:$V$21,5,FALSE),""),"")</f>
        <v/>
      </c>
      <c r="AD318" s="91" t="str">
        <f>IF(ISTEXT($D318),IF($AC318="","",IF('1. Eingabemaske'!$F$16="","",(IF('1. Eingabemaske'!$F$16=0,($AB318/'1. Eingabemaske'!$G$16),($AB318-1)/('1. Eingabemaske'!$G$16-1))*$AC318))),"")</f>
        <v/>
      </c>
      <c r="AE318" s="92" t="str">
        <f>IF(ISTEXT($D318),IF(F318="M",IF(L318="","",IF($K318="Frühentwickler",VLOOKUP(INT($I318),'1. Eingabemaske'!$Z$12:$AF$28,5,FALSE),IF($K318="Normalentwickler",VLOOKUP(INT($I318),'1. Eingabemaske'!$Z$12:$AF$23,6,FALSE),IF($K318="Spätentwickler",VLOOKUP(INT($I318),'1. Eingabemaske'!$Z$12:$AF$23,7,FALSE),0)))+((VLOOKUP(INT($I318),'1. Eingabemaske'!$Z$12:$AF$23,2,FALSE))*(($G318-DATE(YEAR($G318),1,1)+1)/365))),IF(F318="W",(IF($K318="Frühentwickler",VLOOKUP(INT($I318),'1. Eingabemaske'!$AH$12:$AN$28,5,FALSE),IF($K318="Normalentwickler",VLOOKUP(INT($I318),'1. Eingabemaske'!$AH$12:$AN$23,6,FALSE),IF($K318="Spätentwickler",VLOOKUP(INT($I318),'1. Eingabemaske'!$AH$12:$AN$23,7,FALSE),0)))+((VLOOKUP(INT($I318),'1. Eingabemaske'!$AH$12:$AN$23,2,FALSE))*(($G318-DATE(YEAR($G318),1,1)+1)/365))),"Geschlecht fehlt!")),"")</f>
        <v/>
      </c>
      <c r="AF318" s="93" t="str">
        <f t="shared" si="37"/>
        <v/>
      </c>
      <c r="AG318" s="103"/>
      <c r="AH318" s="94" t="str">
        <f>IF(AND(ISTEXT($D318),ISNUMBER($AG318)),IF(HLOOKUP(INT($I318),'1. Eingabemaske'!$I$12:$V$21,6,FALSE)&lt;&gt;0,HLOOKUP(INT($I318),'1. Eingabemaske'!$I$12:$V$21,6,FALSE),""),"")</f>
        <v/>
      </c>
      <c r="AI318" s="91" t="str">
        <f>IF(ISTEXT($D318),IF($AH318="","",IF('1. Eingabemaske'!$F$17="","",(IF('1. Eingabemaske'!$F$17=0,($AG318/'1. Eingabemaske'!$G$17),($AG318-1)/('1. Eingabemaske'!$G$17-1))*$AH318))),"")</f>
        <v/>
      </c>
      <c r="AJ318" s="103"/>
      <c r="AK318" s="94" t="str">
        <f>IF(AND(ISTEXT($D318),ISNUMBER($AJ318)),IF(HLOOKUP(INT($I318),'1. Eingabemaske'!$I$12:$V$21,7,FALSE)&lt;&gt;0,HLOOKUP(INT($I318),'1. Eingabemaske'!$I$12:$V$21,7,FALSE),""),"")</f>
        <v/>
      </c>
      <c r="AL318" s="91" t="str">
        <f>IF(ISTEXT($D318),IF(AJ318=0,0,IF($AK318="","",IF('1. Eingabemaske'!$F$18="","",(IF('1. Eingabemaske'!$F$18=0,($AJ318/'1. Eingabemaske'!$G$18),($AJ318-1)/('1. Eingabemaske'!$G$18-1))*$AK318)))),"")</f>
        <v/>
      </c>
      <c r="AM318" s="103"/>
      <c r="AN318" s="94" t="str">
        <f>IF(AND(ISTEXT($D318),ISNUMBER($AM318)),IF(HLOOKUP(INT($I318),'1. Eingabemaske'!$I$12:$V$21,8,FALSE)&lt;&gt;0,HLOOKUP(INT($I318),'1. Eingabemaske'!$I$12:$V$21,8,FALSE),""),"")</f>
        <v/>
      </c>
      <c r="AO318" s="89" t="str">
        <f>IF(ISTEXT($D318),IF($AN318="","",IF('1. Eingabemaske'!#REF!="","",(IF('1. Eingabemaske'!#REF!=0,($AM318/'1. Eingabemaske'!#REF!),($AM318-1)/('1. Eingabemaske'!#REF!-1))*$AN318))),"")</f>
        <v/>
      </c>
      <c r="AP318" s="110"/>
      <c r="AQ318" s="94" t="str">
        <f>IF(AND(ISTEXT($D318),ISNUMBER($AP318)),IF(HLOOKUP(INT($I318),'1. Eingabemaske'!$I$12:$V$21,9,FALSE)&lt;&gt;0,HLOOKUP(INT($I318),'1. Eingabemaske'!$I$12:$V$21,9,FALSE),""),"")</f>
        <v/>
      </c>
      <c r="AR318" s="103"/>
      <c r="AS318" s="94" t="str">
        <f>IF(AND(ISTEXT($D318),ISNUMBER($AR318)),IF(HLOOKUP(INT($I318),'1. Eingabemaske'!$I$12:$V$21,10,FALSE)&lt;&gt;0,HLOOKUP(INT($I318),'1. Eingabemaske'!$I$12:$V$21,10,FALSE),""),"")</f>
        <v/>
      </c>
      <c r="AT318" s="95" t="str">
        <f>IF(ISTEXT($D318),(IF($AQ318="",0,IF('1. Eingabemaske'!$F$19="","",(IF('1. Eingabemaske'!$F$19=0,($AP318/'1. Eingabemaske'!$G$19),($AP318-1)/('1. Eingabemaske'!$G$19-1))*$AQ318)))+IF($AS318="",0,IF('1. Eingabemaske'!$F$20="","",(IF('1. Eingabemaske'!$F$20=0,($AR318/'1. Eingabemaske'!$G$20),($AR318-1)/('1. Eingabemaske'!$G$20-1))*$AS318)))),"")</f>
        <v/>
      </c>
      <c r="AU318" s="103"/>
      <c r="AV318" s="94" t="str">
        <f>IF(AND(ISTEXT($D318),ISNUMBER($AU318)),IF(HLOOKUP(INT($I318),'1. Eingabemaske'!$I$12:$V$21,11,FALSE)&lt;&gt;0,HLOOKUP(INT($I318),'1. Eingabemaske'!$I$12:$V$21,11,FALSE),""),"")</f>
        <v/>
      </c>
      <c r="AW318" s="103"/>
      <c r="AX318" s="94" t="str">
        <f>IF(AND(ISTEXT($D318),ISNUMBER($AW318)),IF(HLOOKUP(INT($I318),'1. Eingabemaske'!$I$12:$V$21,12,FALSE)&lt;&gt;0,HLOOKUP(INT($I318),'1. Eingabemaske'!$I$12:$V$21,12,FALSE),""),"")</f>
        <v/>
      </c>
      <c r="AY318" s="95" t="str">
        <f>IF(ISTEXT($D318),SUM(IF($AV318="",0,IF('1. Eingabemaske'!$F$21="","",(IF('1. Eingabemaske'!$F$21=0,($AU318/'1. Eingabemaske'!$G$21),($AU318-1)/('1. Eingabemaske'!$G$21-1)))*$AV318)),IF($AX318="",0,IF('1. Eingabemaske'!#REF!="","",(IF('1. Eingabemaske'!#REF!=0,($AW318/'1. Eingabemaske'!#REF!),($AW318-1)/('1. Eingabemaske'!#REF!-1)))*$AX318))),"")</f>
        <v/>
      </c>
      <c r="AZ318" s="84" t="str">
        <f t="shared" si="38"/>
        <v>Bitte BES einfügen</v>
      </c>
      <c r="BA318" s="96" t="str">
        <f t="shared" si="39"/>
        <v/>
      </c>
      <c r="BB318" s="100"/>
      <c r="BC318" s="100"/>
      <c r="BD318" s="100"/>
    </row>
    <row r="319" spans="2:56" ht="13.5" thickBot="1" x14ac:dyDescent="0.45">
      <c r="B319" s="99" t="str">
        <f t="shared" si="32"/>
        <v xml:space="preserve"> </v>
      </c>
      <c r="C319" s="100"/>
      <c r="D319" s="100"/>
      <c r="E319" s="100"/>
      <c r="F319" s="100"/>
      <c r="G319" s="101"/>
      <c r="H319" s="101"/>
      <c r="I319" s="84" t="str">
        <f>IF(ISBLANK(Tableau1[[#This Row],[Name]]),"",((Tableau1[[#This Row],[Testdatum]]-Tableau1[[#This Row],[Geburtsdatum]])/365))</f>
        <v/>
      </c>
      <c r="J319" s="102" t="str">
        <f t="shared" si="33"/>
        <v xml:space="preserve"> </v>
      </c>
      <c r="K319" s="103"/>
      <c r="L319" s="103"/>
      <c r="M319" s="104" t="str">
        <f>IF(ISTEXT(D319),IF(L319="","",IF(HLOOKUP(INT($I319),'1. Eingabemaske'!$I$12:$V$21,2,FALSE)&lt;&gt;0,HLOOKUP(INT($I319),'1. Eingabemaske'!$I$12:$V$21,2,FALSE),"")),"")</f>
        <v/>
      </c>
      <c r="N319" s="105" t="str">
        <f>IF(ISTEXT($D319),IF(F319="M",IF(L319="","",IF($K319="Frühentwickler",VLOOKUP(INT($I319),'1. Eingabemaske'!$Z$12:$AF$28,5,FALSE),IF($K319="Normalentwickler",VLOOKUP(INT($I319),'1. Eingabemaske'!$Z$12:$AF$23,6,FALSE),IF($K319="Spätentwickler",VLOOKUP(INT($I319),'1. Eingabemaske'!$Z$12:$AF$23,7,FALSE),0)))+((VLOOKUP(INT($I319),'1. Eingabemaske'!$Z$12:$AF$23,2,FALSE))*(($G319-DATE(YEAR($G319),1,1)+1)/365))),IF(F319="W",(IF($K319="Frühentwickler",VLOOKUP(INT($I319),'1. Eingabemaske'!$AH$12:$AN$28,5,FALSE),IF($K319="Normalentwickler",VLOOKUP(INT($I319),'1. Eingabemaske'!$AH$12:$AN$23,6,FALSE),IF($K319="Spätentwickler",VLOOKUP(INT($I319),'1. Eingabemaske'!$AH$12:$AN$23,7,FALSE),0)))+((VLOOKUP(INT($I319),'1. Eingabemaske'!$AH$12:$AN$23,2,FALSE))*(($G319-DATE(YEAR($G319),1,1)+1)/365))),"Geschlecht fehlt!")),"")</f>
        <v/>
      </c>
      <c r="O319" s="106" t="str">
        <f>IF(ISTEXT(D319),IF(M319="","",IF('1. Eingabemaske'!$F$13="",0,(IF('1. Eingabemaske'!$F$13=0,(L319/'1. Eingabemaske'!$G$13),(L319-1)/('1. Eingabemaske'!$G$13-1))*M319*N319))),"")</f>
        <v/>
      </c>
      <c r="P319" s="103"/>
      <c r="Q319" s="103"/>
      <c r="R319" s="104" t="str">
        <f t="shared" si="34"/>
        <v/>
      </c>
      <c r="S319" s="104" t="str">
        <f>IF(AND(ISTEXT($D319),ISNUMBER(R319)),IF(HLOOKUP(INT($I319),'1. Eingabemaske'!$I$12:$V$21,3,FALSE)&lt;&gt;0,HLOOKUP(INT($I319),'1. Eingabemaske'!$I$12:$V$21,3,FALSE),""),"")</f>
        <v/>
      </c>
      <c r="T319" s="106" t="str">
        <f>IF(ISTEXT($D319),IF($S319="","",IF($R319="","",IF('1. Eingabemaske'!$F$14="",0,(IF('1. Eingabemaske'!$F$14=0,(R319/'1. Eingabemaske'!$G$14),(R319-1)/('1. Eingabemaske'!$G$14-1))*$S319)))),"")</f>
        <v/>
      </c>
      <c r="U319" s="103"/>
      <c r="V319" s="103"/>
      <c r="W319" s="104" t="str">
        <f t="shared" si="35"/>
        <v/>
      </c>
      <c r="X319" s="104" t="str">
        <f>IF(AND(ISTEXT($D319),ISNUMBER(W319)),IF(HLOOKUP(INT($I319),'1. Eingabemaske'!$I$12:$V$21,4,FALSE)&lt;&gt;0,HLOOKUP(INT($I319),'1. Eingabemaske'!$I$12:$V$21,4,FALSE),""),"")</f>
        <v/>
      </c>
      <c r="Y319" s="108" t="str">
        <f>IF(ISTEXT($D319),IF($W319="","",IF($X319="","",IF('1. Eingabemaske'!$F$15="","",(IF('1. Eingabemaske'!$F$15=0,($W319/'1. Eingabemaske'!$G$15),($W319-1)/('1. Eingabemaske'!$G$15-1))*$X319)))),"")</f>
        <v/>
      </c>
      <c r="Z319" s="103"/>
      <c r="AA319" s="103"/>
      <c r="AB319" s="104" t="str">
        <f t="shared" si="36"/>
        <v/>
      </c>
      <c r="AC319" s="104" t="str">
        <f>IF(AND(ISTEXT($D319),ISNUMBER($AB319)),IF(HLOOKUP(INT($I319),'1. Eingabemaske'!$I$12:$V$21,5,FALSE)&lt;&gt;0,HLOOKUP(INT($I319),'1. Eingabemaske'!$I$12:$V$21,5,FALSE),""),"")</f>
        <v/>
      </c>
      <c r="AD319" s="91" t="str">
        <f>IF(ISTEXT($D319),IF($AC319="","",IF('1. Eingabemaske'!$F$16="","",(IF('1. Eingabemaske'!$F$16=0,($AB319/'1. Eingabemaske'!$G$16),($AB319-1)/('1. Eingabemaske'!$G$16-1))*$AC319))),"")</f>
        <v/>
      </c>
      <c r="AE319" s="92" t="str">
        <f>IF(ISTEXT($D319),IF(F319="M",IF(L319="","",IF($K319="Frühentwickler",VLOOKUP(INT($I319),'1. Eingabemaske'!$Z$12:$AF$28,5,FALSE),IF($K319="Normalentwickler",VLOOKUP(INT($I319),'1. Eingabemaske'!$Z$12:$AF$23,6,FALSE),IF($K319="Spätentwickler",VLOOKUP(INT($I319),'1. Eingabemaske'!$Z$12:$AF$23,7,FALSE),0)))+((VLOOKUP(INT($I319),'1. Eingabemaske'!$Z$12:$AF$23,2,FALSE))*(($G319-DATE(YEAR($G319),1,1)+1)/365))),IF(F319="W",(IF($K319="Frühentwickler",VLOOKUP(INT($I319),'1. Eingabemaske'!$AH$12:$AN$28,5,FALSE),IF($K319="Normalentwickler",VLOOKUP(INT($I319),'1. Eingabemaske'!$AH$12:$AN$23,6,FALSE),IF($K319="Spätentwickler",VLOOKUP(INT($I319),'1. Eingabemaske'!$AH$12:$AN$23,7,FALSE),0)))+((VLOOKUP(INT($I319),'1. Eingabemaske'!$AH$12:$AN$23,2,FALSE))*(($G319-DATE(YEAR($G319),1,1)+1)/365))),"Geschlecht fehlt!")),"")</f>
        <v/>
      </c>
      <c r="AF319" s="93" t="str">
        <f t="shared" si="37"/>
        <v/>
      </c>
      <c r="AG319" s="103"/>
      <c r="AH319" s="94" t="str">
        <f>IF(AND(ISTEXT($D319),ISNUMBER($AG319)),IF(HLOOKUP(INT($I319),'1. Eingabemaske'!$I$12:$V$21,6,FALSE)&lt;&gt;0,HLOOKUP(INT($I319),'1. Eingabemaske'!$I$12:$V$21,6,FALSE),""),"")</f>
        <v/>
      </c>
      <c r="AI319" s="91" t="str">
        <f>IF(ISTEXT($D319),IF($AH319="","",IF('1. Eingabemaske'!$F$17="","",(IF('1. Eingabemaske'!$F$17=0,($AG319/'1. Eingabemaske'!$G$17),($AG319-1)/('1. Eingabemaske'!$G$17-1))*$AH319))),"")</f>
        <v/>
      </c>
      <c r="AJ319" s="103"/>
      <c r="AK319" s="94" t="str">
        <f>IF(AND(ISTEXT($D319),ISNUMBER($AJ319)),IF(HLOOKUP(INT($I319),'1. Eingabemaske'!$I$12:$V$21,7,FALSE)&lt;&gt;0,HLOOKUP(INT($I319),'1. Eingabemaske'!$I$12:$V$21,7,FALSE),""),"")</f>
        <v/>
      </c>
      <c r="AL319" s="91" t="str">
        <f>IF(ISTEXT($D319),IF(AJ319=0,0,IF($AK319="","",IF('1. Eingabemaske'!$F$18="","",(IF('1. Eingabemaske'!$F$18=0,($AJ319/'1. Eingabemaske'!$G$18),($AJ319-1)/('1. Eingabemaske'!$G$18-1))*$AK319)))),"")</f>
        <v/>
      </c>
      <c r="AM319" s="103"/>
      <c r="AN319" s="94" t="str">
        <f>IF(AND(ISTEXT($D319),ISNUMBER($AM319)),IF(HLOOKUP(INT($I319),'1. Eingabemaske'!$I$12:$V$21,8,FALSE)&lt;&gt;0,HLOOKUP(INT($I319),'1. Eingabemaske'!$I$12:$V$21,8,FALSE),""),"")</f>
        <v/>
      </c>
      <c r="AO319" s="89" t="str">
        <f>IF(ISTEXT($D319),IF($AN319="","",IF('1. Eingabemaske'!#REF!="","",(IF('1. Eingabemaske'!#REF!=0,($AM319/'1. Eingabemaske'!#REF!),($AM319-1)/('1. Eingabemaske'!#REF!-1))*$AN319))),"")</f>
        <v/>
      </c>
      <c r="AP319" s="110"/>
      <c r="AQ319" s="94" t="str">
        <f>IF(AND(ISTEXT($D319),ISNUMBER($AP319)),IF(HLOOKUP(INT($I319),'1. Eingabemaske'!$I$12:$V$21,9,FALSE)&lt;&gt;0,HLOOKUP(INT($I319),'1. Eingabemaske'!$I$12:$V$21,9,FALSE),""),"")</f>
        <v/>
      </c>
      <c r="AR319" s="103"/>
      <c r="AS319" s="94" t="str">
        <f>IF(AND(ISTEXT($D319),ISNUMBER($AR319)),IF(HLOOKUP(INT($I319),'1. Eingabemaske'!$I$12:$V$21,10,FALSE)&lt;&gt;0,HLOOKUP(INT($I319),'1. Eingabemaske'!$I$12:$V$21,10,FALSE),""),"")</f>
        <v/>
      </c>
      <c r="AT319" s="95" t="str">
        <f>IF(ISTEXT($D319),(IF($AQ319="",0,IF('1. Eingabemaske'!$F$19="","",(IF('1. Eingabemaske'!$F$19=0,($AP319/'1. Eingabemaske'!$G$19),($AP319-1)/('1. Eingabemaske'!$G$19-1))*$AQ319)))+IF($AS319="",0,IF('1. Eingabemaske'!$F$20="","",(IF('1. Eingabemaske'!$F$20=0,($AR319/'1. Eingabemaske'!$G$20),($AR319-1)/('1. Eingabemaske'!$G$20-1))*$AS319)))),"")</f>
        <v/>
      </c>
      <c r="AU319" s="103"/>
      <c r="AV319" s="94" t="str">
        <f>IF(AND(ISTEXT($D319),ISNUMBER($AU319)),IF(HLOOKUP(INT($I319),'1. Eingabemaske'!$I$12:$V$21,11,FALSE)&lt;&gt;0,HLOOKUP(INT($I319),'1. Eingabemaske'!$I$12:$V$21,11,FALSE),""),"")</f>
        <v/>
      </c>
      <c r="AW319" s="103"/>
      <c r="AX319" s="94" t="str">
        <f>IF(AND(ISTEXT($D319),ISNUMBER($AW319)),IF(HLOOKUP(INT($I319),'1. Eingabemaske'!$I$12:$V$21,12,FALSE)&lt;&gt;0,HLOOKUP(INT($I319),'1. Eingabemaske'!$I$12:$V$21,12,FALSE),""),"")</f>
        <v/>
      </c>
      <c r="AY319" s="95" t="str">
        <f>IF(ISTEXT($D319),SUM(IF($AV319="",0,IF('1. Eingabemaske'!$F$21="","",(IF('1. Eingabemaske'!$F$21=0,($AU319/'1. Eingabemaske'!$G$21),($AU319-1)/('1. Eingabemaske'!$G$21-1)))*$AV319)),IF($AX319="",0,IF('1. Eingabemaske'!#REF!="","",(IF('1. Eingabemaske'!#REF!=0,($AW319/'1. Eingabemaske'!#REF!),($AW319-1)/('1. Eingabemaske'!#REF!-1)))*$AX319))),"")</f>
        <v/>
      </c>
      <c r="AZ319" s="84" t="str">
        <f t="shared" si="38"/>
        <v>Bitte BES einfügen</v>
      </c>
      <c r="BA319" s="96" t="str">
        <f t="shared" si="39"/>
        <v/>
      </c>
      <c r="BB319" s="100"/>
      <c r="BC319" s="100"/>
      <c r="BD319" s="100"/>
    </row>
    <row r="320" spans="2:56" ht="13.5" thickBot="1" x14ac:dyDescent="0.45">
      <c r="B320" s="99" t="str">
        <f t="shared" si="32"/>
        <v xml:space="preserve"> </v>
      </c>
      <c r="C320" s="100"/>
      <c r="D320" s="100"/>
      <c r="E320" s="100"/>
      <c r="F320" s="100"/>
      <c r="G320" s="101"/>
      <c r="H320" s="101"/>
      <c r="I320" s="84" t="str">
        <f>IF(ISBLANK(Tableau1[[#This Row],[Name]]),"",((Tableau1[[#This Row],[Testdatum]]-Tableau1[[#This Row],[Geburtsdatum]])/365))</f>
        <v/>
      </c>
      <c r="J320" s="102" t="str">
        <f t="shared" si="33"/>
        <v xml:space="preserve"> </v>
      </c>
      <c r="K320" s="103"/>
      <c r="L320" s="103"/>
      <c r="M320" s="104" t="str">
        <f>IF(ISTEXT(D320),IF(L320="","",IF(HLOOKUP(INT($I320),'1. Eingabemaske'!$I$12:$V$21,2,FALSE)&lt;&gt;0,HLOOKUP(INT($I320),'1. Eingabemaske'!$I$12:$V$21,2,FALSE),"")),"")</f>
        <v/>
      </c>
      <c r="N320" s="105" t="str">
        <f>IF(ISTEXT($D320),IF(F320="M",IF(L320="","",IF($K320="Frühentwickler",VLOOKUP(INT($I320),'1. Eingabemaske'!$Z$12:$AF$28,5,FALSE),IF($K320="Normalentwickler",VLOOKUP(INT($I320),'1. Eingabemaske'!$Z$12:$AF$23,6,FALSE),IF($K320="Spätentwickler",VLOOKUP(INT($I320),'1. Eingabemaske'!$Z$12:$AF$23,7,FALSE),0)))+((VLOOKUP(INT($I320),'1. Eingabemaske'!$Z$12:$AF$23,2,FALSE))*(($G320-DATE(YEAR($G320),1,1)+1)/365))),IF(F320="W",(IF($K320="Frühentwickler",VLOOKUP(INT($I320),'1. Eingabemaske'!$AH$12:$AN$28,5,FALSE),IF($K320="Normalentwickler",VLOOKUP(INT($I320),'1. Eingabemaske'!$AH$12:$AN$23,6,FALSE),IF($K320="Spätentwickler",VLOOKUP(INT($I320),'1. Eingabemaske'!$AH$12:$AN$23,7,FALSE),0)))+((VLOOKUP(INT($I320),'1. Eingabemaske'!$AH$12:$AN$23,2,FALSE))*(($G320-DATE(YEAR($G320),1,1)+1)/365))),"Geschlecht fehlt!")),"")</f>
        <v/>
      </c>
      <c r="O320" s="106" t="str">
        <f>IF(ISTEXT(D320),IF(M320="","",IF('1. Eingabemaske'!$F$13="",0,(IF('1. Eingabemaske'!$F$13=0,(L320/'1. Eingabemaske'!$G$13),(L320-1)/('1. Eingabemaske'!$G$13-1))*M320*N320))),"")</f>
        <v/>
      </c>
      <c r="P320" s="103"/>
      <c r="Q320" s="103"/>
      <c r="R320" s="104" t="str">
        <f t="shared" si="34"/>
        <v/>
      </c>
      <c r="S320" s="104" t="str">
        <f>IF(AND(ISTEXT($D320),ISNUMBER(R320)),IF(HLOOKUP(INT($I320),'1. Eingabemaske'!$I$12:$V$21,3,FALSE)&lt;&gt;0,HLOOKUP(INT($I320),'1. Eingabemaske'!$I$12:$V$21,3,FALSE),""),"")</f>
        <v/>
      </c>
      <c r="T320" s="106" t="str">
        <f>IF(ISTEXT($D320),IF($S320="","",IF($R320="","",IF('1. Eingabemaske'!$F$14="",0,(IF('1. Eingabemaske'!$F$14=0,(R320/'1. Eingabemaske'!$G$14),(R320-1)/('1. Eingabemaske'!$G$14-1))*$S320)))),"")</f>
        <v/>
      </c>
      <c r="U320" s="103"/>
      <c r="V320" s="103"/>
      <c r="W320" s="104" t="str">
        <f t="shared" si="35"/>
        <v/>
      </c>
      <c r="X320" s="104" t="str">
        <f>IF(AND(ISTEXT($D320),ISNUMBER(W320)),IF(HLOOKUP(INT($I320),'1. Eingabemaske'!$I$12:$V$21,4,FALSE)&lt;&gt;0,HLOOKUP(INT($I320),'1. Eingabemaske'!$I$12:$V$21,4,FALSE),""),"")</f>
        <v/>
      </c>
      <c r="Y320" s="108" t="str">
        <f>IF(ISTEXT($D320),IF($W320="","",IF($X320="","",IF('1. Eingabemaske'!$F$15="","",(IF('1. Eingabemaske'!$F$15=0,($W320/'1. Eingabemaske'!$G$15),($W320-1)/('1. Eingabemaske'!$G$15-1))*$X320)))),"")</f>
        <v/>
      </c>
      <c r="Z320" s="103"/>
      <c r="AA320" s="103"/>
      <c r="AB320" s="104" t="str">
        <f t="shared" si="36"/>
        <v/>
      </c>
      <c r="AC320" s="104" t="str">
        <f>IF(AND(ISTEXT($D320),ISNUMBER($AB320)),IF(HLOOKUP(INT($I320),'1. Eingabemaske'!$I$12:$V$21,5,FALSE)&lt;&gt;0,HLOOKUP(INT($I320),'1. Eingabemaske'!$I$12:$V$21,5,FALSE),""),"")</f>
        <v/>
      </c>
      <c r="AD320" s="91" t="str">
        <f>IF(ISTEXT($D320),IF($AC320="","",IF('1. Eingabemaske'!$F$16="","",(IF('1. Eingabemaske'!$F$16=0,($AB320/'1. Eingabemaske'!$G$16),($AB320-1)/('1. Eingabemaske'!$G$16-1))*$AC320))),"")</f>
        <v/>
      </c>
      <c r="AE320" s="92" t="str">
        <f>IF(ISTEXT($D320),IF(F320="M",IF(L320="","",IF($K320="Frühentwickler",VLOOKUP(INT($I320),'1. Eingabemaske'!$Z$12:$AF$28,5,FALSE),IF($K320="Normalentwickler",VLOOKUP(INT($I320),'1. Eingabemaske'!$Z$12:$AF$23,6,FALSE),IF($K320="Spätentwickler",VLOOKUP(INT($I320),'1. Eingabemaske'!$Z$12:$AF$23,7,FALSE),0)))+((VLOOKUP(INT($I320),'1. Eingabemaske'!$Z$12:$AF$23,2,FALSE))*(($G320-DATE(YEAR($G320),1,1)+1)/365))),IF(F320="W",(IF($K320="Frühentwickler",VLOOKUP(INT($I320),'1. Eingabemaske'!$AH$12:$AN$28,5,FALSE),IF($K320="Normalentwickler",VLOOKUP(INT($I320),'1. Eingabemaske'!$AH$12:$AN$23,6,FALSE),IF($K320="Spätentwickler",VLOOKUP(INT($I320),'1. Eingabemaske'!$AH$12:$AN$23,7,FALSE),0)))+((VLOOKUP(INT($I320),'1. Eingabemaske'!$AH$12:$AN$23,2,FALSE))*(($G320-DATE(YEAR($G320),1,1)+1)/365))),"Geschlecht fehlt!")),"")</f>
        <v/>
      </c>
      <c r="AF320" s="93" t="str">
        <f t="shared" si="37"/>
        <v/>
      </c>
      <c r="AG320" s="103"/>
      <c r="AH320" s="94" t="str">
        <f>IF(AND(ISTEXT($D320),ISNUMBER($AG320)),IF(HLOOKUP(INT($I320),'1. Eingabemaske'!$I$12:$V$21,6,FALSE)&lt;&gt;0,HLOOKUP(INT($I320),'1. Eingabemaske'!$I$12:$V$21,6,FALSE),""),"")</f>
        <v/>
      </c>
      <c r="AI320" s="91" t="str">
        <f>IF(ISTEXT($D320),IF($AH320="","",IF('1. Eingabemaske'!$F$17="","",(IF('1. Eingabemaske'!$F$17=0,($AG320/'1. Eingabemaske'!$G$17),($AG320-1)/('1. Eingabemaske'!$G$17-1))*$AH320))),"")</f>
        <v/>
      </c>
      <c r="AJ320" s="103"/>
      <c r="AK320" s="94" t="str">
        <f>IF(AND(ISTEXT($D320),ISNUMBER($AJ320)),IF(HLOOKUP(INT($I320),'1. Eingabemaske'!$I$12:$V$21,7,FALSE)&lt;&gt;0,HLOOKUP(INT($I320),'1. Eingabemaske'!$I$12:$V$21,7,FALSE),""),"")</f>
        <v/>
      </c>
      <c r="AL320" s="91" t="str">
        <f>IF(ISTEXT($D320),IF(AJ320=0,0,IF($AK320="","",IF('1. Eingabemaske'!$F$18="","",(IF('1. Eingabemaske'!$F$18=0,($AJ320/'1. Eingabemaske'!$G$18),($AJ320-1)/('1. Eingabemaske'!$G$18-1))*$AK320)))),"")</f>
        <v/>
      </c>
      <c r="AM320" s="103"/>
      <c r="AN320" s="94" t="str">
        <f>IF(AND(ISTEXT($D320),ISNUMBER($AM320)),IF(HLOOKUP(INT($I320),'1. Eingabemaske'!$I$12:$V$21,8,FALSE)&lt;&gt;0,HLOOKUP(INT($I320),'1. Eingabemaske'!$I$12:$V$21,8,FALSE),""),"")</f>
        <v/>
      </c>
      <c r="AO320" s="89" t="str">
        <f>IF(ISTEXT($D320),IF($AN320="","",IF('1. Eingabemaske'!#REF!="","",(IF('1. Eingabemaske'!#REF!=0,($AM320/'1. Eingabemaske'!#REF!),($AM320-1)/('1. Eingabemaske'!#REF!-1))*$AN320))),"")</f>
        <v/>
      </c>
      <c r="AP320" s="110"/>
      <c r="AQ320" s="94" t="str">
        <f>IF(AND(ISTEXT($D320),ISNUMBER($AP320)),IF(HLOOKUP(INT($I320),'1. Eingabemaske'!$I$12:$V$21,9,FALSE)&lt;&gt;0,HLOOKUP(INT($I320),'1. Eingabemaske'!$I$12:$V$21,9,FALSE),""),"")</f>
        <v/>
      </c>
      <c r="AR320" s="103"/>
      <c r="AS320" s="94" t="str">
        <f>IF(AND(ISTEXT($D320),ISNUMBER($AR320)),IF(HLOOKUP(INT($I320),'1. Eingabemaske'!$I$12:$V$21,10,FALSE)&lt;&gt;0,HLOOKUP(INT($I320),'1. Eingabemaske'!$I$12:$V$21,10,FALSE),""),"")</f>
        <v/>
      </c>
      <c r="AT320" s="95" t="str">
        <f>IF(ISTEXT($D320),(IF($AQ320="",0,IF('1. Eingabemaske'!$F$19="","",(IF('1. Eingabemaske'!$F$19=0,($AP320/'1. Eingabemaske'!$G$19),($AP320-1)/('1. Eingabemaske'!$G$19-1))*$AQ320)))+IF($AS320="",0,IF('1. Eingabemaske'!$F$20="","",(IF('1. Eingabemaske'!$F$20=0,($AR320/'1. Eingabemaske'!$G$20),($AR320-1)/('1. Eingabemaske'!$G$20-1))*$AS320)))),"")</f>
        <v/>
      </c>
      <c r="AU320" s="103"/>
      <c r="AV320" s="94" t="str">
        <f>IF(AND(ISTEXT($D320),ISNUMBER($AU320)),IF(HLOOKUP(INT($I320),'1. Eingabemaske'!$I$12:$V$21,11,FALSE)&lt;&gt;0,HLOOKUP(INT($I320),'1. Eingabemaske'!$I$12:$V$21,11,FALSE),""),"")</f>
        <v/>
      </c>
      <c r="AW320" s="103"/>
      <c r="AX320" s="94" t="str">
        <f>IF(AND(ISTEXT($D320),ISNUMBER($AW320)),IF(HLOOKUP(INT($I320),'1. Eingabemaske'!$I$12:$V$21,12,FALSE)&lt;&gt;0,HLOOKUP(INT($I320),'1. Eingabemaske'!$I$12:$V$21,12,FALSE),""),"")</f>
        <v/>
      </c>
      <c r="AY320" s="95" t="str">
        <f>IF(ISTEXT($D320),SUM(IF($AV320="",0,IF('1. Eingabemaske'!$F$21="","",(IF('1. Eingabemaske'!$F$21=0,($AU320/'1. Eingabemaske'!$G$21),($AU320-1)/('1. Eingabemaske'!$G$21-1)))*$AV320)),IF($AX320="",0,IF('1. Eingabemaske'!#REF!="","",(IF('1. Eingabemaske'!#REF!=0,($AW320/'1. Eingabemaske'!#REF!),($AW320-1)/('1. Eingabemaske'!#REF!-1)))*$AX320))),"")</f>
        <v/>
      </c>
      <c r="AZ320" s="84" t="str">
        <f t="shared" si="38"/>
        <v>Bitte BES einfügen</v>
      </c>
      <c r="BA320" s="96" t="str">
        <f t="shared" si="39"/>
        <v/>
      </c>
      <c r="BB320" s="100"/>
      <c r="BC320" s="100"/>
      <c r="BD320" s="100"/>
    </row>
    <row r="321" spans="2:56" ht="13.5" thickBot="1" x14ac:dyDescent="0.45">
      <c r="B321" s="99" t="str">
        <f t="shared" si="32"/>
        <v xml:space="preserve"> </v>
      </c>
      <c r="C321" s="100"/>
      <c r="D321" s="100"/>
      <c r="E321" s="100"/>
      <c r="F321" s="100"/>
      <c r="G321" s="101"/>
      <c r="H321" s="101"/>
      <c r="I321" s="84" t="str">
        <f>IF(ISBLANK(Tableau1[[#This Row],[Name]]),"",((Tableau1[[#This Row],[Testdatum]]-Tableau1[[#This Row],[Geburtsdatum]])/365))</f>
        <v/>
      </c>
      <c r="J321" s="102" t="str">
        <f t="shared" si="33"/>
        <v xml:space="preserve"> </v>
      </c>
      <c r="K321" s="103"/>
      <c r="L321" s="103"/>
      <c r="M321" s="104" t="str">
        <f>IF(ISTEXT(D321),IF(L321="","",IF(HLOOKUP(INT($I321),'1. Eingabemaske'!$I$12:$V$21,2,FALSE)&lt;&gt;0,HLOOKUP(INT($I321),'1. Eingabemaske'!$I$12:$V$21,2,FALSE),"")),"")</f>
        <v/>
      </c>
      <c r="N321" s="105" t="str">
        <f>IF(ISTEXT($D321),IF(F321="M",IF(L321="","",IF($K321="Frühentwickler",VLOOKUP(INT($I321),'1. Eingabemaske'!$Z$12:$AF$28,5,FALSE),IF($K321="Normalentwickler",VLOOKUP(INT($I321),'1. Eingabemaske'!$Z$12:$AF$23,6,FALSE),IF($K321="Spätentwickler",VLOOKUP(INT($I321),'1. Eingabemaske'!$Z$12:$AF$23,7,FALSE),0)))+((VLOOKUP(INT($I321),'1. Eingabemaske'!$Z$12:$AF$23,2,FALSE))*(($G321-DATE(YEAR($G321),1,1)+1)/365))),IF(F321="W",(IF($K321="Frühentwickler",VLOOKUP(INT($I321),'1. Eingabemaske'!$AH$12:$AN$28,5,FALSE),IF($K321="Normalentwickler",VLOOKUP(INT($I321),'1. Eingabemaske'!$AH$12:$AN$23,6,FALSE),IF($K321="Spätentwickler",VLOOKUP(INT($I321),'1. Eingabemaske'!$AH$12:$AN$23,7,FALSE),0)))+((VLOOKUP(INT($I321),'1. Eingabemaske'!$AH$12:$AN$23,2,FALSE))*(($G321-DATE(YEAR($G321),1,1)+1)/365))),"Geschlecht fehlt!")),"")</f>
        <v/>
      </c>
      <c r="O321" s="106" t="str">
        <f>IF(ISTEXT(D321),IF(M321="","",IF('1. Eingabemaske'!$F$13="",0,(IF('1. Eingabemaske'!$F$13=0,(L321/'1. Eingabemaske'!$G$13),(L321-1)/('1. Eingabemaske'!$G$13-1))*M321*N321))),"")</f>
        <v/>
      </c>
      <c r="P321" s="103"/>
      <c r="Q321" s="103"/>
      <c r="R321" s="104" t="str">
        <f t="shared" si="34"/>
        <v/>
      </c>
      <c r="S321" s="104" t="str">
        <f>IF(AND(ISTEXT($D321),ISNUMBER(R321)),IF(HLOOKUP(INT($I321),'1. Eingabemaske'!$I$12:$V$21,3,FALSE)&lt;&gt;0,HLOOKUP(INT($I321),'1. Eingabemaske'!$I$12:$V$21,3,FALSE),""),"")</f>
        <v/>
      </c>
      <c r="T321" s="106" t="str">
        <f>IF(ISTEXT($D321),IF($S321="","",IF($R321="","",IF('1. Eingabemaske'!$F$14="",0,(IF('1. Eingabemaske'!$F$14=0,(R321/'1. Eingabemaske'!$G$14),(R321-1)/('1. Eingabemaske'!$G$14-1))*$S321)))),"")</f>
        <v/>
      </c>
      <c r="U321" s="103"/>
      <c r="V321" s="103"/>
      <c r="W321" s="104" t="str">
        <f t="shared" si="35"/>
        <v/>
      </c>
      <c r="X321" s="104" t="str">
        <f>IF(AND(ISTEXT($D321),ISNUMBER(W321)),IF(HLOOKUP(INT($I321),'1. Eingabemaske'!$I$12:$V$21,4,FALSE)&lt;&gt;0,HLOOKUP(INT($I321),'1. Eingabemaske'!$I$12:$V$21,4,FALSE),""),"")</f>
        <v/>
      </c>
      <c r="Y321" s="108" t="str">
        <f>IF(ISTEXT($D321),IF($W321="","",IF($X321="","",IF('1. Eingabemaske'!$F$15="","",(IF('1. Eingabemaske'!$F$15=0,($W321/'1. Eingabemaske'!$G$15),($W321-1)/('1. Eingabemaske'!$G$15-1))*$X321)))),"")</f>
        <v/>
      </c>
      <c r="Z321" s="103"/>
      <c r="AA321" s="103"/>
      <c r="AB321" s="104" t="str">
        <f t="shared" si="36"/>
        <v/>
      </c>
      <c r="AC321" s="104" t="str">
        <f>IF(AND(ISTEXT($D321),ISNUMBER($AB321)),IF(HLOOKUP(INT($I321),'1. Eingabemaske'!$I$12:$V$21,5,FALSE)&lt;&gt;0,HLOOKUP(INT($I321),'1. Eingabemaske'!$I$12:$V$21,5,FALSE),""),"")</f>
        <v/>
      </c>
      <c r="AD321" s="91" t="str">
        <f>IF(ISTEXT($D321),IF($AC321="","",IF('1. Eingabemaske'!$F$16="","",(IF('1. Eingabemaske'!$F$16=0,($AB321/'1. Eingabemaske'!$G$16),($AB321-1)/('1. Eingabemaske'!$G$16-1))*$AC321))),"")</f>
        <v/>
      </c>
      <c r="AE321" s="92" t="str">
        <f>IF(ISTEXT($D321),IF(F321="M",IF(L321="","",IF($K321="Frühentwickler",VLOOKUP(INT($I321),'1. Eingabemaske'!$Z$12:$AF$28,5,FALSE),IF($K321="Normalentwickler",VLOOKUP(INT($I321),'1. Eingabemaske'!$Z$12:$AF$23,6,FALSE),IF($K321="Spätentwickler",VLOOKUP(INT($I321),'1. Eingabemaske'!$Z$12:$AF$23,7,FALSE),0)))+((VLOOKUP(INT($I321),'1. Eingabemaske'!$Z$12:$AF$23,2,FALSE))*(($G321-DATE(YEAR($G321),1,1)+1)/365))),IF(F321="W",(IF($K321="Frühentwickler",VLOOKUP(INT($I321),'1. Eingabemaske'!$AH$12:$AN$28,5,FALSE),IF($K321="Normalentwickler",VLOOKUP(INT($I321),'1. Eingabemaske'!$AH$12:$AN$23,6,FALSE),IF($K321="Spätentwickler",VLOOKUP(INT($I321),'1. Eingabemaske'!$AH$12:$AN$23,7,FALSE),0)))+((VLOOKUP(INT($I321),'1. Eingabemaske'!$AH$12:$AN$23,2,FALSE))*(($G321-DATE(YEAR($G321),1,1)+1)/365))),"Geschlecht fehlt!")),"")</f>
        <v/>
      </c>
      <c r="AF321" s="93" t="str">
        <f t="shared" si="37"/>
        <v/>
      </c>
      <c r="AG321" s="103"/>
      <c r="AH321" s="94" t="str">
        <f>IF(AND(ISTEXT($D321),ISNUMBER($AG321)),IF(HLOOKUP(INT($I321),'1. Eingabemaske'!$I$12:$V$21,6,FALSE)&lt;&gt;0,HLOOKUP(INT($I321),'1. Eingabemaske'!$I$12:$V$21,6,FALSE),""),"")</f>
        <v/>
      </c>
      <c r="AI321" s="91" t="str">
        <f>IF(ISTEXT($D321),IF($AH321="","",IF('1. Eingabemaske'!$F$17="","",(IF('1. Eingabemaske'!$F$17=0,($AG321/'1. Eingabemaske'!$G$17),($AG321-1)/('1. Eingabemaske'!$G$17-1))*$AH321))),"")</f>
        <v/>
      </c>
      <c r="AJ321" s="103"/>
      <c r="AK321" s="94" t="str">
        <f>IF(AND(ISTEXT($D321),ISNUMBER($AJ321)),IF(HLOOKUP(INT($I321),'1. Eingabemaske'!$I$12:$V$21,7,FALSE)&lt;&gt;0,HLOOKUP(INT($I321),'1. Eingabemaske'!$I$12:$V$21,7,FALSE),""),"")</f>
        <v/>
      </c>
      <c r="AL321" s="91" t="str">
        <f>IF(ISTEXT($D321),IF(AJ321=0,0,IF($AK321="","",IF('1. Eingabemaske'!$F$18="","",(IF('1. Eingabemaske'!$F$18=0,($AJ321/'1. Eingabemaske'!$G$18),($AJ321-1)/('1. Eingabemaske'!$G$18-1))*$AK321)))),"")</f>
        <v/>
      </c>
      <c r="AM321" s="103"/>
      <c r="AN321" s="94" t="str">
        <f>IF(AND(ISTEXT($D321),ISNUMBER($AM321)),IF(HLOOKUP(INT($I321),'1. Eingabemaske'!$I$12:$V$21,8,FALSE)&lt;&gt;0,HLOOKUP(INT($I321),'1. Eingabemaske'!$I$12:$V$21,8,FALSE),""),"")</f>
        <v/>
      </c>
      <c r="AO321" s="89" t="str">
        <f>IF(ISTEXT($D321),IF($AN321="","",IF('1. Eingabemaske'!#REF!="","",(IF('1. Eingabemaske'!#REF!=0,($AM321/'1. Eingabemaske'!#REF!),($AM321-1)/('1. Eingabemaske'!#REF!-1))*$AN321))),"")</f>
        <v/>
      </c>
      <c r="AP321" s="110"/>
      <c r="AQ321" s="94" t="str">
        <f>IF(AND(ISTEXT($D321),ISNUMBER($AP321)),IF(HLOOKUP(INT($I321),'1. Eingabemaske'!$I$12:$V$21,9,FALSE)&lt;&gt;0,HLOOKUP(INT($I321),'1. Eingabemaske'!$I$12:$V$21,9,FALSE),""),"")</f>
        <v/>
      </c>
      <c r="AR321" s="103"/>
      <c r="AS321" s="94" t="str">
        <f>IF(AND(ISTEXT($D321),ISNUMBER($AR321)),IF(HLOOKUP(INT($I321),'1. Eingabemaske'!$I$12:$V$21,10,FALSE)&lt;&gt;0,HLOOKUP(INT($I321),'1. Eingabemaske'!$I$12:$V$21,10,FALSE),""),"")</f>
        <v/>
      </c>
      <c r="AT321" s="95" t="str">
        <f>IF(ISTEXT($D321),(IF($AQ321="",0,IF('1. Eingabemaske'!$F$19="","",(IF('1. Eingabemaske'!$F$19=0,($AP321/'1. Eingabemaske'!$G$19),($AP321-1)/('1. Eingabemaske'!$G$19-1))*$AQ321)))+IF($AS321="",0,IF('1. Eingabemaske'!$F$20="","",(IF('1. Eingabemaske'!$F$20=0,($AR321/'1. Eingabemaske'!$G$20),($AR321-1)/('1. Eingabemaske'!$G$20-1))*$AS321)))),"")</f>
        <v/>
      </c>
      <c r="AU321" s="103"/>
      <c r="AV321" s="94" t="str">
        <f>IF(AND(ISTEXT($D321),ISNUMBER($AU321)),IF(HLOOKUP(INT($I321),'1. Eingabemaske'!$I$12:$V$21,11,FALSE)&lt;&gt;0,HLOOKUP(INT($I321),'1. Eingabemaske'!$I$12:$V$21,11,FALSE),""),"")</f>
        <v/>
      </c>
      <c r="AW321" s="103"/>
      <c r="AX321" s="94" t="str">
        <f>IF(AND(ISTEXT($D321),ISNUMBER($AW321)),IF(HLOOKUP(INT($I321),'1. Eingabemaske'!$I$12:$V$21,12,FALSE)&lt;&gt;0,HLOOKUP(INT($I321),'1. Eingabemaske'!$I$12:$V$21,12,FALSE),""),"")</f>
        <v/>
      </c>
      <c r="AY321" s="95" t="str">
        <f>IF(ISTEXT($D321),SUM(IF($AV321="",0,IF('1. Eingabemaske'!$F$21="","",(IF('1. Eingabemaske'!$F$21=0,($AU321/'1. Eingabemaske'!$G$21),($AU321-1)/('1. Eingabemaske'!$G$21-1)))*$AV321)),IF($AX321="",0,IF('1. Eingabemaske'!#REF!="","",(IF('1. Eingabemaske'!#REF!=0,($AW321/'1. Eingabemaske'!#REF!),($AW321-1)/('1. Eingabemaske'!#REF!-1)))*$AX321))),"")</f>
        <v/>
      </c>
      <c r="AZ321" s="84" t="str">
        <f t="shared" si="38"/>
        <v>Bitte BES einfügen</v>
      </c>
      <c r="BA321" s="96" t="str">
        <f t="shared" si="39"/>
        <v/>
      </c>
      <c r="BB321" s="100"/>
      <c r="BC321" s="100"/>
      <c r="BD321" s="100"/>
    </row>
    <row r="322" spans="2:56" ht="13.5" thickBot="1" x14ac:dyDescent="0.45">
      <c r="B322" s="99" t="str">
        <f t="shared" si="32"/>
        <v xml:space="preserve"> </v>
      </c>
      <c r="C322" s="100"/>
      <c r="D322" s="100"/>
      <c r="E322" s="100"/>
      <c r="F322" s="100"/>
      <c r="G322" s="101"/>
      <c r="H322" s="101"/>
      <c r="I322" s="84" t="str">
        <f>IF(ISBLANK(Tableau1[[#This Row],[Name]]),"",((Tableau1[[#This Row],[Testdatum]]-Tableau1[[#This Row],[Geburtsdatum]])/365))</f>
        <v/>
      </c>
      <c r="J322" s="102" t="str">
        <f t="shared" si="33"/>
        <v xml:space="preserve"> </v>
      </c>
      <c r="K322" s="103"/>
      <c r="L322" s="103"/>
      <c r="M322" s="104" t="str">
        <f>IF(ISTEXT(D322),IF(L322="","",IF(HLOOKUP(INT($I322),'1. Eingabemaske'!$I$12:$V$21,2,FALSE)&lt;&gt;0,HLOOKUP(INT($I322),'1. Eingabemaske'!$I$12:$V$21,2,FALSE),"")),"")</f>
        <v/>
      </c>
      <c r="N322" s="105" t="str">
        <f>IF(ISTEXT($D322),IF(F322="M",IF(L322="","",IF($K322="Frühentwickler",VLOOKUP(INT($I322),'1. Eingabemaske'!$Z$12:$AF$28,5,FALSE),IF($K322="Normalentwickler",VLOOKUP(INT($I322),'1. Eingabemaske'!$Z$12:$AF$23,6,FALSE),IF($K322="Spätentwickler",VLOOKUP(INT($I322),'1. Eingabemaske'!$Z$12:$AF$23,7,FALSE),0)))+((VLOOKUP(INT($I322),'1. Eingabemaske'!$Z$12:$AF$23,2,FALSE))*(($G322-DATE(YEAR($G322),1,1)+1)/365))),IF(F322="W",(IF($K322="Frühentwickler",VLOOKUP(INT($I322),'1. Eingabemaske'!$AH$12:$AN$28,5,FALSE),IF($K322="Normalentwickler",VLOOKUP(INT($I322),'1. Eingabemaske'!$AH$12:$AN$23,6,FALSE),IF($K322="Spätentwickler",VLOOKUP(INT($I322),'1. Eingabemaske'!$AH$12:$AN$23,7,FALSE),0)))+((VLOOKUP(INT($I322),'1. Eingabemaske'!$AH$12:$AN$23,2,FALSE))*(($G322-DATE(YEAR($G322),1,1)+1)/365))),"Geschlecht fehlt!")),"")</f>
        <v/>
      </c>
      <c r="O322" s="106" t="str">
        <f>IF(ISTEXT(D322),IF(M322="","",IF('1. Eingabemaske'!$F$13="",0,(IF('1. Eingabemaske'!$F$13=0,(L322/'1. Eingabemaske'!$G$13),(L322-1)/('1. Eingabemaske'!$G$13-1))*M322*N322))),"")</f>
        <v/>
      </c>
      <c r="P322" s="103"/>
      <c r="Q322" s="103"/>
      <c r="R322" s="104" t="str">
        <f t="shared" si="34"/>
        <v/>
      </c>
      <c r="S322" s="104" t="str">
        <f>IF(AND(ISTEXT($D322),ISNUMBER(R322)),IF(HLOOKUP(INT($I322),'1. Eingabemaske'!$I$12:$V$21,3,FALSE)&lt;&gt;0,HLOOKUP(INT($I322),'1. Eingabemaske'!$I$12:$V$21,3,FALSE),""),"")</f>
        <v/>
      </c>
      <c r="T322" s="106" t="str">
        <f>IF(ISTEXT($D322),IF($S322="","",IF($R322="","",IF('1. Eingabemaske'!$F$14="",0,(IF('1. Eingabemaske'!$F$14=0,(R322/'1. Eingabemaske'!$G$14),(R322-1)/('1. Eingabemaske'!$G$14-1))*$S322)))),"")</f>
        <v/>
      </c>
      <c r="U322" s="103"/>
      <c r="V322" s="103"/>
      <c r="W322" s="104" t="str">
        <f t="shared" si="35"/>
        <v/>
      </c>
      <c r="X322" s="104" t="str">
        <f>IF(AND(ISTEXT($D322),ISNUMBER(W322)),IF(HLOOKUP(INT($I322),'1. Eingabemaske'!$I$12:$V$21,4,FALSE)&lt;&gt;0,HLOOKUP(INT($I322),'1. Eingabemaske'!$I$12:$V$21,4,FALSE),""),"")</f>
        <v/>
      </c>
      <c r="Y322" s="108" t="str">
        <f>IF(ISTEXT($D322),IF($W322="","",IF($X322="","",IF('1. Eingabemaske'!$F$15="","",(IF('1. Eingabemaske'!$F$15=0,($W322/'1. Eingabemaske'!$G$15),($W322-1)/('1. Eingabemaske'!$G$15-1))*$X322)))),"")</f>
        <v/>
      </c>
      <c r="Z322" s="103"/>
      <c r="AA322" s="103"/>
      <c r="AB322" s="104" t="str">
        <f t="shared" si="36"/>
        <v/>
      </c>
      <c r="AC322" s="104" t="str">
        <f>IF(AND(ISTEXT($D322),ISNUMBER($AB322)),IF(HLOOKUP(INT($I322),'1. Eingabemaske'!$I$12:$V$21,5,FALSE)&lt;&gt;0,HLOOKUP(INT($I322),'1. Eingabemaske'!$I$12:$V$21,5,FALSE),""),"")</f>
        <v/>
      </c>
      <c r="AD322" s="91" t="str">
        <f>IF(ISTEXT($D322),IF($AC322="","",IF('1. Eingabemaske'!$F$16="","",(IF('1. Eingabemaske'!$F$16=0,($AB322/'1. Eingabemaske'!$G$16),($AB322-1)/('1. Eingabemaske'!$G$16-1))*$AC322))),"")</f>
        <v/>
      </c>
      <c r="AE322" s="92" t="str">
        <f>IF(ISTEXT($D322),IF(F322="M",IF(L322="","",IF($K322="Frühentwickler",VLOOKUP(INT($I322),'1. Eingabemaske'!$Z$12:$AF$28,5,FALSE),IF($K322="Normalentwickler",VLOOKUP(INT($I322),'1. Eingabemaske'!$Z$12:$AF$23,6,FALSE),IF($K322="Spätentwickler",VLOOKUP(INT($I322),'1. Eingabemaske'!$Z$12:$AF$23,7,FALSE),0)))+((VLOOKUP(INT($I322),'1. Eingabemaske'!$Z$12:$AF$23,2,FALSE))*(($G322-DATE(YEAR($G322),1,1)+1)/365))),IF(F322="W",(IF($K322="Frühentwickler",VLOOKUP(INT($I322),'1. Eingabemaske'!$AH$12:$AN$28,5,FALSE),IF($K322="Normalentwickler",VLOOKUP(INT($I322),'1. Eingabemaske'!$AH$12:$AN$23,6,FALSE),IF($K322="Spätentwickler",VLOOKUP(INT($I322),'1. Eingabemaske'!$AH$12:$AN$23,7,FALSE),0)))+((VLOOKUP(INT($I322),'1. Eingabemaske'!$AH$12:$AN$23,2,FALSE))*(($G322-DATE(YEAR($G322),1,1)+1)/365))),"Geschlecht fehlt!")),"")</f>
        <v/>
      </c>
      <c r="AF322" s="93" t="str">
        <f t="shared" si="37"/>
        <v/>
      </c>
      <c r="AG322" s="103"/>
      <c r="AH322" s="94" t="str">
        <f>IF(AND(ISTEXT($D322),ISNUMBER($AG322)),IF(HLOOKUP(INT($I322),'1. Eingabemaske'!$I$12:$V$21,6,FALSE)&lt;&gt;0,HLOOKUP(INT($I322),'1. Eingabemaske'!$I$12:$V$21,6,FALSE),""),"")</f>
        <v/>
      </c>
      <c r="AI322" s="91" t="str">
        <f>IF(ISTEXT($D322),IF($AH322="","",IF('1. Eingabemaske'!$F$17="","",(IF('1. Eingabemaske'!$F$17=0,($AG322/'1. Eingabemaske'!$G$17),($AG322-1)/('1. Eingabemaske'!$G$17-1))*$AH322))),"")</f>
        <v/>
      </c>
      <c r="AJ322" s="103"/>
      <c r="AK322" s="94" t="str">
        <f>IF(AND(ISTEXT($D322),ISNUMBER($AJ322)),IF(HLOOKUP(INT($I322),'1. Eingabemaske'!$I$12:$V$21,7,FALSE)&lt;&gt;0,HLOOKUP(INT($I322),'1. Eingabemaske'!$I$12:$V$21,7,FALSE),""),"")</f>
        <v/>
      </c>
      <c r="AL322" s="91" t="str">
        <f>IF(ISTEXT($D322),IF(AJ322=0,0,IF($AK322="","",IF('1. Eingabemaske'!$F$18="","",(IF('1. Eingabemaske'!$F$18=0,($AJ322/'1. Eingabemaske'!$G$18),($AJ322-1)/('1. Eingabemaske'!$G$18-1))*$AK322)))),"")</f>
        <v/>
      </c>
      <c r="AM322" s="103"/>
      <c r="AN322" s="94" t="str">
        <f>IF(AND(ISTEXT($D322),ISNUMBER($AM322)),IF(HLOOKUP(INT($I322),'1. Eingabemaske'!$I$12:$V$21,8,FALSE)&lt;&gt;0,HLOOKUP(INT($I322),'1. Eingabemaske'!$I$12:$V$21,8,FALSE),""),"")</f>
        <v/>
      </c>
      <c r="AO322" s="89" t="str">
        <f>IF(ISTEXT($D322),IF($AN322="","",IF('1. Eingabemaske'!#REF!="","",(IF('1. Eingabemaske'!#REF!=0,($AM322/'1. Eingabemaske'!#REF!),($AM322-1)/('1. Eingabemaske'!#REF!-1))*$AN322))),"")</f>
        <v/>
      </c>
      <c r="AP322" s="110"/>
      <c r="AQ322" s="94" t="str">
        <f>IF(AND(ISTEXT($D322),ISNUMBER($AP322)),IF(HLOOKUP(INT($I322),'1. Eingabemaske'!$I$12:$V$21,9,FALSE)&lt;&gt;0,HLOOKUP(INT($I322),'1. Eingabemaske'!$I$12:$V$21,9,FALSE),""),"")</f>
        <v/>
      </c>
      <c r="AR322" s="103"/>
      <c r="AS322" s="94" t="str">
        <f>IF(AND(ISTEXT($D322),ISNUMBER($AR322)),IF(HLOOKUP(INT($I322),'1. Eingabemaske'!$I$12:$V$21,10,FALSE)&lt;&gt;0,HLOOKUP(INT($I322),'1. Eingabemaske'!$I$12:$V$21,10,FALSE),""),"")</f>
        <v/>
      </c>
      <c r="AT322" s="95" t="str">
        <f>IF(ISTEXT($D322),(IF($AQ322="",0,IF('1. Eingabemaske'!$F$19="","",(IF('1. Eingabemaske'!$F$19=0,($AP322/'1. Eingabemaske'!$G$19),($AP322-1)/('1. Eingabemaske'!$G$19-1))*$AQ322)))+IF($AS322="",0,IF('1. Eingabemaske'!$F$20="","",(IF('1. Eingabemaske'!$F$20=0,($AR322/'1. Eingabemaske'!$G$20),($AR322-1)/('1. Eingabemaske'!$G$20-1))*$AS322)))),"")</f>
        <v/>
      </c>
      <c r="AU322" s="103"/>
      <c r="AV322" s="94" t="str">
        <f>IF(AND(ISTEXT($D322),ISNUMBER($AU322)),IF(HLOOKUP(INT($I322),'1. Eingabemaske'!$I$12:$V$21,11,FALSE)&lt;&gt;0,HLOOKUP(INT($I322),'1. Eingabemaske'!$I$12:$V$21,11,FALSE),""),"")</f>
        <v/>
      </c>
      <c r="AW322" s="103"/>
      <c r="AX322" s="94" t="str">
        <f>IF(AND(ISTEXT($D322),ISNUMBER($AW322)),IF(HLOOKUP(INT($I322),'1. Eingabemaske'!$I$12:$V$21,12,FALSE)&lt;&gt;0,HLOOKUP(INT($I322),'1. Eingabemaske'!$I$12:$V$21,12,FALSE),""),"")</f>
        <v/>
      </c>
      <c r="AY322" s="95" t="str">
        <f>IF(ISTEXT($D322),SUM(IF($AV322="",0,IF('1. Eingabemaske'!$F$21="","",(IF('1. Eingabemaske'!$F$21=0,($AU322/'1. Eingabemaske'!$G$21),($AU322-1)/('1. Eingabemaske'!$G$21-1)))*$AV322)),IF($AX322="",0,IF('1. Eingabemaske'!#REF!="","",(IF('1. Eingabemaske'!#REF!=0,($AW322/'1. Eingabemaske'!#REF!),($AW322-1)/('1. Eingabemaske'!#REF!-1)))*$AX322))),"")</f>
        <v/>
      </c>
      <c r="AZ322" s="84" t="str">
        <f t="shared" si="38"/>
        <v>Bitte BES einfügen</v>
      </c>
      <c r="BA322" s="96" t="str">
        <f t="shared" si="39"/>
        <v/>
      </c>
      <c r="BB322" s="100"/>
      <c r="BC322" s="100"/>
      <c r="BD322" s="100"/>
    </row>
    <row r="323" spans="2:56" ht="13.5" thickBot="1" x14ac:dyDescent="0.45">
      <c r="B323" s="99" t="str">
        <f t="shared" si="32"/>
        <v xml:space="preserve"> </v>
      </c>
      <c r="C323" s="100"/>
      <c r="D323" s="100"/>
      <c r="E323" s="100"/>
      <c r="F323" s="100"/>
      <c r="G323" s="101"/>
      <c r="H323" s="101"/>
      <c r="I323" s="84" t="str">
        <f>IF(ISBLANK(Tableau1[[#This Row],[Name]]),"",((Tableau1[[#This Row],[Testdatum]]-Tableau1[[#This Row],[Geburtsdatum]])/365))</f>
        <v/>
      </c>
      <c r="J323" s="102" t="str">
        <f t="shared" si="33"/>
        <v xml:space="preserve"> </v>
      </c>
      <c r="K323" s="103"/>
      <c r="L323" s="103"/>
      <c r="M323" s="104" t="str">
        <f>IF(ISTEXT(D323),IF(L323="","",IF(HLOOKUP(INT($I323),'1. Eingabemaske'!$I$12:$V$21,2,FALSE)&lt;&gt;0,HLOOKUP(INT($I323),'1. Eingabemaske'!$I$12:$V$21,2,FALSE),"")),"")</f>
        <v/>
      </c>
      <c r="N323" s="105" t="str">
        <f>IF(ISTEXT($D323),IF(F323="M",IF(L323="","",IF($K323="Frühentwickler",VLOOKUP(INT($I323),'1. Eingabemaske'!$Z$12:$AF$28,5,FALSE),IF($K323="Normalentwickler",VLOOKUP(INT($I323),'1. Eingabemaske'!$Z$12:$AF$23,6,FALSE),IF($K323="Spätentwickler",VLOOKUP(INT($I323),'1. Eingabemaske'!$Z$12:$AF$23,7,FALSE),0)))+((VLOOKUP(INT($I323),'1. Eingabemaske'!$Z$12:$AF$23,2,FALSE))*(($G323-DATE(YEAR($G323),1,1)+1)/365))),IF(F323="W",(IF($K323="Frühentwickler",VLOOKUP(INT($I323),'1. Eingabemaske'!$AH$12:$AN$28,5,FALSE),IF($K323="Normalentwickler",VLOOKUP(INT($I323),'1. Eingabemaske'!$AH$12:$AN$23,6,FALSE),IF($K323="Spätentwickler",VLOOKUP(INT($I323),'1. Eingabemaske'!$AH$12:$AN$23,7,FALSE),0)))+((VLOOKUP(INT($I323),'1. Eingabemaske'!$AH$12:$AN$23,2,FALSE))*(($G323-DATE(YEAR($G323),1,1)+1)/365))),"Geschlecht fehlt!")),"")</f>
        <v/>
      </c>
      <c r="O323" s="106" t="str">
        <f>IF(ISTEXT(D323),IF(M323="","",IF('1. Eingabemaske'!$F$13="",0,(IF('1. Eingabemaske'!$F$13=0,(L323/'1. Eingabemaske'!$G$13),(L323-1)/('1. Eingabemaske'!$G$13-1))*M323*N323))),"")</f>
        <v/>
      </c>
      <c r="P323" s="103"/>
      <c r="Q323" s="103"/>
      <c r="R323" s="104" t="str">
        <f t="shared" si="34"/>
        <v/>
      </c>
      <c r="S323" s="104" t="str">
        <f>IF(AND(ISTEXT($D323),ISNUMBER(R323)),IF(HLOOKUP(INT($I323),'1. Eingabemaske'!$I$12:$V$21,3,FALSE)&lt;&gt;0,HLOOKUP(INT($I323),'1. Eingabemaske'!$I$12:$V$21,3,FALSE),""),"")</f>
        <v/>
      </c>
      <c r="T323" s="106" t="str">
        <f>IF(ISTEXT($D323),IF($S323="","",IF($R323="","",IF('1. Eingabemaske'!$F$14="",0,(IF('1. Eingabemaske'!$F$14=0,(R323/'1. Eingabemaske'!$G$14),(R323-1)/('1. Eingabemaske'!$G$14-1))*$S323)))),"")</f>
        <v/>
      </c>
      <c r="U323" s="103"/>
      <c r="V323" s="103"/>
      <c r="W323" s="104" t="str">
        <f t="shared" si="35"/>
        <v/>
      </c>
      <c r="X323" s="104" t="str">
        <f>IF(AND(ISTEXT($D323),ISNUMBER(W323)),IF(HLOOKUP(INT($I323),'1. Eingabemaske'!$I$12:$V$21,4,FALSE)&lt;&gt;0,HLOOKUP(INT($I323),'1. Eingabemaske'!$I$12:$V$21,4,FALSE),""),"")</f>
        <v/>
      </c>
      <c r="Y323" s="108" t="str">
        <f>IF(ISTEXT($D323),IF($W323="","",IF($X323="","",IF('1. Eingabemaske'!$F$15="","",(IF('1. Eingabemaske'!$F$15=0,($W323/'1. Eingabemaske'!$G$15),($W323-1)/('1. Eingabemaske'!$G$15-1))*$X323)))),"")</f>
        <v/>
      </c>
      <c r="Z323" s="103"/>
      <c r="AA323" s="103"/>
      <c r="AB323" s="104" t="str">
        <f t="shared" si="36"/>
        <v/>
      </c>
      <c r="AC323" s="104" t="str">
        <f>IF(AND(ISTEXT($D323),ISNUMBER($AB323)),IF(HLOOKUP(INT($I323),'1. Eingabemaske'!$I$12:$V$21,5,FALSE)&lt;&gt;0,HLOOKUP(INT($I323),'1. Eingabemaske'!$I$12:$V$21,5,FALSE),""),"")</f>
        <v/>
      </c>
      <c r="AD323" s="91" t="str">
        <f>IF(ISTEXT($D323),IF($AC323="","",IF('1. Eingabemaske'!$F$16="","",(IF('1. Eingabemaske'!$F$16=0,($AB323/'1. Eingabemaske'!$G$16),($AB323-1)/('1. Eingabemaske'!$G$16-1))*$AC323))),"")</f>
        <v/>
      </c>
      <c r="AE323" s="92" t="str">
        <f>IF(ISTEXT($D323),IF(F323="M",IF(L323="","",IF($K323="Frühentwickler",VLOOKUP(INT($I323),'1. Eingabemaske'!$Z$12:$AF$28,5,FALSE),IF($K323="Normalentwickler",VLOOKUP(INT($I323),'1. Eingabemaske'!$Z$12:$AF$23,6,FALSE),IF($K323="Spätentwickler",VLOOKUP(INT($I323),'1. Eingabemaske'!$Z$12:$AF$23,7,FALSE),0)))+((VLOOKUP(INT($I323),'1. Eingabemaske'!$Z$12:$AF$23,2,FALSE))*(($G323-DATE(YEAR($G323),1,1)+1)/365))),IF(F323="W",(IF($K323="Frühentwickler",VLOOKUP(INT($I323),'1. Eingabemaske'!$AH$12:$AN$28,5,FALSE),IF($K323="Normalentwickler",VLOOKUP(INT($I323),'1. Eingabemaske'!$AH$12:$AN$23,6,FALSE),IF($K323="Spätentwickler",VLOOKUP(INT($I323),'1. Eingabemaske'!$AH$12:$AN$23,7,FALSE),0)))+((VLOOKUP(INT($I323),'1. Eingabemaske'!$AH$12:$AN$23,2,FALSE))*(($G323-DATE(YEAR($G323),1,1)+1)/365))),"Geschlecht fehlt!")),"")</f>
        <v/>
      </c>
      <c r="AF323" s="93" t="str">
        <f t="shared" si="37"/>
        <v/>
      </c>
      <c r="AG323" s="103"/>
      <c r="AH323" s="94" t="str">
        <f>IF(AND(ISTEXT($D323),ISNUMBER($AG323)),IF(HLOOKUP(INT($I323),'1. Eingabemaske'!$I$12:$V$21,6,FALSE)&lt;&gt;0,HLOOKUP(INT($I323),'1. Eingabemaske'!$I$12:$V$21,6,FALSE),""),"")</f>
        <v/>
      </c>
      <c r="AI323" s="91" t="str">
        <f>IF(ISTEXT($D323),IF($AH323="","",IF('1. Eingabemaske'!$F$17="","",(IF('1. Eingabemaske'!$F$17=0,($AG323/'1. Eingabemaske'!$G$17),($AG323-1)/('1. Eingabemaske'!$G$17-1))*$AH323))),"")</f>
        <v/>
      </c>
      <c r="AJ323" s="103"/>
      <c r="AK323" s="94" t="str">
        <f>IF(AND(ISTEXT($D323),ISNUMBER($AJ323)),IF(HLOOKUP(INT($I323),'1. Eingabemaske'!$I$12:$V$21,7,FALSE)&lt;&gt;0,HLOOKUP(INT($I323),'1. Eingabemaske'!$I$12:$V$21,7,FALSE),""),"")</f>
        <v/>
      </c>
      <c r="AL323" s="91" t="str">
        <f>IF(ISTEXT($D323),IF(AJ323=0,0,IF($AK323="","",IF('1. Eingabemaske'!$F$18="","",(IF('1. Eingabemaske'!$F$18=0,($AJ323/'1. Eingabemaske'!$G$18),($AJ323-1)/('1. Eingabemaske'!$G$18-1))*$AK323)))),"")</f>
        <v/>
      </c>
      <c r="AM323" s="103"/>
      <c r="AN323" s="94" t="str">
        <f>IF(AND(ISTEXT($D323),ISNUMBER($AM323)),IF(HLOOKUP(INT($I323),'1. Eingabemaske'!$I$12:$V$21,8,FALSE)&lt;&gt;0,HLOOKUP(INT($I323),'1. Eingabemaske'!$I$12:$V$21,8,FALSE),""),"")</f>
        <v/>
      </c>
      <c r="AO323" s="89" t="str">
        <f>IF(ISTEXT($D323),IF($AN323="","",IF('1. Eingabemaske'!#REF!="","",(IF('1. Eingabemaske'!#REF!=0,($AM323/'1. Eingabemaske'!#REF!),($AM323-1)/('1. Eingabemaske'!#REF!-1))*$AN323))),"")</f>
        <v/>
      </c>
      <c r="AP323" s="110"/>
      <c r="AQ323" s="94" t="str">
        <f>IF(AND(ISTEXT($D323),ISNUMBER($AP323)),IF(HLOOKUP(INT($I323),'1. Eingabemaske'!$I$12:$V$21,9,FALSE)&lt;&gt;0,HLOOKUP(INT($I323),'1. Eingabemaske'!$I$12:$V$21,9,FALSE),""),"")</f>
        <v/>
      </c>
      <c r="AR323" s="103"/>
      <c r="AS323" s="94" t="str">
        <f>IF(AND(ISTEXT($D323),ISNUMBER($AR323)),IF(HLOOKUP(INT($I323),'1. Eingabemaske'!$I$12:$V$21,10,FALSE)&lt;&gt;0,HLOOKUP(INT($I323),'1. Eingabemaske'!$I$12:$V$21,10,FALSE),""),"")</f>
        <v/>
      </c>
      <c r="AT323" s="95" t="str">
        <f>IF(ISTEXT($D323),(IF($AQ323="",0,IF('1. Eingabemaske'!$F$19="","",(IF('1. Eingabemaske'!$F$19=0,($AP323/'1. Eingabemaske'!$G$19),($AP323-1)/('1. Eingabemaske'!$G$19-1))*$AQ323)))+IF($AS323="",0,IF('1. Eingabemaske'!$F$20="","",(IF('1. Eingabemaske'!$F$20=0,($AR323/'1. Eingabemaske'!$G$20),($AR323-1)/('1. Eingabemaske'!$G$20-1))*$AS323)))),"")</f>
        <v/>
      </c>
      <c r="AU323" s="103"/>
      <c r="AV323" s="94" t="str">
        <f>IF(AND(ISTEXT($D323),ISNUMBER($AU323)),IF(HLOOKUP(INT($I323),'1. Eingabemaske'!$I$12:$V$21,11,FALSE)&lt;&gt;0,HLOOKUP(INT($I323),'1. Eingabemaske'!$I$12:$V$21,11,FALSE),""),"")</f>
        <v/>
      </c>
      <c r="AW323" s="103"/>
      <c r="AX323" s="94" t="str">
        <f>IF(AND(ISTEXT($D323),ISNUMBER($AW323)),IF(HLOOKUP(INT($I323),'1. Eingabemaske'!$I$12:$V$21,12,FALSE)&lt;&gt;0,HLOOKUP(INT($I323),'1. Eingabemaske'!$I$12:$V$21,12,FALSE),""),"")</f>
        <v/>
      </c>
      <c r="AY323" s="95" t="str">
        <f>IF(ISTEXT($D323),SUM(IF($AV323="",0,IF('1. Eingabemaske'!$F$21="","",(IF('1. Eingabemaske'!$F$21=0,($AU323/'1. Eingabemaske'!$G$21),($AU323-1)/('1. Eingabemaske'!$G$21-1)))*$AV323)),IF($AX323="",0,IF('1. Eingabemaske'!#REF!="","",(IF('1. Eingabemaske'!#REF!=0,($AW323/'1. Eingabemaske'!#REF!),($AW323-1)/('1. Eingabemaske'!#REF!-1)))*$AX323))),"")</f>
        <v/>
      </c>
      <c r="AZ323" s="84" t="str">
        <f t="shared" si="38"/>
        <v>Bitte BES einfügen</v>
      </c>
      <c r="BA323" s="96" t="str">
        <f t="shared" si="39"/>
        <v/>
      </c>
      <c r="BB323" s="100"/>
      <c r="BC323" s="100"/>
      <c r="BD323" s="100"/>
    </row>
    <row r="324" spans="2:56" ht="13.5" thickBot="1" x14ac:dyDescent="0.45">
      <c r="B324" s="99" t="str">
        <f t="shared" si="32"/>
        <v xml:space="preserve"> </v>
      </c>
      <c r="C324" s="100"/>
      <c r="D324" s="100"/>
      <c r="E324" s="100"/>
      <c r="F324" s="100"/>
      <c r="G324" s="101"/>
      <c r="H324" s="101"/>
      <c r="I324" s="84" t="str">
        <f>IF(ISBLANK(Tableau1[[#This Row],[Name]]),"",((Tableau1[[#This Row],[Testdatum]]-Tableau1[[#This Row],[Geburtsdatum]])/365))</f>
        <v/>
      </c>
      <c r="J324" s="102" t="str">
        <f t="shared" si="33"/>
        <v xml:space="preserve"> </v>
      </c>
      <c r="K324" s="103"/>
      <c r="L324" s="103"/>
      <c r="M324" s="104" t="str">
        <f>IF(ISTEXT(D324),IF(L324="","",IF(HLOOKUP(INT($I324),'1. Eingabemaske'!$I$12:$V$21,2,FALSE)&lt;&gt;0,HLOOKUP(INT($I324),'1. Eingabemaske'!$I$12:$V$21,2,FALSE),"")),"")</f>
        <v/>
      </c>
      <c r="N324" s="105" t="str">
        <f>IF(ISTEXT($D324),IF(F324="M",IF(L324="","",IF($K324="Frühentwickler",VLOOKUP(INT($I324),'1. Eingabemaske'!$Z$12:$AF$28,5,FALSE),IF($K324="Normalentwickler",VLOOKUP(INT($I324),'1. Eingabemaske'!$Z$12:$AF$23,6,FALSE),IF($K324="Spätentwickler",VLOOKUP(INT($I324),'1. Eingabemaske'!$Z$12:$AF$23,7,FALSE),0)))+((VLOOKUP(INT($I324),'1. Eingabemaske'!$Z$12:$AF$23,2,FALSE))*(($G324-DATE(YEAR($G324),1,1)+1)/365))),IF(F324="W",(IF($K324="Frühentwickler",VLOOKUP(INT($I324),'1. Eingabemaske'!$AH$12:$AN$28,5,FALSE),IF($K324="Normalentwickler",VLOOKUP(INT($I324),'1. Eingabemaske'!$AH$12:$AN$23,6,FALSE),IF($K324="Spätentwickler",VLOOKUP(INT($I324),'1. Eingabemaske'!$AH$12:$AN$23,7,FALSE),0)))+((VLOOKUP(INT($I324),'1. Eingabemaske'!$AH$12:$AN$23,2,FALSE))*(($G324-DATE(YEAR($G324),1,1)+1)/365))),"Geschlecht fehlt!")),"")</f>
        <v/>
      </c>
      <c r="O324" s="106" t="str">
        <f>IF(ISTEXT(D324),IF(M324="","",IF('1. Eingabemaske'!$F$13="",0,(IF('1. Eingabemaske'!$F$13=0,(L324/'1. Eingabemaske'!$G$13),(L324-1)/('1. Eingabemaske'!$G$13-1))*M324*N324))),"")</f>
        <v/>
      </c>
      <c r="P324" s="103"/>
      <c r="Q324" s="103"/>
      <c r="R324" s="104" t="str">
        <f t="shared" si="34"/>
        <v/>
      </c>
      <c r="S324" s="104" t="str">
        <f>IF(AND(ISTEXT($D324),ISNUMBER(R324)),IF(HLOOKUP(INT($I324),'1. Eingabemaske'!$I$12:$V$21,3,FALSE)&lt;&gt;0,HLOOKUP(INT($I324),'1. Eingabemaske'!$I$12:$V$21,3,FALSE),""),"")</f>
        <v/>
      </c>
      <c r="T324" s="106" t="str">
        <f>IF(ISTEXT($D324),IF($S324="","",IF($R324="","",IF('1. Eingabemaske'!$F$14="",0,(IF('1. Eingabemaske'!$F$14=0,(R324/'1. Eingabemaske'!$G$14),(R324-1)/('1. Eingabemaske'!$G$14-1))*$S324)))),"")</f>
        <v/>
      </c>
      <c r="U324" s="103"/>
      <c r="V324" s="103"/>
      <c r="W324" s="104" t="str">
        <f t="shared" si="35"/>
        <v/>
      </c>
      <c r="X324" s="104" t="str">
        <f>IF(AND(ISTEXT($D324),ISNUMBER(W324)),IF(HLOOKUP(INT($I324),'1. Eingabemaske'!$I$12:$V$21,4,FALSE)&lt;&gt;0,HLOOKUP(INT($I324),'1. Eingabemaske'!$I$12:$V$21,4,FALSE),""),"")</f>
        <v/>
      </c>
      <c r="Y324" s="108" t="str">
        <f>IF(ISTEXT($D324),IF($W324="","",IF($X324="","",IF('1. Eingabemaske'!$F$15="","",(IF('1. Eingabemaske'!$F$15=0,($W324/'1. Eingabemaske'!$G$15),($W324-1)/('1. Eingabemaske'!$G$15-1))*$X324)))),"")</f>
        <v/>
      </c>
      <c r="Z324" s="103"/>
      <c r="AA324" s="103"/>
      <c r="AB324" s="104" t="str">
        <f t="shared" si="36"/>
        <v/>
      </c>
      <c r="AC324" s="104" t="str">
        <f>IF(AND(ISTEXT($D324),ISNUMBER($AB324)),IF(HLOOKUP(INT($I324),'1. Eingabemaske'!$I$12:$V$21,5,FALSE)&lt;&gt;0,HLOOKUP(INT($I324),'1. Eingabemaske'!$I$12:$V$21,5,FALSE),""),"")</f>
        <v/>
      </c>
      <c r="AD324" s="91" t="str">
        <f>IF(ISTEXT($D324),IF($AC324="","",IF('1. Eingabemaske'!$F$16="","",(IF('1. Eingabemaske'!$F$16=0,($AB324/'1. Eingabemaske'!$G$16),($AB324-1)/('1. Eingabemaske'!$G$16-1))*$AC324))),"")</f>
        <v/>
      </c>
      <c r="AE324" s="92" t="str">
        <f>IF(ISTEXT($D324),IF(F324="M",IF(L324="","",IF($K324="Frühentwickler",VLOOKUP(INT($I324),'1. Eingabemaske'!$Z$12:$AF$28,5,FALSE),IF($K324="Normalentwickler",VLOOKUP(INT($I324),'1. Eingabemaske'!$Z$12:$AF$23,6,FALSE),IF($K324="Spätentwickler",VLOOKUP(INT($I324),'1. Eingabemaske'!$Z$12:$AF$23,7,FALSE),0)))+((VLOOKUP(INT($I324),'1. Eingabemaske'!$Z$12:$AF$23,2,FALSE))*(($G324-DATE(YEAR($G324),1,1)+1)/365))),IF(F324="W",(IF($K324="Frühentwickler",VLOOKUP(INT($I324),'1. Eingabemaske'!$AH$12:$AN$28,5,FALSE),IF($K324="Normalentwickler",VLOOKUP(INT($I324),'1. Eingabemaske'!$AH$12:$AN$23,6,FALSE),IF($K324="Spätentwickler",VLOOKUP(INT($I324),'1. Eingabemaske'!$AH$12:$AN$23,7,FALSE),0)))+((VLOOKUP(INT($I324),'1. Eingabemaske'!$AH$12:$AN$23,2,FALSE))*(($G324-DATE(YEAR($G324),1,1)+1)/365))),"Geschlecht fehlt!")),"")</f>
        <v/>
      </c>
      <c r="AF324" s="93" t="str">
        <f t="shared" si="37"/>
        <v/>
      </c>
      <c r="AG324" s="103"/>
      <c r="AH324" s="94" t="str">
        <f>IF(AND(ISTEXT($D324),ISNUMBER($AG324)),IF(HLOOKUP(INT($I324),'1. Eingabemaske'!$I$12:$V$21,6,FALSE)&lt;&gt;0,HLOOKUP(INT($I324),'1. Eingabemaske'!$I$12:$V$21,6,FALSE),""),"")</f>
        <v/>
      </c>
      <c r="AI324" s="91" t="str">
        <f>IF(ISTEXT($D324),IF($AH324="","",IF('1. Eingabemaske'!$F$17="","",(IF('1. Eingabemaske'!$F$17=0,($AG324/'1. Eingabemaske'!$G$17),($AG324-1)/('1. Eingabemaske'!$G$17-1))*$AH324))),"")</f>
        <v/>
      </c>
      <c r="AJ324" s="103"/>
      <c r="AK324" s="94" t="str">
        <f>IF(AND(ISTEXT($D324),ISNUMBER($AJ324)),IF(HLOOKUP(INT($I324),'1. Eingabemaske'!$I$12:$V$21,7,FALSE)&lt;&gt;0,HLOOKUP(INT($I324),'1. Eingabemaske'!$I$12:$V$21,7,FALSE),""),"")</f>
        <v/>
      </c>
      <c r="AL324" s="91" t="str">
        <f>IF(ISTEXT($D324),IF(AJ324=0,0,IF($AK324="","",IF('1. Eingabemaske'!$F$18="","",(IF('1. Eingabemaske'!$F$18=0,($AJ324/'1. Eingabemaske'!$G$18),($AJ324-1)/('1. Eingabemaske'!$G$18-1))*$AK324)))),"")</f>
        <v/>
      </c>
      <c r="AM324" s="103"/>
      <c r="AN324" s="94" t="str">
        <f>IF(AND(ISTEXT($D324),ISNUMBER($AM324)),IF(HLOOKUP(INT($I324),'1. Eingabemaske'!$I$12:$V$21,8,FALSE)&lt;&gt;0,HLOOKUP(INT($I324),'1. Eingabemaske'!$I$12:$V$21,8,FALSE),""),"")</f>
        <v/>
      </c>
      <c r="AO324" s="89" t="str">
        <f>IF(ISTEXT($D324),IF($AN324="","",IF('1. Eingabemaske'!#REF!="","",(IF('1. Eingabemaske'!#REF!=0,($AM324/'1. Eingabemaske'!#REF!),($AM324-1)/('1. Eingabemaske'!#REF!-1))*$AN324))),"")</f>
        <v/>
      </c>
      <c r="AP324" s="110"/>
      <c r="AQ324" s="94" t="str">
        <f>IF(AND(ISTEXT($D324),ISNUMBER($AP324)),IF(HLOOKUP(INT($I324),'1. Eingabemaske'!$I$12:$V$21,9,FALSE)&lt;&gt;0,HLOOKUP(INT($I324),'1. Eingabemaske'!$I$12:$V$21,9,FALSE),""),"")</f>
        <v/>
      </c>
      <c r="AR324" s="103"/>
      <c r="AS324" s="94" t="str">
        <f>IF(AND(ISTEXT($D324),ISNUMBER($AR324)),IF(HLOOKUP(INT($I324),'1. Eingabemaske'!$I$12:$V$21,10,FALSE)&lt;&gt;0,HLOOKUP(INT($I324),'1. Eingabemaske'!$I$12:$V$21,10,FALSE),""),"")</f>
        <v/>
      </c>
      <c r="AT324" s="95" t="str">
        <f>IF(ISTEXT($D324),(IF($AQ324="",0,IF('1. Eingabemaske'!$F$19="","",(IF('1. Eingabemaske'!$F$19=0,($AP324/'1. Eingabemaske'!$G$19),($AP324-1)/('1. Eingabemaske'!$G$19-1))*$AQ324)))+IF($AS324="",0,IF('1. Eingabemaske'!$F$20="","",(IF('1. Eingabemaske'!$F$20=0,($AR324/'1. Eingabemaske'!$G$20),($AR324-1)/('1. Eingabemaske'!$G$20-1))*$AS324)))),"")</f>
        <v/>
      </c>
      <c r="AU324" s="103"/>
      <c r="AV324" s="94" t="str">
        <f>IF(AND(ISTEXT($D324),ISNUMBER($AU324)),IF(HLOOKUP(INT($I324),'1. Eingabemaske'!$I$12:$V$21,11,FALSE)&lt;&gt;0,HLOOKUP(INT($I324),'1. Eingabemaske'!$I$12:$V$21,11,FALSE),""),"")</f>
        <v/>
      </c>
      <c r="AW324" s="103"/>
      <c r="AX324" s="94" t="str">
        <f>IF(AND(ISTEXT($D324),ISNUMBER($AW324)),IF(HLOOKUP(INT($I324),'1. Eingabemaske'!$I$12:$V$21,12,FALSE)&lt;&gt;0,HLOOKUP(INT($I324),'1. Eingabemaske'!$I$12:$V$21,12,FALSE),""),"")</f>
        <v/>
      </c>
      <c r="AY324" s="95" t="str">
        <f>IF(ISTEXT($D324),SUM(IF($AV324="",0,IF('1. Eingabemaske'!$F$21="","",(IF('1. Eingabemaske'!$F$21=0,($AU324/'1. Eingabemaske'!$G$21),($AU324-1)/('1. Eingabemaske'!$G$21-1)))*$AV324)),IF($AX324="",0,IF('1. Eingabemaske'!#REF!="","",(IF('1. Eingabemaske'!#REF!=0,($AW324/'1. Eingabemaske'!#REF!),($AW324-1)/('1. Eingabemaske'!#REF!-1)))*$AX324))),"")</f>
        <v/>
      </c>
      <c r="AZ324" s="84" t="str">
        <f t="shared" si="38"/>
        <v>Bitte BES einfügen</v>
      </c>
      <c r="BA324" s="96" t="str">
        <f t="shared" si="39"/>
        <v/>
      </c>
      <c r="BB324" s="100"/>
      <c r="BC324" s="100"/>
      <c r="BD324" s="100"/>
    </row>
    <row r="325" spans="2:56" ht="13.5" thickBot="1" x14ac:dyDescent="0.45">
      <c r="B325" s="99" t="str">
        <f t="shared" si="32"/>
        <v xml:space="preserve"> </v>
      </c>
      <c r="C325" s="100"/>
      <c r="D325" s="100"/>
      <c r="E325" s="100"/>
      <c r="F325" s="100"/>
      <c r="G325" s="101"/>
      <c r="H325" s="101"/>
      <c r="I325" s="84" t="str">
        <f>IF(ISBLANK(Tableau1[[#This Row],[Name]]),"",((Tableau1[[#This Row],[Testdatum]]-Tableau1[[#This Row],[Geburtsdatum]])/365))</f>
        <v/>
      </c>
      <c r="J325" s="102" t="str">
        <f t="shared" si="33"/>
        <v xml:space="preserve"> </v>
      </c>
      <c r="K325" s="103"/>
      <c r="L325" s="103"/>
      <c r="M325" s="104" t="str">
        <f>IF(ISTEXT(D325),IF(L325="","",IF(HLOOKUP(INT($I325),'1. Eingabemaske'!$I$12:$V$21,2,FALSE)&lt;&gt;0,HLOOKUP(INT($I325),'1. Eingabemaske'!$I$12:$V$21,2,FALSE),"")),"")</f>
        <v/>
      </c>
      <c r="N325" s="105" t="str">
        <f>IF(ISTEXT($D325),IF(F325="M",IF(L325="","",IF($K325="Frühentwickler",VLOOKUP(INT($I325),'1. Eingabemaske'!$Z$12:$AF$28,5,FALSE),IF($K325="Normalentwickler",VLOOKUP(INT($I325),'1. Eingabemaske'!$Z$12:$AF$23,6,FALSE),IF($K325="Spätentwickler",VLOOKUP(INT($I325),'1. Eingabemaske'!$Z$12:$AF$23,7,FALSE),0)))+((VLOOKUP(INT($I325),'1. Eingabemaske'!$Z$12:$AF$23,2,FALSE))*(($G325-DATE(YEAR($G325),1,1)+1)/365))),IF(F325="W",(IF($K325="Frühentwickler",VLOOKUP(INT($I325),'1. Eingabemaske'!$AH$12:$AN$28,5,FALSE),IF($K325="Normalentwickler",VLOOKUP(INT($I325),'1. Eingabemaske'!$AH$12:$AN$23,6,FALSE),IF($K325="Spätentwickler",VLOOKUP(INT($I325),'1. Eingabemaske'!$AH$12:$AN$23,7,FALSE),0)))+((VLOOKUP(INT($I325),'1. Eingabemaske'!$AH$12:$AN$23,2,FALSE))*(($G325-DATE(YEAR($G325),1,1)+1)/365))),"Geschlecht fehlt!")),"")</f>
        <v/>
      </c>
      <c r="O325" s="106" t="str">
        <f>IF(ISTEXT(D325),IF(M325="","",IF('1. Eingabemaske'!$F$13="",0,(IF('1. Eingabemaske'!$F$13=0,(L325/'1. Eingabemaske'!$G$13),(L325-1)/('1. Eingabemaske'!$G$13-1))*M325*N325))),"")</f>
        <v/>
      </c>
      <c r="P325" s="103"/>
      <c r="Q325" s="103"/>
      <c r="R325" s="104" t="str">
        <f t="shared" si="34"/>
        <v/>
      </c>
      <c r="S325" s="104" t="str">
        <f>IF(AND(ISTEXT($D325),ISNUMBER(R325)),IF(HLOOKUP(INT($I325),'1. Eingabemaske'!$I$12:$V$21,3,FALSE)&lt;&gt;0,HLOOKUP(INT($I325),'1. Eingabemaske'!$I$12:$V$21,3,FALSE),""),"")</f>
        <v/>
      </c>
      <c r="T325" s="106" t="str">
        <f>IF(ISTEXT($D325),IF($S325="","",IF($R325="","",IF('1. Eingabemaske'!$F$14="",0,(IF('1. Eingabemaske'!$F$14=0,(R325/'1. Eingabemaske'!$G$14),(R325-1)/('1. Eingabemaske'!$G$14-1))*$S325)))),"")</f>
        <v/>
      </c>
      <c r="U325" s="103"/>
      <c r="V325" s="103"/>
      <c r="W325" s="104" t="str">
        <f t="shared" si="35"/>
        <v/>
      </c>
      <c r="X325" s="104" t="str">
        <f>IF(AND(ISTEXT($D325),ISNUMBER(W325)),IF(HLOOKUP(INT($I325),'1. Eingabemaske'!$I$12:$V$21,4,FALSE)&lt;&gt;0,HLOOKUP(INT($I325),'1. Eingabemaske'!$I$12:$V$21,4,FALSE),""),"")</f>
        <v/>
      </c>
      <c r="Y325" s="108" t="str">
        <f>IF(ISTEXT($D325),IF($W325="","",IF($X325="","",IF('1. Eingabemaske'!$F$15="","",(IF('1. Eingabemaske'!$F$15=0,($W325/'1. Eingabemaske'!$G$15),($W325-1)/('1. Eingabemaske'!$G$15-1))*$X325)))),"")</f>
        <v/>
      </c>
      <c r="Z325" s="103"/>
      <c r="AA325" s="103"/>
      <c r="AB325" s="104" t="str">
        <f t="shared" si="36"/>
        <v/>
      </c>
      <c r="AC325" s="104" t="str">
        <f>IF(AND(ISTEXT($D325),ISNUMBER($AB325)),IF(HLOOKUP(INT($I325),'1. Eingabemaske'!$I$12:$V$21,5,FALSE)&lt;&gt;0,HLOOKUP(INT($I325),'1. Eingabemaske'!$I$12:$V$21,5,FALSE),""),"")</f>
        <v/>
      </c>
      <c r="AD325" s="91" t="str">
        <f>IF(ISTEXT($D325),IF($AC325="","",IF('1. Eingabemaske'!$F$16="","",(IF('1. Eingabemaske'!$F$16=0,($AB325/'1. Eingabemaske'!$G$16),($AB325-1)/('1. Eingabemaske'!$G$16-1))*$AC325))),"")</f>
        <v/>
      </c>
      <c r="AE325" s="92" t="str">
        <f>IF(ISTEXT($D325),IF(F325="M",IF(L325="","",IF($K325="Frühentwickler",VLOOKUP(INT($I325),'1. Eingabemaske'!$Z$12:$AF$28,5,FALSE),IF($K325="Normalentwickler",VLOOKUP(INT($I325),'1. Eingabemaske'!$Z$12:$AF$23,6,FALSE),IF($K325="Spätentwickler",VLOOKUP(INT($I325),'1. Eingabemaske'!$Z$12:$AF$23,7,FALSE),0)))+((VLOOKUP(INT($I325),'1. Eingabemaske'!$Z$12:$AF$23,2,FALSE))*(($G325-DATE(YEAR($G325),1,1)+1)/365))),IF(F325="W",(IF($K325="Frühentwickler",VLOOKUP(INT($I325),'1. Eingabemaske'!$AH$12:$AN$28,5,FALSE),IF($K325="Normalentwickler",VLOOKUP(INT($I325),'1. Eingabemaske'!$AH$12:$AN$23,6,FALSE),IF($K325="Spätentwickler",VLOOKUP(INT($I325),'1. Eingabemaske'!$AH$12:$AN$23,7,FALSE),0)))+((VLOOKUP(INT($I325),'1. Eingabemaske'!$AH$12:$AN$23,2,FALSE))*(($G325-DATE(YEAR($G325),1,1)+1)/365))),"Geschlecht fehlt!")),"")</f>
        <v/>
      </c>
      <c r="AF325" s="93" t="str">
        <f t="shared" si="37"/>
        <v/>
      </c>
      <c r="AG325" s="103"/>
      <c r="AH325" s="94" t="str">
        <f>IF(AND(ISTEXT($D325),ISNUMBER($AG325)),IF(HLOOKUP(INT($I325),'1. Eingabemaske'!$I$12:$V$21,6,FALSE)&lt;&gt;0,HLOOKUP(INT($I325),'1. Eingabemaske'!$I$12:$V$21,6,FALSE),""),"")</f>
        <v/>
      </c>
      <c r="AI325" s="91" t="str">
        <f>IF(ISTEXT($D325),IF($AH325="","",IF('1. Eingabemaske'!$F$17="","",(IF('1. Eingabemaske'!$F$17=0,($AG325/'1. Eingabemaske'!$G$17),($AG325-1)/('1. Eingabemaske'!$G$17-1))*$AH325))),"")</f>
        <v/>
      </c>
      <c r="AJ325" s="103"/>
      <c r="AK325" s="94" t="str">
        <f>IF(AND(ISTEXT($D325),ISNUMBER($AJ325)),IF(HLOOKUP(INT($I325),'1. Eingabemaske'!$I$12:$V$21,7,FALSE)&lt;&gt;0,HLOOKUP(INT($I325),'1. Eingabemaske'!$I$12:$V$21,7,FALSE),""),"")</f>
        <v/>
      </c>
      <c r="AL325" s="91" t="str">
        <f>IF(ISTEXT($D325),IF(AJ325=0,0,IF($AK325="","",IF('1. Eingabemaske'!$F$18="","",(IF('1. Eingabemaske'!$F$18=0,($AJ325/'1. Eingabemaske'!$G$18),($AJ325-1)/('1. Eingabemaske'!$G$18-1))*$AK325)))),"")</f>
        <v/>
      </c>
      <c r="AM325" s="103"/>
      <c r="AN325" s="94" t="str">
        <f>IF(AND(ISTEXT($D325),ISNUMBER($AM325)),IF(HLOOKUP(INT($I325),'1. Eingabemaske'!$I$12:$V$21,8,FALSE)&lt;&gt;0,HLOOKUP(INT($I325),'1. Eingabemaske'!$I$12:$V$21,8,FALSE),""),"")</f>
        <v/>
      </c>
      <c r="AO325" s="89" t="str">
        <f>IF(ISTEXT($D325),IF($AN325="","",IF('1. Eingabemaske'!#REF!="","",(IF('1. Eingabemaske'!#REF!=0,($AM325/'1. Eingabemaske'!#REF!),($AM325-1)/('1. Eingabemaske'!#REF!-1))*$AN325))),"")</f>
        <v/>
      </c>
      <c r="AP325" s="110"/>
      <c r="AQ325" s="94" t="str">
        <f>IF(AND(ISTEXT($D325),ISNUMBER($AP325)),IF(HLOOKUP(INT($I325),'1. Eingabemaske'!$I$12:$V$21,9,FALSE)&lt;&gt;0,HLOOKUP(INT($I325),'1. Eingabemaske'!$I$12:$V$21,9,FALSE),""),"")</f>
        <v/>
      </c>
      <c r="AR325" s="103"/>
      <c r="AS325" s="94" t="str">
        <f>IF(AND(ISTEXT($D325),ISNUMBER($AR325)),IF(HLOOKUP(INT($I325),'1. Eingabemaske'!$I$12:$V$21,10,FALSE)&lt;&gt;0,HLOOKUP(INT($I325),'1. Eingabemaske'!$I$12:$V$21,10,FALSE),""),"")</f>
        <v/>
      </c>
      <c r="AT325" s="95" t="str">
        <f>IF(ISTEXT($D325),(IF($AQ325="",0,IF('1. Eingabemaske'!$F$19="","",(IF('1. Eingabemaske'!$F$19=0,($AP325/'1. Eingabemaske'!$G$19),($AP325-1)/('1. Eingabemaske'!$G$19-1))*$AQ325)))+IF($AS325="",0,IF('1. Eingabemaske'!$F$20="","",(IF('1. Eingabemaske'!$F$20=0,($AR325/'1. Eingabemaske'!$G$20),($AR325-1)/('1. Eingabemaske'!$G$20-1))*$AS325)))),"")</f>
        <v/>
      </c>
      <c r="AU325" s="103"/>
      <c r="AV325" s="94" t="str">
        <f>IF(AND(ISTEXT($D325),ISNUMBER($AU325)),IF(HLOOKUP(INT($I325),'1. Eingabemaske'!$I$12:$V$21,11,FALSE)&lt;&gt;0,HLOOKUP(INT($I325),'1. Eingabemaske'!$I$12:$V$21,11,FALSE),""),"")</f>
        <v/>
      </c>
      <c r="AW325" s="103"/>
      <c r="AX325" s="94" t="str">
        <f>IF(AND(ISTEXT($D325),ISNUMBER($AW325)),IF(HLOOKUP(INT($I325),'1. Eingabemaske'!$I$12:$V$21,12,FALSE)&lt;&gt;0,HLOOKUP(INT($I325),'1. Eingabemaske'!$I$12:$V$21,12,FALSE),""),"")</f>
        <v/>
      </c>
      <c r="AY325" s="95" t="str">
        <f>IF(ISTEXT($D325),SUM(IF($AV325="",0,IF('1. Eingabemaske'!$F$21="","",(IF('1. Eingabemaske'!$F$21=0,($AU325/'1. Eingabemaske'!$G$21),($AU325-1)/('1. Eingabemaske'!$G$21-1)))*$AV325)),IF($AX325="",0,IF('1. Eingabemaske'!#REF!="","",(IF('1. Eingabemaske'!#REF!=0,($AW325/'1. Eingabemaske'!#REF!),($AW325-1)/('1. Eingabemaske'!#REF!-1)))*$AX325))),"")</f>
        <v/>
      </c>
      <c r="AZ325" s="84" t="str">
        <f t="shared" si="38"/>
        <v>Bitte BES einfügen</v>
      </c>
      <c r="BA325" s="96" t="str">
        <f t="shared" si="39"/>
        <v/>
      </c>
      <c r="BB325" s="100"/>
      <c r="BC325" s="100"/>
      <c r="BD325" s="100"/>
    </row>
    <row r="326" spans="2:56" ht="13.5" thickBot="1" x14ac:dyDescent="0.45">
      <c r="B326" s="99" t="str">
        <f t="shared" si="32"/>
        <v xml:space="preserve"> </v>
      </c>
      <c r="C326" s="100"/>
      <c r="D326" s="100"/>
      <c r="E326" s="100"/>
      <c r="F326" s="100"/>
      <c r="G326" s="101"/>
      <c r="H326" s="101"/>
      <c r="I326" s="84" t="str">
        <f>IF(ISBLANK(Tableau1[[#This Row],[Name]]),"",((Tableau1[[#This Row],[Testdatum]]-Tableau1[[#This Row],[Geburtsdatum]])/365))</f>
        <v/>
      </c>
      <c r="J326" s="102" t="str">
        <f t="shared" si="33"/>
        <v xml:space="preserve"> </v>
      </c>
      <c r="K326" s="103"/>
      <c r="L326" s="103"/>
      <c r="M326" s="104" t="str">
        <f>IF(ISTEXT(D326),IF(L326="","",IF(HLOOKUP(INT($I326),'1. Eingabemaske'!$I$12:$V$21,2,FALSE)&lt;&gt;0,HLOOKUP(INT($I326),'1. Eingabemaske'!$I$12:$V$21,2,FALSE),"")),"")</f>
        <v/>
      </c>
      <c r="N326" s="105" t="str">
        <f>IF(ISTEXT($D326),IF(F326="M",IF(L326="","",IF($K326="Frühentwickler",VLOOKUP(INT($I326),'1. Eingabemaske'!$Z$12:$AF$28,5,FALSE),IF($K326="Normalentwickler",VLOOKUP(INT($I326),'1. Eingabemaske'!$Z$12:$AF$23,6,FALSE),IF($K326="Spätentwickler",VLOOKUP(INT($I326),'1. Eingabemaske'!$Z$12:$AF$23,7,FALSE),0)))+((VLOOKUP(INT($I326),'1. Eingabemaske'!$Z$12:$AF$23,2,FALSE))*(($G326-DATE(YEAR($G326),1,1)+1)/365))),IF(F326="W",(IF($K326="Frühentwickler",VLOOKUP(INT($I326),'1. Eingabemaske'!$AH$12:$AN$28,5,FALSE),IF($K326="Normalentwickler",VLOOKUP(INT($I326),'1. Eingabemaske'!$AH$12:$AN$23,6,FALSE),IF($K326="Spätentwickler",VLOOKUP(INT($I326),'1. Eingabemaske'!$AH$12:$AN$23,7,FALSE),0)))+((VLOOKUP(INT($I326),'1. Eingabemaske'!$AH$12:$AN$23,2,FALSE))*(($G326-DATE(YEAR($G326),1,1)+1)/365))),"Geschlecht fehlt!")),"")</f>
        <v/>
      </c>
      <c r="O326" s="106" t="str">
        <f>IF(ISTEXT(D326),IF(M326="","",IF('1. Eingabemaske'!$F$13="",0,(IF('1. Eingabemaske'!$F$13=0,(L326/'1. Eingabemaske'!$G$13),(L326-1)/('1. Eingabemaske'!$G$13-1))*M326*N326))),"")</f>
        <v/>
      </c>
      <c r="P326" s="103"/>
      <c r="Q326" s="103"/>
      <c r="R326" s="104" t="str">
        <f t="shared" si="34"/>
        <v/>
      </c>
      <c r="S326" s="104" t="str">
        <f>IF(AND(ISTEXT($D326),ISNUMBER(R326)),IF(HLOOKUP(INT($I326),'1. Eingabemaske'!$I$12:$V$21,3,FALSE)&lt;&gt;0,HLOOKUP(INT($I326),'1. Eingabemaske'!$I$12:$V$21,3,FALSE),""),"")</f>
        <v/>
      </c>
      <c r="T326" s="106" t="str">
        <f>IF(ISTEXT($D326),IF($S326="","",IF($R326="","",IF('1. Eingabemaske'!$F$14="",0,(IF('1. Eingabemaske'!$F$14=0,(R326/'1. Eingabemaske'!$G$14),(R326-1)/('1. Eingabemaske'!$G$14-1))*$S326)))),"")</f>
        <v/>
      </c>
      <c r="U326" s="103"/>
      <c r="V326" s="103"/>
      <c r="W326" s="104" t="str">
        <f t="shared" si="35"/>
        <v/>
      </c>
      <c r="X326" s="104" t="str">
        <f>IF(AND(ISTEXT($D326),ISNUMBER(W326)),IF(HLOOKUP(INT($I326),'1. Eingabemaske'!$I$12:$V$21,4,FALSE)&lt;&gt;0,HLOOKUP(INT($I326),'1. Eingabemaske'!$I$12:$V$21,4,FALSE),""),"")</f>
        <v/>
      </c>
      <c r="Y326" s="108" t="str">
        <f>IF(ISTEXT($D326),IF($W326="","",IF($X326="","",IF('1. Eingabemaske'!$F$15="","",(IF('1. Eingabemaske'!$F$15=0,($W326/'1. Eingabemaske'!$G$15),($W326-1)/('1. Eingabemaske'!$G$15-1))*$X326)))),"")</f>
        <v/>
      </c>
      <c r="Z326" s="103"/>
      <c r="AA326" s="103"/>
      <c r="AB326" s="104" t="str">
        <f t="shared" si="36"/>
        <v/>
      </c>
      <c r="AC326" s="104" t="str">
        <f>IF(AND(ISTEXT($D326),ISNUMBER($AB326)),IF(HLOOKUP(INT($I326),'1. Eingabemaske'!$I$12:$V$21,5,FALSE)&lt;&gt;0,HLOOKUP(INT($I326),'1. Eingabemaske'!$I$12:$V$21,5,FALSE),""),"")</f>
        <v/>
      </c>
      <c r="AD326" s="91" t="str">
        <f>IF(ISTEXT($D326),IF($AC326="","",IF('1. Eingabemaske'!$F$16="","",(IF('1. Eingabemaske'!$F$16=0,($AB326/'1. Eingabemaske'!$G$16),($AB326-1)/('1. Eingabemaske'!$G$16-1))*$AC326))),"")</f>
        <v/>
      </c>
      <c r="AE326" s="92" t="str">
        <f>IF(ISTEXT($D326),IF(F326="M",IF(L326="","",IF($K326="Frühentwickler",VLOOKUP(INT($I326),'1. Eingabemaske'!$Z$12:$AF$28,5,FALSE),IF($K326="Normalentwickler",VLOOKUP(INT($I326),'1. Eingabemaske'!$Z$12:$AF$23,6,FALSE),IF($K326="Spätentwickler",VLOOKUP(INT($I326),'1. Eingabemaske'!$Z$12:$AF$23,7,FALSE),0)))+((VLOOKUP(INT($I326),'1. Eingabemaske'!$Z$12:$AF$23,2,FALSE))*(($G326-DATE(YEAR($G326),1,1)+1)/365))),IF(F326="W",(IF($K326="Frühentwickler",VLOOKUP(INT($I326),'1. Eingabemaske'!$AH$12:$AN$28,5,FALSE),IF($K326="Normalentwickler",VLOOKUP(INT($I326),'1. Eingabemaske'!$AH$12:$AN$23,6,FALSE),IF($K326="Spätentwickler",VLOOKUP(INT($I326),'1. Eingabemaske'!$AH$12:$AN$23,7,FALSE),0)))+((VLOOKUP(INT($I326),'1. Eingabemaske'!$AH$12:$AN$23,2,FALSE))*(($G326-DATE(YEAR($G326),1,1)+1)/365))),"Geschlecht fehlt!")),"")</f>
        <v/>
      </c>
      <c r="AF326" s="93" t="str">
        <f t="shared" si="37"/>
        <v/>
      </c>
      <c r="AG326" s="103"/>
      <c r="AH326" s="94" t="str">
        <f>IF(AND(ISTEXT($D326),ISNUMBER($AG326)),IF(HLOOKUP(INT($I326),'1. Eingabemaske'!$I$12:$V$21,6,FALSE)&lt;&gt;0,HLOOKUP(INT($I326),'1. Eingabemaske'!$I$12:$V$21,6,FALSE),""),"")</f>
        <v/>
      </c>
      <c r="AI326" s="91" t="str">
        <f>IF(ISTEXT($D326),IF($AH326="","",IF('1. Eingabemaske'!$F$17="","",(IF('1. Eingabemaske'!$F$17=0,($AG326/'1. Eingabemaske'!$G$17),($AG326-1)/('1. Eingabemaske'!$G$17-1))*$AH326))),"")</f>
        <v/>
      </c>
      <c r="AJ326" s="103"/>
      <c r="AK326" s="94" t="str">
        <f>IF(AND(ISTEXT($D326),ISNUMBER($AJ326)),IF(HLOOKUP(INT($I326),'1. Eingabemaske'!$I$12:$V$21,7,FALSE)&lt;&gt;0,HLOOKUP(INT($I326),'1. Eingabemaske'!$I$12:$V$21,7,FALSE),""),"")</f>
        <v/>
      </c>
      <c r="AL326" s="91" t="str">
        <f>IF(ISTEXT($D326),IF(AJ326=0,0,IF($AK326="","",IF('1. Eingabemaske'!$F$18="","",(IF('1. Eingabemaske'!$F$18=0,($AJ326/'1. Eingabemaske'!$G$18),($AJ326-1)/('1. Eingabemaske'!$G$18-1))*$AK326)))),"")</f>
        <v/>
      </c>
      <c r="AM326" s="103"/>
      <c r="AN326" s="94" t="str">
        <f>IF(AND(ISTEXT($D326),ISNUMBER($AM326)),IF(HLOOKUP(INT($I326),'1. Eingabemaske'!$I$12:$V$21,8,FALSE)&lt;&gt;0,HLOOKUP(INT($I326),'1. Eingabemaske'!$I$12:$V$21,8,FALSE),""),"")</f>
        <v/>
      </c>
      <c r="AO326" s="89" t="str">
        <f>IF(ISTEXT($D326),IF($AN326="","",IF('1. Eingabemaske'!#REF!="","",(IF('1. Eingabemaske'!#REF!=0,($AM326/'1. Eingabemaske'!#REF!),($AM326-1)/('1. Eingabemaske'!#REF!-1))*$AN326))),"")</f>
        <v/>
      </c>
      <c r="AP326" s="110"/>
      <c r="AQ326" s="94" t="str">
        <f>IF(AND(ISTEXT($D326),ISNUMBER($AP326)),IF(HLOOKUP(INT($I326),'1. Eingabemaske'!$I$12:$V$21,9,FALSE)&lt;&gt;0,HLOOKUP(INT($I326),'1. Eingabemaske'!$I$12:$V$21,9,FALSE),""),"")</f>
        <v/>
      </c>
      <c r="AR326" s="103"/>
      <c r="AS326" s="94" t="str">
        <f>IF(AND(ISTEXT($D326),ISNUMBER($AR326)),IF(HLOOKUP(INT($I326),'1. Eingabemaske'!$I$12:$V$21,10,FALSE)&lt;&gt;0,HLOOKUP(INT($I326),'1. Eingabemaske'!$I$12:$V$21,10,FALSE),""),"")</f>
        <v/>
      </c>
      <c r="AT326" s="95" t="str">
        <f>IF(ISTEXT($D326),(IF($AQ326="",0,IF('1. Eingabemaske'!$F$19="","",(IF('1. Eingabemaske'!$F$19=0,($AP326/'1. Eingabemaske'!$G$19),($AP326-1)/('1. Eingabemaske'!$G$19-1))*$AQ326)))+IF($AS326="",0,IF('1. Eingabemaske'!$F$20="","",(IF('1. Eingabemaske'!$F$20=0,($AR326/'1. Eingabemaske'!$G$20),($AR326-1)/('1. Eingabemaske'!$G$20-1))*$AS326)))),"")</f>
        <v/>
      </c>
      <c r="AU326" s="103"/>
      <c r="AV326" s="94" t="str">
        <f>IF(AND(ISTEXT($D326),ISNUMBER($AU326)),IF(HLOOKUP(INT($I326),'1. Eingabemaske'!$I$12:$V$21,11,FALSE)&lt;&gt;0,HLOOKUP(INT($I326),'1. Eingabemaske'!$I$12:$V$21,11,FALSE),""),"")</f>
        <v/>
      </c>
      <c r="AW326" s="103"/>
      <c r="AX326" s="94" t="str">
        <f>IF(AND(ISTEXT($D326),ISNUMBER($AW326)),IF(HLOOKUP(INT($I326),'1. Eingabemaske'!$I$12:$V$21,12,FALSE)&lt;&gt;0,HLOOKUP(INT($I326),'1. Eingabemaske'!$I$12:$V$21,12,FALSE),""),"")</f>
        <v/>
      </c>
      <c r="AY326" s="95" t="str">
        <f>IF(ISTEXT($D326),SUM(IF($AV326="",0,IF('1. Eingabemaske'!$F$21="","",(IF('1. Eingabemaske'!$F$21=0,($AU326/'1. Eingabemaske'!$G$21),($AU326-1)/('1. Eingabemaske'!$G$21-1)))*$AV326)),IF($AX326="",0,IF('1. Eingabemaske'!#REF!="","",(IF('1. Eingabemaske'!#REF!=0,($AW326/'1. Eingabemaske'!#REF!),($AW326-1)/('1. Eingabemaske'!#REF!-1)))*$AX326))),"")</f>
        <v/>
      </c>
      <c r="AZ326" s="84" t="str">
        <f t="shared" si="38"/>
        <v>Bitte BES einfügen</v>
      </c>
      <c r="BA326" s="96" t="str">
        <f t="shared" si="39"/>
        <v/>
      </c>
      <c r="BB326" s="100"/>
      <c r="BC326" s="100"/>
      <c r="BD326" s="100"/>
    </row>
    <row r="327" spans="2:56" ht="13.5" thickBot="1" x14ac:dyDescent="0.45">
      <c r="B327" s="99" t="str">
        <f t="shared" si="32"/>
        <v xml:space="preserve"> </v>
      </c>
      <c r="C327" s="100"/>
      <c r="D327" s="100"/>
      <c r="E327" s="100"/>
      <c r="F327" s="100"/>
      <c r="G327" s="101"/>
      <c r="H327" s="101"/>
      <c r="I327" s="84" t="str">
        <f>IF(ISBLANK(Tableau1[[#This Row],[Name]]),"",((Tableau1[[#This Row],[Testdatum]]-Tableau1[[#This Row],[Geburtsdatum]])/365))</f>
        <v/>
      </c>
      <c r="J327" s="102" t="str">
        <f t="shared" si="33"/>
        <v xml:space="preserve"> </v>
      </c>
      <c r="K327" s="103"/>
      <c r="L327" s="103"/>
      <c r="M327" s="104" t="str">
        <f>IF(ISTEXT(D327),IF(L327="","",IF(HLOOKUP(INT($I327),'1. Eingabemaske'!$I$12:$V$21,2,FALSE)&lt;&gt;0,HLOOKUP(INT($I327),'1. Eingabemaske'!$I$12:$V$21,2,FALSE),"")),"")</f>
        <v/>
      </c>
      <c r="N327" s="105" t="str">
        <f>IF(ISTEXT($D327),IF(F327="M",IF(L327="","",IF($K327="Frühentwickler",VLOOKUP(INT($I327),'1. Eingabemaske'!$Z$12:$AF$28,5,FALSE),IF($K327="Normalentwickler",VLOOKUP(INT($I327),'1. Eingabemaske'!$Z$12:$AF$23,6,FALSE),IF($K327="Spätentwickler",VLOOKUP(INT($I327),'1. Eingabemaske'!$Z$12:$AF$23,7,FALSE),0)))+((VLOOKUP(INT($I327),'1. Eingabemaske'!$Z$12:$AF$23,2,FALSE))*(($G327-DATE(YEAR($G327),1,1)+1)/365))),IF(F327="W",(IF($K327="Frühentwickler",VLOOKUP(INT($I327),'1. Eingabemaske'!$AH$12:$AN$28,5,FALSE),IF($K327="Normalentwickler",VLOOKUP(INT($I327),'1. Eingabemaske'!$AH$12:$AN$23,6,FALSE),IF($K327="Spätentwickler",VLOOKUP(INT($I327),'1. Eingabemaske'!$AH$12:$AN$23,7,FALSE),0)))+((VLOOKUP(INT($I327),'1. Eingabemaske'!$AH$12:$AN$23,2,FALSE))*(($G327-DATE(YEAR($G327),1,1)+1)/365))),"Geschlecht fehlt!")),"")</f>
        <v/>
      </c>
      <c r="O327" s="106" t="str">
        <f>IF(ISTEXT(D327),IF(M327="","",IF('1. Eingabemaske'!$F$13="",0,(IF('1. Eingabemaske'!$F$13=0,(L327/'1. Eingabemaske'!$G$13),(L327-1)/('1. Eingabemaske'!$G$13-1))*M327*N327))),"")</f>
        <v/>
      </c>
      <c r="P327" s="103"/>
      <c r="Q327" s="103"/>
      <c r="R327" s="104" t="str">
        <f t="shared" si="34"/>
        <v/>
      </c>
      <c r="S327" s="104" t="str">
        <f>IF(AND(ISTEXT($D327),ISNUMBER(R327)),IF(HLOOKUP(INT($I327),'1. Eingabemaske'!$I$12:$V$21,3,FALSE)&lt;&gt;0,HLOOKUP(INT($I327),'1. Eingabemaske'!$I$12:$V$21,3,FALSE),""),"")</f>
        <v/>
      </c>
      <c r="T327" s="106" t="str">
        <f>IF(ISTEXT($D327),IF($S327="","",IF($R327="","",IF('1. Eingabemaske'!$F$14="",0,(IF('1. Eingabemaske'!$F$14=0,(R327/'1. Eingabemaske'!$G$14),(R327-1)/('1. Eingabemaske'!$G$14-1))*$S327)))),"")</f>
        <v/>
      </c>
      <c r="U327" s="103"/>
      <c r="V327" s="103"/>
      <c r="W327" s="104" t="str">
        <f t="shared" si="35"/>
        <v/>
      </c>
      <c r="X327" s="104" t="str">
        <f>IF(AND(ISTEXT($D327),ISNUMBER(W327)),IF(HLOOKUP(INT($I327),'1. Eingabemaske'!$I$12:$V$21,4,FALSE)&lt;&gt;0,HLOOKUP(INT($I327),'1. Eingabemaske'!$I$12:$V$21,4,FALSE),""),"")</f>
        <v/>
      </c>
      <c r="Y327" s="108" t="str">
        <f>IF(ISTEXT($D327),IF($W327="","",IF($X327="","",IF('1. Eingabemaske'!$F$15="","",(IF('1. Eingabemaske'!$F$15=0,($W327/'1. Eingabemaske'!$G$15),($W327-1)/('1. Eingabemaske'!$G$15-1))*$X327)))),"")</f>
        <v/>
      </c>
      <c r="Z327" s="103"/>
      <c r="AA327" s="103"/>
      <c r="AB327" s="104" t="str">
        <f t="shared" si="36"/>
        <v/>
      </c>
      <c r="AC327" s="104" t="str">
        <f>IF(AND(ISTEXT($D327),ISNUMBER($AB327)),IF(HLOOKUP(INT($I327),'1. Eingabemaske'!$I$12:$V$21,5,FALSE)&lt;&gt;0,HLOOKUP(INT($I327),'1. Eingabemaske'!$I$12:$V$21,5,FALSE),""),"")</f>
        <v/>
      </c>
      <c r="AD327" s="91" t="str">
        <f>IF(ISTEXT($D327),IF($AC327="","",IF('1. Eingabemaske'!$F$16="","",(IF('1. Eingabemaske'!$F$16=0,($AB327/'1. Eingabemaske'!$G$16),($AB327-1)/('1. Eingabemaske'!$G$16-1))*$AC327))),"")</f>
        <v/>
      </c>
      <c r="AE327" s="92" t="str">
        <f>IF(ISTEXT($D327),IF(F327="M",IF(L327="","",IF($K327="Frühentwickler",VLOOKUP(INT($I327),'1. Eingabemaske'!$Z$12:$AF$28,5,FALSE),IF($K327="Normalentwickler",VLOOKUP(INT($I327),'1. Eingabemaske'!$Z$12:$AF$23,6,FALSE),IF($K327="Spätentwickler",VLOOKUP(INT($I327),'1. Eingabemaske'!$Z$12:$AF$23,7,FALSE),0)))+((VLOOKUP(INT($I327),'1. Eingabemaske'!$Z$12:$AF$23,2,FALSE))*(($G327-DATE(YEAR($G327),1,1)+1)/365))),IF(F327="W",(IF($K327="Frühentwickler",VLOOKUP(INT($I327),'1. Eingabemaske'!$AH$12:$AN$28,5,FALSE),IF($K327="Normalentwickler",VLOOKUP(INT($I327),'1. Eingabemaske'!$AH$12:$AN$23,6,FALSE),IF($K327="Spätentwickler",VLOOKUP(INT($I327),'1. Eingabemaske'!$AH$12:$AN$23,7,FALSE),0)))+((VLOOKUP(INT($I327),'1. Eingabemaske'!$AH$12:$AN$23,2,FALSE))*(($G327-DATE(YEAR($G327),1,1)+1)/365))),"Geschlecht fehlt!")),"")</f>
        <v/>
      </c>
      <c r="AF327" s="93" t="str">
        <f t="shared" si="37"/>
        <v/>
      </c>
      <c r="AG327" s="103"/>
      <c r="AH327" s="94" t="str">
        <f>IF(AND(ISTEXT($D327),ISNUMBER($AG327)),IF(HLOOKUP(INT($I327),'1. Eingabemaske'!$I$12:$V$21,6,FALSE)&lt;&gt;0,HLOOKUP(INT($I327),'1. Eingabemaske'!$I$12:$V$21,6,FALSE),""),"")</f>
        <v/>
      </c>
      <c r="AI327" s="91" t="str">
        <f>IF(ISTEXT($D327),IF($AH327="","",IF('1. Eingabemaske'!$F$17="","",(IF('1. Eingabemaske'!$F$17=0,($AG327/'1. Eingabemaske'!$G$17),($AG327-1)/('1. Eingabemaske'!$G$17-1))*$AH327))),"")</f>
        <v/>
      </c>
      <c r="AJ327" s="103"/>
      <c r="AK327" s="94" t="str">
        <f>IF(AND(ISTEXT($D327),ISNUMBER($AJ327)),IF(HLOOKUP(INT($I327),'1. Eingabemaske'!$I$12:$V$21,7,FALSE)&lt;&gt;0,HLOOKUP(INT($I327),'1. Eingabemaske'!$I$12:$V$21,7,FALSE),""),"")</f>
        <v/>
      </c>
      <c r="AL327" s="91" t="str">
        <f>IF(ISTEXT($D327),IF(AJ327=0,0,IF($AK327="","",IF('1. Eingabemaske'!$F$18="","",(IF('1. Eingabemaske'!$F$18=0,($AJ327/'1. Eingabemaske'!$G$18),($AJ327-1)/('1. Eingabemaske'!$G$18-1))*$AK327)))),"")</f>
        <v/>
      </c>
      <c r="AM327" s="103"/>
      <c r="AN327" s="94" t="str">
        <f>IF(AND(ISTEXT($D327),ISNUMBER($AM327)),IF(HLOOKUP(INT($I327),'1. Eingabemaske'!$I$12:$V$21,8,FALSE)&lt;&gt;0,HLOOKUP(INT($I327),'1. Eingabemaske'!$I$12:$V$21,8,FALSE),""),"")</f>
        <v/>
      </c>
      <c r="AO327" s="89" t="str">
        <f>IF(ISTEXT($D327),IF($AN327="","",IF('1. Eingabemaske'!#REF!="","",(IF('1. Eingabemaske'!#REF!=0,($AM327/'1. Eingabemaske'!#REF!),($AM327-1)/('1. Eingabemaske'!#REF!-1))*$AN327))),"")</f>
        <v/>
      </c>
      <c r="AP327" s="110"/>
      <c r="AQ327" s="94" t="str">
        <f>IF(AND(ISTEXT($D327),ISNUMBER($AP327)),IF(HLOOKUP(INT($I327),'1. Eingabemaske'!$I$12:$V$21,9,FALSE)&lt;&gt;0,HLOOKUP(INT($I327),'1. Eingabemaske'!$I$12:$V$21,9,FALSE),""),"")</f>
        <v/>
      </c>
      <c r="AR327" s="103"/>
      <c r="AS327" s="94" t="str">
        <f>IF(AND(ISTEXT($D327),ISNUMBER($AR327)),IF(HLOOKUP(INT($I327),'1. Eingabemaske'!$I$12:$V$21,10,FALSE)&lt;&gt;0,HLOOKUP(INT($I327),'1. Eingabemaske'!$I$12:$V$21,10,FALSE),""),"")</f>
        <v/>
      </c>
      <c r="AT327" s="95" t="str">
        <f>IF(ISTEXT($D327),(IF($AQ327="",0,IF('1. Eingabemaske'!$F$19="","",(IF('1. Eingabemaske'!$F$19=0,($AP327/'1. Eingabemaske'!$G$19),($AP327-1)/('1. Eingabemaske'!$G$19-1))*$AQ327)))+IF($AS327="",0,IF('1. Eingabemaske'!$F$20="","",(IF('1. Eingabemaske'!$F$20=0,($AR327/'1. Eingabemaske'!$G$20),($AR327-1)/('1. Eingabemaske'!$G$20-1))*$AS327)))),"")</f>
        <v/>
      </c>
      <c r="AU327" s="103"/>
      <c r="AV327" s="94" t="str">
        <f>IF(AND(ISTEXT($D327),ISNUMBER($AU327)),IF(HLOOKUP(INT($I327),'1. Eingabemaske'!$I$12:$V$21,11,FALSE)&lt;&gt;0,HLOOKUP(INT($I327),'1. Eingabemaske'!$I$12:$V$21,11,FALSE),""),"")</f>
        <v/>
      </c>
      <c r="AW327" s="103"/>
      <c r="AX327" s="94" t="str">
        <f>IF(AND(ISTEXT($D327),ISNUMBER($AW327)),IF(HLOOKUP(INT($I327),'1. Eingabemaske'!$I$12:$V$21,12,FALSE)&lt;&gt;0,HLOOKUP(INT($I327),'1. Eingabemaske'!$I$12:$V$21,12,FALSE),""),"")</f>
        <v/>
      </c>
      <c r="AY327" s="95" t="str">
        <f>IF(ISTEXT($D327),SUM(IF($AV327="",0,IF('1. Eingabemaske'!$F$21="","",(IF('1. Eingabemaske'!$F$21=0,($AU327/'1. Eingabemaske'!$G$21),($AU327-1)/('1. Eingabemaske'!$G$21-1)))*$AV327)),IF($AX327="",0,IF('1. Eingabemaske'!#REF!="","",(IF('1. Eingabemaske'!#REF!=0,($AW327/'1. Eingabemaske'!#REF!),($AW327-1)/('1. Eingabemaske'!#REF!-1)))*$AX327))),"")</f>
        <v/>
      </c>
      <c r="AZ327" s="84" t="str">
        <f t="shared" si="38"/>
        <v>Bitte BES einfügen</v>
      </c>
      <c r="BA327" s="96" t="str">
        <f t="shared" si="39"/>
        <v/>
      </c>
      <c r="BB327" s="100"/>
      <c r="BC327" s="100"/>
      <c r="BD327" s="100"/>
    </row>
    <row r="328" spans="2:56" ht="13.5" thickBot="1" x14ac:dyDescent="0.45">
      <c r="B328" s="99" t="str">
        <f t="shared" si="32"/>
        <v xml:space="preserve"> </v>
      </c>
      <c r="C328" s="100"/>
      <c r="D328" s="100"/>
      <c r="E328" s="100"/>
      <c r="F328" s="100"/>
      <c r="G328" s="101"/>
      <c r="H328" s="101"/>
      <c r="I328" s="84" t="str">
        <f>IF(ISBLANK(Tableau1[[#This Row],[Name]]),"",((Tableau1[[#This Row],[Testdatum]]-Tableau1[[#This Row],[Geburtsdatum]])/365))</f>
        <v/>
      </c>
      <c r="J328" s="102" t="str">
        <f t="shared" si="33"/>
        <v xml:space="preserve"> </v>
      </c>
      <c r="K328" s="103"/>
      <c r="L328" s="103"/>
      <c r="M328" s="104" t="str">
        <f>IF(ISTEXT(D328),IF(L328="","",IF(HLOOKUP(INT($I328),'1. Eingabemaske'!$I$12:$V$21,2,FALSE)&lt;&gt;0,HLOOKUP(INT($I328),'1. Eingabemaske'!$I$12:$V$21,2,FALSE),"")),"")</f>
        <v/>
      </c>
      <c r="N328" s="105" t="str">
        <f>IF(ISTEXT($D328),IF(F328="M",IF(L328="","",IF($K328="Frühentwickler",VLOOKUP(INT($I328),'1. Eingabemaske'!$Z$12:$AF$28,5,FALSE),IF($K328="Normalentwickler",VLOOKUP(INT($I328),'1. Eingabemaske'!$Z$12:$AF$23,6,FALSE),IF($K328="Spätentwickler",VLOOKUP(INT($I328),'1. Eingabemaske'!$Z$12:$AF$23,7,FALSE),0)))+((VLOOKUP(INT($I328),'1. Eingabemaske'!$Z$12:$AF$23,2,FALSE))*(($G328-DATE(YEAR($G328),1,1)+1)/365))),IF(F328="W",(IF($K328="Frühentwickler",VLOOKUP(INT($I328),'1. Eingabemaske'!$AH$12:$AN$28,5,FALSE),IF($K328="Normalentwickler",VLOOKUP(INT($I328),'1. Eingabemaske'!$AH$12:$AN$23,6,FALSE),IF($K328="Spätentwickler",VLOOKUP(INT($I328),'1. Eingabemaske'!$AH$12:$AN$23,7,FALSE),0)))+((VLOOKUP(INT($I328),'1. Eingabemaske'!$AH$12:$AN$23,2,FALSE))*(($G328-DATE(YEAR($G328),1,1)+1)/365))),"Geschlecht fehlt!")),"")</f>
        <v/>
      </c>
      <c r="O328" s="106" t="str">
        <f>IF(ISTEXT(D328),IF(M328="","",IF('1. Eingabemaske'!$F$13="",0,(IF('1. Eingabemaske'!$F$13=0,(L328/'1. Eingabemaske'!$G$13),(L328-1)/('1. Eingabemaske'!$G$13-1))*M328*N328))),"")</f>
        <v/>
      </c>
      <c r="P328" s="103"/>
      <c r="Q328" s="103"/>
      <c r="R328" s="104" t="str">
        <f t="shared" si="34"/>
        <v/>
      </c>
      <c r="S328" s="104" t="str">
        <f>IF(AND(ISTEXT($D328),ISNUMBER(R328)),IF(HLOOKUP(INT($I328),'1. Eingabemaske'!$I$12:$V$21,3,FALSE)&lt;&gt;0,HLOOKUP(INT($I328),'1. Eingabemaske'!$I$12:$V$21,3,FALSE),""),"")</f>
        <v/>
      </c>
      <c r="T328" s="106" t="str">
        <f>IF(ISTEXT($D328),IF($S328="","",IF($R328="","",IF('1. Eingabemaske'!$F$14="",0,(IF('1. Eingabemaske'!$F$14=0,(R328/'1. Eingabemaske'!$G$14),(R328-1)/('1. Eingabemaske'!$G$14-1))*$S328)))),"")</f>
        <v/>
      </c>
      <c r="U328" s="103"/>
      <c r="V328" s="103"/>
      <c r="W328" s="104" t="str">
        <f t="shared" si="35"/>
        <v/>
      </c>
      <c r="X328" s="104" t="str">
        <f>IF(AND(ISTEXT($D328),ISNUMBER(W328)),IF(HLOOKUP(INT($I328),'1. Eingabemaske'!$I$12:$V$21,4,FALSE)&lt;&gt;0,HLOOKUP(INT($I328),'1. Eingabemaske'!$I$12:$V$21,4,FALSE),""),"")</f>
        <v/>
      </c>
      <c r="Y328" s="108" t="str">
        <f>IF(ISTEXT($D328),IF($W328="","",IF($X328="","",IF('1. Eingabemaske'!$F$15="","",(IF('1. Eingabemaske'!$F$15=0,($W328/'1. Eingabemaske'!$G$15),($W328-1)/('1. Eingabemaske'!$G$15-1))*$X328)))),"")</f>
        <v/>
      </c>
      <c r="Z328" s="103"/>
      <c r="AA328" s="103"/>
      <c r="AB328" s="104" t="str">
        <f t="shared" si="36"/>
        <v/>
      </c>
      <c r="AC328" s="104" t="str">
        <f>IF(AND(ISTEXT($D328),ISNUMBER($AB328)),IF(HLOOKUP(INT($I328),'1. Eingabemaske'!$I$12:$V$21,5,FALSE)&lt;&gt;0,HLOOKUP(INT($I328),'1. Eingabemaske'!$I$12:$V$21,5,FALSE),""),"")</f>
        <v/>
      </c>
      <c r="AD328" s="91" t="str">
        <f>IF(ISTEXT($D328),IF($AC328="","",IF('1. Eingabemaske'!$F$16="","",(IF('1. Eingabemaske'!$F$16=0,($AB328/'1. Eingabemaske'!$G$16),($AB328-1)/('1. Eingabemaske'!$G$16-1))*$AC328))),"")</f>
        <v/>
      </c>
      <c r="AE328" s="92" t="str">
        <f>IF(ISTEXT($D328),IF(F328="M",IF(L328="","",IF($K328="Frühentwickler",VLOOKUP(INT($I328),'1. Eingabemaske'!$Z$12:$AF$28,5,FALSE),IF($K328="Normalentwickler",VLOOKUP(INT($I328),'1. Eingabemaske'!$Z$12:$AF$23,6,FALSE),IF($K328="Spätentwickler",VLOOKUP(INT($I328),'1. Eingabemaske'!$Z$12:$AF$23,7,FALSE),0)))+((VLOOKUP(INT($I328),'1. Eingabemaske'!$Z$12:$AF$23,2,FALSE))*(($G328-DATE(YEAR($G328),1,1)+1)/365))),IF(F328="W",(IF($K328="Frühentwickler",VLOOKUP(INT($I328),'1. Eingabemaske'!$AH$12:$AN$28,5,FALSE),IF($K328="Normalentwickler",VLOOKUP(INT($I328),'1. Eingabemaske'!$AH$12:$AN$23,6,FALSE),IF($K328="Spätentwickler",VLOOKUP(INT($I328),'1. Eingabemaske'!$AH$12:$AN$23,7,FALSE),0)))+((VLOOKUP(INT($I328),'1. Eingabemaske'!$AH$12:$AN$23,2,FALSE))*(($G328-DATE(YEAR($G328),1,1)+1)/365))),"Geschlecht fehlt!")),"")</f>
        <v/>
      </c>
      <c r="AF328" s="93" t="str">
        <f t="shared" si="37"/>
        <v/>
      </c>
      <c r="AG328" s="103"/>
      <c r="AH328" s="94" t="str">
        <f>IF(AND(ISTEXT($D328),ISNUMBER($AG328)),IF(HLOOKUP(INT($I328),'1. Eingabemaske'!$I$12:$V$21,6,FALSE)&lt;&gt;0,HLOOKUP(INT($I328),'1. Eingabemaske'!$I$12:$V$21,6,FALSE),""),"")</f>
        <v/>
      </c>
      <c r="AI328" s="91" t="str">
        <f>IF(ISTEXT($D328),IF($AH328="","",IF('1. Eingabemaske'!$F$17="","",(IF('1. Eingabemaske'!$F$17=0,($AG328/'1. Eingabemaske'!$G$17),($AG328-1)/('1. Eingabemaske'!$G$17-1))*$AH328))),"")</f>
        <v/>
      </c>
      <c r="AJ328" s="103"/>
      <c r="AK328" s="94" t="str">
        <f>IF(AND(ISTEXT($D328),ISNUMBER($AJ328)),IF(HLOOKUP(INT($I328),'1. Eingabemaske'!$I$12:$V$21,7,FALSE)&lt;&gt;0,HLOOKUP(INT($I328),'1. Eingabemaske'!$I$12:$V$21,7,FALSE),""),"")</f>
        <v/>
      </c>
      <c r="AL328" s="91" t="str">
        <f>IF(ISTEXT($D328),IF(AJ328=0,0,IF($AK328="","",IF('1. Eingabemaske'!$F$18="","",(IF('1. Eingabemaske'!$F$18=0,($AJ328/'1. Eingabemaske'!$G$18),($AJ328-1)/('1. Eingabemaske'!$G$18-1))*$AK328)))),"")</f>
        <v/>
      </c>
      <c r="AM328" s="103"/>
      <c r="AN328" s="94" t="str">
        <f>IF(AND(ISTEXT($D328),ISNUMBER($AM328)),IF(HLOOKUP(INT($I328),'1. Eingabemaske'!$I$12:$V$21,8,FALSE)&lt;&gt;0,HLOOKUP(INT($I328),'1. Eingabemaske'!$I$12:$V$21,8,FALSE),""),"")</f>
        <v/>
      </c>
      <c r="AO328" s="89" t="str">
        <f>IF(ISTEXT($D328),IF($AN328="","",IF('1. Eingabemaske'!#REF!="","",(IF('1. Eingabemaske'!#REF!=0,($AM328/'1. Eingabemaske'!#REF!),($AM328-1)/('1. Eingabemaske'!#REF!-1))*$AN328))),"")</f>
        <v/>
      </c>
      <c r="AP328" s="110"/>
      <c r="AQ328" s="94" t="str">
        <f>IF(AND(ISTEXT($D328),ISNUMBER($AP328)),IF(HLOOKUP(INT($I328),'1. Eingabemaske'!$I$12:$V$21,9,FALSE)&lt;&gt;0,HLOOKUP(INT($I328),'1. Eingabemaske'!$I$12:$V$21,9,FALSE),""),"")</f>
        <v/>
      </c>
      <c r="AR328" s="103"/>
      <c r="AS328" s="94" t="str">
        <f>IF(AND(ISTEXT($D328),ISNUMBER($AR328)),IF(HLOOKUP(INT($I328),'1. Eingabemaske'!$I$12:$V$21,10,FALSE)&lt;&gt;0,HLOOKUP(INT($I328),'1. Eingabemaske'!$I$12:$V$21,10,FALSE),""),"")</f>
        <v/>
      </c>
      <c r="AT328" s="95" t="str">
        <f>IF(ISTEXT($D328),(IF($AQ328="",0,IF('1. Eingabemaske'!$F$19="","",(IF('1. Eingabemaske'!$F$19=0,($AP328/'1. Eingabemaske'!$G$19),($AP328-1)/('1. Eingabemaske'!$G$19-1))*$AQ328)))+IF($AS328="",0,IF('1. Eingabemaske'!$F$20="","",(IF('1. Eingabemaske'!$F$20=0,($AR328/'1. Eingabemaske'!$G$20),($AR328-1)/('1. Eingabemaske'!$G$20-1))*$AS328)))),"")</f>
        <v/>
      </c>
      <c r="AU328" s="103"/>
      <c r="AV328" s="94" t="str">
        <f>IF(AND(ISTEXT($D328),ISNUMBER($AU328)),IF(HLOOKUP(INT($I328),'1. Eingabemaske'!$I$12:$V$21,11,FALSE)&lt;&gt;0,HLOOKUP(INT($I328),'1. Eingabemaske'!$I$12:$V$21,11,FALSE),""),"")</f>
        <v/>
      </c>
      <c r="AW328" s="103"/>
      <c r="AX328" s="94" t="str">
        <f>IF(AND(ISTEXT($D328),ISNUMBER($AW328)),IF(HLOOKUP(INT($I328),'1. Eingabemaske'!$I$12:$V$21,12,FALSE)&lt;&gt;0,HLOOKUP(INT($I328),'1. Eingabemaske'!$I$12:$V$21,12,FALSE),""),"")</f>
        <v/>
      </c>
      <c r="AY328" s="95" t="str">
        <f>IF(ISTEXT($D328),SUM(IF($AV328="",0,IF('1. Eingabemaske'!$F$21="","",(IF('1. Eingabemaske'!$F$21=0,($AU328/'1. Eingabemaske'!$G$21),($AU328-1)/('1. Eingabemaske'!$G$21-1)))*$AV328)),IF($AX328="",0,IF('1. Eingabemaske'!#REF!="","",(IF('1. Eingabemaske'!#REF!=0,($AW328/'1. Eingabemaske'!#REF!),($AW328-1)/('1. Eingabemaske'!#REF!-1)))*$AX328))),"")</f>
        <v/>
      </c>
      <c r="AZ328" s="84" t="str">
        <f t="shared" si="38"/>
        <v>Bitte BES einfügen</v>
      </c>
      <c r="BA328" s="96" t="str">
        <f t="shared" si="39"/>
        <v/>
      </c>
      <c r="BB328" s="100"/>
      <c r="BC328" s="100"/>
      <c r="BD328" s="100"/>
    </row>
    <row r="329" spans="2:56" ht="13.5" thickBot="1" x14ac:dyDescent="0.45">
      <c r="B329" s="99" t="str">
        <f t="shared" ref="B329:B392" si="40">CONCATENATE(E329," ",D329)</f>
        <v xml:space="preserve"> </v>
      </c>
      <c r="C329" s="100"/>
      <c r="D329" s="100"/>
      <c r="E329" s="100"/>
      <c r="F329" s="100"/>
      <c r="G329" s="101"/>
      <c r="H329" s="101"/>
      <c r="I329" s="84" t="str">
        <f>IF(ISBLANK(Tableau1[[#This Row],[Name]]),"",((Tableau1[[#This Row],[Testdatum]]-Tableau1[[#This Row],[Geburtsdatum]])/365))</f>
        <v/>
      </c>
      <c r="J329" s="102" t="str">
        <f t="shared" ref="J329:J392" si="41">IF(ISNUMBER(I329),(ROUNDDOWN(I329,0))," ")</f>
        <v xml:space="preserve"> </v>
      </c>
      <c r="K329" s="103"/>
      <c r="L329" s="103"/>
      <c r="M329" s="104" t="str">
        <f>IF(ISTEXT(D329),IF(L329="","",IF(HLOOKUP(INT($I329),'1. Eingabemaske'!$I$12:$V$21,2,FALSE)&lt;&gt;0,HLOOKUP(INT($I329),'1. Eingabemaske'!$I$12:$V$21,2,FALSE),"")),"")</f>
        <v/>
      </c>
      <c r="N329" s="105" t="str">
        <f>IF(ISTEXT($D329),IF(F329="M",IF(L329="","",IF($K329="Frühentwickler",VLOOKUP(INT($I329),'1. Eingabemaske'!$Z$12:$AF$28,5,FALSE),IF($K329="Normalentwickler",VLOOKUP(INT($I329),'1. Eingabemaske'!$Z$12:$AF$23,6,FALSE),IF($K329="Spätentwickler",VLOOKUP(INT($I329),'1. Eingabemaske'!$Z$12:$AF$23,7,FALSE),0)))+((VLOOKUP(INT($I329),'1. Eingabemaske'!$Z$12:$AF$23,2,FALSE))*(($G329-DATE(YEAR($G329),1,1)+1)/365))),IF(F329="W",(IF($K329="Frühentwickler",VLOOKUP(INT($I329),'1. Eingabemaske'!$AH$12:$AN$28,5,FALSE),IF($K329="Normalentwickler",VLOOKUP(INT($I329),'1. Eingabemaske'!$AH$12:$AN$23,6,FALSE),IF($K329="Spätentwickler",VLOOKUP(INT($I329),'1. Eingabemaske'!$AH$12:$AN$23,7,FALSE),0)))+((VLOOKUP(INT($I329),'1. Eingabemaske'!$AH$12:$AN$23,2,FALSE))*(($G329-DATE(YEAR($G329),1,1)+1)/365))),"Geschlecht fehlt!")),"")</f>
        <v/>
      </c>
      <c r="O329" s="106" t="str">
        <f>IF(ISTEXT(D329),IF(M329="","",IF('1. Eingabemaske'!$F$13="",0,(IF('1. Eingabemaske'!$F$13=0,(L329/'1. Eingabemaske'!$G$13),(L329-1)/('1. Eingabemaske'!$G$13-1))*M329*N329))),"")</f>
        <v/>
      </c>
      <c r="P329" s="103"/>
      <c r="Q329" s="103"/>
      <c r="R329" s="104" t="str">
        <f t="shared" ref="R329:R392" si="42">IF(AND($P329="",$Q329=""),"",AVERAGE($P329:$Q329))</f>
        <v/>
      </c>
      <c r="S329" s="104" t="str">
        <f>IF(AND(ISTEXT($D329),ISNUMBER(R329)),IF(HLOOKUP(INT($I329),'1. Eingabemaske'!$I$12:$V$21,3,FALSE)&lt;&gt;0,HLOOKUP(INT($I329),'1. Eingabemaske'!$I$12:$V$21,3,FALSE),""),"")</f>
        <v/>
      </c>
      <c r="T329" s="106" t="str">
        <f>IF(ISTEXT($D329),IF($S329="","",IF($R329="","",IF('1. Eingabemaske'!$F$14="",0,(IF('1. Eingabemaske'!$F$14=0,(R329/'1. Eingabemaske'!$G$14),(R329-1)/('1. Eingabemaske'!$G$14-1))*$S329)))),"")</f>
        <v/>
      </c>
      <c r="U329" s="103"/>
      <c r="V329" s="103"/>
      <c r="W329" s="104" t="str">
        <f t="shared" ref="W329:W392" si="43">IF(AND($U329="",$V329=""),"",AVERAGE($U329:$V329))</f>
        <v/>
      </c>
      <c r="X329" s="104" t="str">
        <f>IF(AND(ISTEXT($D329),ISNUMBER(W329)),IF(HLOOKUP(INT($I329),'1. Eingabemaske'!$I$12:$V$21,4,FALSE)&lt;&gt;0,HLOOKUP(INT($I329),'1. Eingabemaske'!$I$12:$V$21,4,FALSE),""),"")</f>
        <v/>
      </c>
      <c r="Y329" s="108" t="str">
        <f>IF(ISTEXT($D329),IF($W329="","",IF($X329="","",IF('1. Eingabemaske'!$F$15="","",(IF('1. Eingabemaske'!$F$15=0,($W329/'1. Eingabemaske'!$G$15),($W329-1)/('1. Eingabemaske'!$G$15-1))*$X329)))),"")</f>
        <v/>
      </c>
      <c r="Z329" s="103"/>
      <c r="AA329" s="103"/>
      <c r="AB329" s="104" t="str">
        <f t="shared" ref="AB329:AB392" si="44">IF(AND($Z329="",$AA329=""),"",AVERAGE($Z329:$AA329))</f>
        <v/>
      </c>
      <c r="AC329" s="104" t="str">
        <f>IF(AND(ISTEXT($D329),ISNUMBER($AB329)),IF(HLOOKUP(INT($I329),'1. Eingabemaske'!$I$12:$V$21,5,FALSE)&lt;&gt;0,HLOOKUP(INT($I329),'1. Eingabemaske'!$I$12:$V$21,5,FALSE),""),"")</f>
        <v/>
      </c>
      <c r="AD329" s="91" t="str">
        <f>IF(ISTEXT($D329),IF($AC329="","",IF('1. Eingabemaske'!$F$16="","",(IF('1. Eingabemaske'!$F$16=0,($AB329/'1. Eingabemaske'!$G$16),($AB329-1)/('1. Eingabemaske'!$G$16-1))*$AC329))),"")</f>
        <v/>
      </c>
      <c r="AE329" s="92" t="str">
        <f>IF(ISTEXT($D329),IF(F329="M",IF(L329="","",IF($K329="Frühentwickler",VLOOKUP(INT($I329),'1. Eingabemaske'!$Z$12:$AF$28,5,FALSE),IF($K329="Normalentwickler",VLOOKUP(INT($I329),'1. Eingabemaske'!$Z$12:$AF$23,6,FALSE),IF($K329="Spätentwickler",VLOOKUP(INT($I329),'1. Eingabemaske'!$Z$12:$AF$23,7,FALSE),0)))+((VLOOKUP(INT($I329),'1. Eingabemaske'!$Z$12:$AF$23,2,FALSE))*(($G329-DATE(YEAR($G329),1,1)+1)/365))),IF(F329="W",(IF($K329="Frühentwickler",VLOOKUP(INT($I329),'1. Eingabemaske'!$AH$12:$AN$28,5,FALSE),IF($K329="Normalentwickler",VLOOKUP(INT($I329),'1. Eingabemaske'!$AH$12:$AN$23,6,FALSE),IF($K329="Spätentwickler",VLOOKUP(INT($I329),'1. Eingabemaske'!$AH$12:$AN$23,7,FALSE),0)))+((VLOOKUP(INT($I329),'1. Eingabemaske'!$AH$12:$AN$23,2,FALSE))*(($G329-DATE(YEAR($G329),1,1)+1)/365))),"Geschlecht fehlt!")),"")</f>
        <v/>
      </c>
      <c r="AF329" s="93" t="str">
        <f t="shared" ref="AF329:AF392" si="45">IF(ISNUMBER(AE329),SUM(T329,Y329,AD329)*AE329,"")</f>
        <v/>
      </c>
      <c r="AG329" s="103"/>
      <c r="AH329" s="94" t="str">
        <f>IF(AND(ISTEXT($D329),ISNUMBER($AG329)),IF(HLOOKUP(INT($I329),'1. Eingabemaske'!$I$12:$V$21,6,FALSE)&lt;&gt;0,HLOOKUP(INT($I329),'1. Eingabemaske'!$I$12:$V$21,6,FALSE),""),"")</f>
        <v/>
      </c>
      <c r="AI329" s="91" t="str">
        <f>IF(ISTEXT($D329),IF($AH329="","",IF('1. Eingabemaske'!$F$17="","",(IF('1. Eingabemaske'!$F$17=0,($AG329/'1. Eingabemaske'!$G$17),($AG329-1)/('1. Eingabemaske'!$G$17-1))*$AH329))),"")</f>
        <v/>
      </c>
      <c r="AJ329" s="103"/>
      <c r="AK329" s="94" t="str">
        <f>IF(AND(ISTEXT($D329),ISNUMBER($AJ329)),IF(HLOOKUP(INT($I329),'1. Eingabemaske'!$I$12:$V$21,7,FALSE)&lt;&gt;0,HLOOKUP(INT($I329),'1. Eingabemaske'!$I$12:$V$21,7,FALSE),""),"")</f>
        <v/>
      </c>
      <c r="AL329" s="91" t="str">
        <f>IF(ISTEXT($D329),IF(AJ329=0,0,IF($AK329="","",IF('1. Eingabemaske'!$F$18="","",(IF('1. Eingabemaske'!$F$18=0,($AJ329/'1. Eingabemaske'!$G$18),($AJ329-1)/('1. Eingabemaske'!$G$18-1))*$AK329)))),"")</f>
        <v/>
      </c>
      <c r="AM329" s="103"/>
      <c r="AN329" s="94" t="str">
        <f>IF(AND(ISTEXT($D329),ISNUMBER($AM329)),IF(HLOOKUP(INT($I329),'1. Eingabemaske'!$I$12:$V$21,8,FALSE)&lt;&gt;0,HLOOKUP(INT($I329),'1. Eingabemaske'!$I$12:$V$21,8,FALSE),""),"")</f>
        <v/>
      </c>
      <c r="AO329" s="89" t="str">
        <f>IF(ISTEXT($D329),IF($AN329="","",IF('1. Eingabemaske'!#REF!="","",(IF('1. Eingabemaske'!#REF!=0,($AM329/'1. Eingabemaske'!#REF!),($AM329-1)/('1. Eingabemaske'!#REF!-1))*$AN329))),"")</f>
        <v/>
      </c>
      <c r="AP329" s="110"/>
      <c r="AQ329" s="94" t="str">
        <f>IF(AND(ISTEXT($D329),ISNUMBER($AP329)),IF(HLOOKUP(INT($I329),'1. Eingabemaske'!$I$12:$V$21,9,FALSE)&lt;&gt;0,HLOOKUP(INT($I329),'1. Eingabemaske'!$I$12:$V$21,9,FALSE),""),"")</f>
        <v/>
      </c>
      <c r="AR329" s="103"/>
      <c r="AS329" s="94" t="str">
        <f>IF(AND(ISTEXT($D329),ISNUMBER($AR329)),IF(HLOOKUP(INT($I329),'1. Eingabemaske'!$I$12:$V$21,10,FALSE)&lt;&gt;0,HLOOKUP(INT($I329),'1. Eingabemaske'!$I$12:$V$21,10,FALSE),""),"")</f>
        <v/>
      </c>
      <c r="AT329" s="95" t="str">
        <f>IF(ISTEXT($D329),(IF($AQ329="",0,IF('1. Eingabemaske'!$F$19="","",(IF('1. Eingabemaske'!$F$19=0,($AP329/'1. Eingabemaske'!$G$19),($AP329-1)/('1. Eingabemaske'!$G$19-1))*$AQ329)))+IF($AS329="",0,IF('1. Eingabemaske'!$F$20="","",(IF('1. Eingabemaske'!$F$20=0,($AR329/'1. Eingabemaske'!$G$20),($AR329-1)/('1. Eingabemaske'!$G$20-1))*$AS329)))),"")</f>
        <v/>
      </c>
      <c r="AU329" s="103"/>
      <c r="AV329" s="94" t="str">
        <f>IF(AND(ISTEXT($D329),ISNUMBER($AU329)),IF(HLOOKUP(INT($I329),'1. Eingabemaske'!$I$12:$V$21,11,FALSE)&lt;&gt;0,HLOOKUP(INT($I329),'1. Eingabemaske'!$I$12:$V$21,11,FALSE),""),"")</f>
        <v/>
      </c>
      <c r="AW329" s="103"/>
      <c r="AX329" s="94" t="str">
        <f>IF(AND(ISTEXT($D329),ISNUMBER($AW329)),IF(HLOOKUP(INT($I329),'1. Eingabemaske'!$I$12:$V$21,12,FALSE)&lt;&gt;0,HLOOKUP(INT($I329),'1. Eingabemaske'!$I$12:$V$21,12,FALSE),""),"")</f>
        <v/>
      </c>
      <c r="AY329" s="95" t="str">
        <f>IF(ISTEXT($D329),SUM(IF($AV329="",0,IF('1. Eingabemaske'!$F$21="","",(IF('1. Eingabemaske'!$F$21=0,($AU329/'1. Eingabemaske'!$G$21),($AU329-1)/('1. Eingabemaske'!$G$21-1)))*$AV329)),IF($AX329="",0,IF('1. Eingabemaske'!#REF!="","",(IF('1. Eingabemaske'!#REF!=0,($AW329/'1. Eingabemaske'!#REF!),($AW329-1)/('1. Eingabemaske'!#REF!-1)))*$AX329))),"")</f>
        <v/>
      </c>
      <c r="AZ329" s="84" t="str">
        <f t="shared" ref="AZ329:AZ392" si="46">IF(K329="","Bitte BES einfügen",SUM(O329,AF329,AI329,AL329,AO329,AT329,AY329))</f>
        <v>Bitte BES einfügen</v>
      </c>
      <c r="BA329" s="96" t="str">
        <f t="shared" ref="BA329:BA392" si="47">IF(ISTEXT(D329),RANK(AZ329,$AZ$9:$AZ$502),"")</f>
        <v/>
      </c>
      <c r="BB329" s="100"/>
      <c r="BC329" s="100"/>
      <c r="BD329" s="100"/>
    </row>
    <row r="330" spans="2:56" ht="13.5" thickBot="1" x14ac:dyDescent="0.45">
      <c r="B330" s="99" t="str">
        <f t="shared" si="40"/>
        <v xml:space="preserve"> </v>
      </c>
      <c r="C330" s="100"/>
      <c r="D330" s="100"/>
      <c r="E330" s="100"/>
      <c r="F330" s="100"/>
      <c r="G330" s="101"/>
      <c r="H330" s="101"/>
      <c r="I330" s="84" t="str">
        <f>IF(ISBLANK(Tableau1[[#This Row],[Name]]),"",((Tableau1[[#This Row],[Testdatum]]-Tableau1[[#This Row],[Geburtsdatum]])/365))</f>
        <v/>
      </c>
      <c r="J330" s="102" t="str">
        <f t="shared" si="41"/>
        <v xml:space="preserve"> </v>
      </c>
      <c r="K330" s="103"/>
      <c r="L330" s="103"/>
      <c r="M330" s="104" t="str">
        <f>IF(ISTEXT(D330),IF(L330="","",IF(HLOOKUP(INT($I330),'1. Eingabemaske'!$I$12:$V$21,2,FALSE)&lt;&gt;0,HLOOKUP(INT($I330),'1. Eingabemaske'!$I$12:$V$21,2,FALSE),"")),"")</f>
        <v/>
      </c>
      <c r="N330" s="105" t="str">
        <f>IF(ISTEXT($D330),IF(F330="M",IF(L330="","",IF($K330="Frühentwickler",VLOOKUP(INT($I330),'1. Eingabemaske'!$Z$12:$AF$28,5,FALSE),IF($K330="Normalentwickler",VLOOKUP(INT($I330),'1. Eingabemaske'!$Z$12:$AF$23,6,FALSE),IF($K330="Spätentwickler",VLOOKUP(INT($I330),'1. Eingabemaske'!$Z$12:$AF$23,7,FALSE),0)))+((VLOOKUP(INT($I330),'1. Eingabemaske'!$Z$12:$AF$23,2,FALSE))*(($G330-DATE(YEAR($G330),1,1)+1)/365))),IF(F330="W",(IF($K330="Frühentwickler",VLOOKUP(INT($I330),'1. Eingabemaske'!$AH$12:$AN$28,5,FALSE),IF($K330="Normalentwickler",VLOOKUP(INT($I330),'1. Eingabemaske'!$AH$12:$AN$23,6,FALSE),IF($K330="Spätentwickler",VLOOKUP(INT($I330),'1. Eingabemaske'!$AH$12:$AN$23,7,FALSE),0)))+((VLOOKUP(INT($I330),'1. Eingabemaske'!$AH$12:$AN$23,2,FALSE))*(($G330-DATE(YEAR($G330),1,1)+1)/365))),"Geschlecht fehlt!")),"")</f>
        <v/>
      </c>
      <c r="O330" s="106" t="str">
        <f>IF(ISTEXT(D330),IF(M330="","",IF('1. Eingabemaske'!$F$13="",0,(IF('1. Eingabemaske'!$F$13=0,(L330/'1. Eingabemaske'!$G$13),(L330-1)/('1. Eingabemaske'!$G$13-1))*M330*N330))),"")</f>
        <v/>
      </c>
      <c r="P330" s="103"/>
      <c r="Q330" s="103"/>
      <c r="R330" s="104" t="str">
        <f t="shared" si="42"/>
        <v/>
      </c>
      <c r="S330" s="104" t="str">
        <f>IF(AND(ISTEXT($D330),ISNUMBER(R330)),IF(HLOOKUP(INT($I330),'1. Eingabemaske'!$I$12:$V$21,3,FALSE)&lt;&gt;0,HLOOKUP(INT($I330),'1. Eingabemaske'!$I$12:$V$21,3,FALSE),""),"")</f>
        <v/>
      </c>
      <c r="T330" s="106" t="str">
        <f>IF(ISTEXT($D330),IF($S330="","",IF($R330="","",IF('1. Eingabemaske'!$F$14="",0,(IF('1. Eingabemaske'!$F$14=0,(R330/'1. Eingabemaske'!$G$14),(R330-1)/('1. Eingabemaske'!$G$14-1))*$S330)))),"")</f>
        <v/>
      </c>
      <c r="U330" s="103"/>
      <c r="V330" s="103"/>
      <c r="W330" s="104" t="str">
        <f t="shared" si="43"/>
        <v/>
      </c>
      <c r="X330" s="104" t="str">
        <f>IF(AND(ISTEXT($D330),ISNUMBER(W330)),IF(HLOOKUP(INT($I330),'1. Eingabemaske'!$I$12:$V$21,4,FALSE)&lt;&gt;0,HLOOKUP(INT($I330),'1. Eingabemaske'!$I$12:$V$21,4,FALSE),""),"")</f>
        <v/>
      </c>
      <c r="Y330" s="108" t="str">
        <f>IF(ISTEXT($D330),IF($W330="","",IF($X330="","",IF('1. Eingabemaske'!$F$15="","",(IF('1. Eingabemaske'!$F$15=0,($W330/'1. Eingabemaske'!$G$15),($W330-1)/('1. Eingabemaske'!$G$15-1))*$X330)))),"")</f>
        <v/>
      </c>
      <c r="Z330" s="103"/>
      <c r="AA330" s="103"/>
      <c r="AB330" s="104" t="str">
        <f t="shared" si="44"/>
        <v/>
      </c>
      <c r="AC330" s="104" t="str">
        <f>IF(AND(ISTEXT($D330),ISNUMBER($AB330)),IF(HLOOKUP(INT($I330),'1. Eingabemaske'!$I$12:$V$21,5,FALSE)&lt;&gt;0,HLOOKUP(INT($I330),'1. Eingabemaske'!$I$12:$V$21,5,FALSE),""),"")</f>
        <v/>
      </c>
      <c r="AD330" s="91" t="str">
        <f>IF(ISTEXT($D330),IF($AC330="","",IF('1. Eingabemaske'!$F$16="","",(IF('1. Eingabemaske'!$F$16=0,($AB330/'1. Eingabemaske'!$G$16),($AB330-1)/('1. Eingabemaske'!$G$16-1))*$AC330))),"")</f>
        <v/>
      </c>
      <c r="AE330" s="92" t="str">
        <f>IF(ISTEXT($D330),IF(F330="M",IF(L330="","",IF($K330="Frühentwickler",VLOOKUP(INT($I330),'1. Eingabemaske'!$Z$12:$AF$28,5,FALSE),IF($K330="Normalentwickler",VLOOKUP(INT($I330),'1. Eingabemaske'!$Z$12:$AF$23,6,FALSE),IF($K330="Spätentwickler",VLOOKUP(INT($I330),'1. Eingabemaske'!$Z$12:$AF$23,7,FALSE),0)))+((VLOOKUP(INT($I330),'1. Eingabemaske'!$Z$12:$AF$23,2,FALSE))*(($G330-DATE(YEAR($G330),1,1)+1)/365))),IF(F330="W",(IF($K330="Frühentwickler",VLOOKUP(INT($I330),'1. Eingabemaske'!$AH$12:$AN$28,5,FALSE),IF($K330="Normalentwickler",VLOOKUP(INT($I330),'1. Eingabemaske'!$AH$12:$AN$23,6,FALSE),IF($K330="Spätentwickler",VLOOKUP(INT($I330),'1. Eingabemaske'!$AH$12:$AN$23,7,FALSE),0)))+((VLOOKUP(INT($I330),'1. Eingabemaske'!$AH$12:$AN$23,2,FALSE))*(($G330-DATE(YEAR($G330),1,1)+1)/365))),"Geschlecht fehlt!")),"")</f>
        <v/>
      </c>
      <c r="AF330" s="93" t="str">
        <f t="shared" si="45"/>
        <v/>
      </c>
      <c r="AG330" s="103"/>
      <c r="AH330" s="94" t="str">
        <f>IF(AND(ISTEXT($D330),ISNUMBER($AG330)),IF(HLOOKUP(INT($I330),'1. Eingabemaske'!$I$12:$V$21,6,FALSE)&lt;&gt;0,HLOOKUP(INT($I330),'1. Eingabemaske'!$I$12:$V$21,6,FALSE),""),"")</f>
        <v/>
      </c>
      <c r="AI330" s="91" t="str">
        <f>IF(ISTEXT($D330),IF($AH330="","",IF('1. Eingabemaske'!$F$17="","",(IF('1. Eingabemaske'!$F$17=0,($AG330/'1. Eingabemaske'!$G$17),($AG330-1)/('1. Eingabemaske'!$G$17-1))*$AH330))),"")</f>
        <v/>
      </c>
      <c r="AJ330" s="103"/>
      <c r="AK330" s="94" t="str">
        <f>IF(AND(ISTEXT($D330),ISNUMBER($AJ330)),IF(HLOOKUP(INT($I330),'1. Eingabemaske'!$I$12:$V$21,7,FALSE)&lt;&gt;0,HLOOKUP(INT($I330),'1. Eingabemaske'!$I$12:$V$21,7,FALSE),""),"")</f>
        <v/>
      </c>
      <c r="AL330" s="91" t="str">
        <f>IF(ISTEXT($D330),IF(AJ330=0,0,IF($AK330="","",IF('1. Eingabemaske'!$F$18="","",(IF('1. Eingabemaske'!$F$18=0,($AJ330/'1. Eingabemaske'!$G$18),($AJ330-1)/('1. Eingabemaske'!$G$18-1))*$AK330)))),"")</f>
        <v/>
      </c>
      <c r="AM330" s="103"/>
      <c r="AN330" s="94" t="str">
        <f>IF(AND(ISTEXT($D330),ISNUMBER($AM330)),IF(HLOOKUP(INT($I330),'1. Eingabemaske'!$I$12:$V$21,8,FALSE)&lt;&gt;0,HLOOKUP(INT($I330),'1. Eingabemaske'!$I$12:$V$21,8,FALSE),""),"")</f>
        <v/>
      </c>
      <c r="AO330" s="89" t="str">
        <f>IF(ISTEXT($D330),IF($AN330="","",IF('1. Eingabemaske'!#REF!="","",(IF('1. Eingabemaske'!#REF!=0,($AM330/'1. Eingabemaske'!#REF!),($AM330-1)/('1. Eingabemaske'!#REF!-1))*$AN330))),"")</f>
        <v/>
      </c>
      <c r="AP330" s="110"/>
      <c r="AQ330" s="94" t="str">
        <f>IF(AND(ISTEXT($D330),ISNUMBER($AP330)),IF(HLOOKUP(INT($I330),'1. Eingabemaske'!$I$12:$V$21,9,FALSE)&lt;&gt;0,HLOOKUP(INT($I330),'1. Eingabemaske'!$I$12:$V$21,9,FALSE),""),"")</f>
        <v/>
      </c>
      <c r="AR330" s="103"/>
      <c r="AS330" s="94" t="str">
        <f>IF(AND(ISTEXT($D330),ISNUMBER($AR330)),IF(HLOOKUP(INT($I330),'1. Eingabemaske'!$I$12:$V$21,10,FALSE)&lt;&gt;0,HLOOKUP(INT($I330),'1. Eingabemaske'!$I$12:$V$21,10,FALSE),""),"")</f>
        <v/>
      </c>
      <c r="AT330" s="95" t="str">
        <f>IF(ISTEXT($D330),(IF($AQ330="",0,IF('1. Eingabemaske'!$F$19="","",(IF('1. Eingabemaske'!$F$19=0,($AP330/'1. Eingabemaske'!$G$19),($AP330-1)/('1. Eingabemaske'!$G$19-1))*$AQ330)))+IF($AS330="",0,IF('1. Eingabemaske'!$F$20="","",(IF('1. Eingabemaske'!$F$20=0,($AR330/'1. Eingabemaske'!$G$20),($AR330-1)/('1. Eingabemaske'!$G$20-1))*$AS330)))),"")</f>
        <v/>
      </c>
      <c r="AU330" s="103"/>
      <c r="AV330" s="94" t="str">
        <f>IF(AND(ISTEXT($D330),ISNUMBER($AU330)),IF(HLOOKUP(INT($I330),'1. Eingabemaske'!$I$12:$V$21,11,FALSE)&lt;&gt;0,HLOOKUP(INT($I330),'1. Eingabemaske'!$I$12:$V$21,11,FALSE),""),"")</f>
        <v/>
      </c>
      <c r="AW330" s="103"/>
      <c r="AX330" s="94" t="str">
        <f>IF(AND(ISTEXT($D330),ISNUMBER($AW330)),IF(HLOOKUP(INT($I330),'1. Eingabemaske'!$I$12:$V$21,12,FALSE)&lt;&gt;0,HLOOKUP(INT($I330),'1. Eingabemaske'!$I$12:$V$21,12,FALSE),""),"")</f>
        <v/>
      </c>
      <c r="AY330" s="95" t="str">
        <f>IF(ISTEXT($D330),SUM(IF($AV330="",0,IF('1. Eingabemaske'!$F$21="","",(IF('1. Eingabemaske'!$F$21=0,($AU330/'1. Eingabemaske'!$G$21),($AU330-1)/('1. Eingabemaske'!$G$21-1)))*$AV330)),IF($AX330="",0,IF('1. Eingabemaske'!#REF!="","",(IF('1. Eingabemaske'!#REF!=0,($AW330/'1. Eingabemaske'!#REF!),($AW330-1)/('1. Eingabemaske'!#REF!-1)))*$AX330))),"")</f>
        <v/>
      </c>
      <c r="AZ330" s="84" t="str">
        <f t="shared" si="46"/>
        <v>Bitte BES einfügen</v>
      </c>
      <c r="BA330" s="96" t="str">
        <f t="shared" si="47"/>
        <v/>
      </c>
      <c r="BB330" s="100"/>
      <c r="BC330" s="100"/>
      <c r="BD330" s="100"/>
    </row>
    <row r="331" spans="2:56" ht="13.5" thickBot="1" x14ac:dyDescent="0.45">
      <c r="B331" s="99" t="str">
        <f t="shared" si="40"/>
        <v xml:space="preserve"> </v>
      </c>
      <c r="C331" s="100"/>
      <c r="D331" s="100"/>
      <c r="E331" s="100"/>
      <c r="F331" s="100"/>
      <c r="G331" s="101"/>
      <c r="H331" s="101"/>
      <c r="I331" s="84" t="str">
        <f>IF(ISBLANK(Tableau1[[#This Row],[Name]]),"",((Tableau1[[#This Row],[Testdatum]]-Tableau1[[#This Row],[Geburtsdatum]])/365))</f>
        <v/>
      </c>
      <c r="J331" s="102" t="str">
        <f t="shared" si="41"/>
        <v xml:space="preserve"> </v>
      </c>
      <c r="K331" s="103"/>
      <c r="L331" s="103"/>
      <c r="M331" s="104" t="str">
        <f>IF(ISTEXT(D331),IF(L331="","",IF(HLOOKUP(INT($I331),'1. Eingabemaske'!$I$12:$V$21,2,FALSE)&lt;&gt;0,HLOOKUP(INT($I331),'1. Eingabemaske'!$I$12:$V$21,2,FALSE),"")),"")</f>
        <v/>
      </c>
      <c r="N331" s="105" t="str">
        <f>IF(ISTEXT($D331),IF(F331="M",IF(L331="","",IF($K331="Frühentwickler",VLOOKUP(INT($I331),'1. Eingabemaske'!$Z$12:$AF$28,5,FALSE),IF($K331="Normalentwickler",VLOOKUP(INT($I331),'1. Eingabemaske'!$Z$12:$AF$23,6,FALSE),IF($K331="Spätentwickler",VLOOKUP(INT($I331),'1. Eingabemaske'!$Z$12:$AF$23,7,FALSE),0)))+((VLOOKUP(INT($I331),'1. Eingabemaske'!$Z$12:$AF$23,2,FALSE))*(($G331-DATE(YEAR($G331),1,1)+1)/365))),IF(F331="W",(IF($K331="Frühentwickler",VLOOKUP(INT($I331),'1. Eingabemaske'!$AH$12:$AN$28,5,FALSE),IF($K331="Normalentwickler",VLOOKUP(INT($I331),'1. Eingabemaske'!$AH$12:$AN$23,6,FALSE),IF($K331="Spätentwickler",VLOOKUP(INT($I331),'1. Eingabemaske'!$AH$12:$AN$23,7,FALSE),0)))+((VLOOKUP(INT($I331),'1. Eingabemaske'!$AH$12:$AN$23,2,FALSE))*(($G331-DATE(YEAR($G331),1,1)+1)/365))),"Geschlecht fehlt!")),"")</f>
        <v/>
      </c>
      <c r="O331" s="106" t="str">
        <f>IF(ISTEXT(D331),IF(M331="","",IF('1. Eingabemaske'!$F$13="",0,(IF('1. Eingabemaske'!$F$13=0,(L331/'1. Eingabemaske'!$G$13),(L331-1)/('1. Eingabemaske'!$G$13-1))*M331*N331))),"")</f>
        <v/>
      </c>
      <c r="P331" s="103"/>
      <c r="Q331" s="103"/>
      <c r="R331" s="104" t="str">
        <f t="shared" si="42"/>
        <v/>
      </c>
      <c r="S331" s="104" t="str">
        <f>IF(AND(ISTEXT($D331),ISNUMBER(R331)),IF(HLOOKUP(INT($I331),'1. Eingabemaske'!$I$12:$V$21,3,FALSE)&lt;&gt;0,HLOOKUP(INT($I331),'1. Eingabemaske'!$I$12:$V$21,3,FALSE),""),"")</f>
        <v/>
      </c>
      <c r="T331" s="106" t="str">
        <f>IF(ISTEXT($D331),IF($S331="","",IF($R331="","",IF('1. Eingabemaske'!$F$14="",0,(IF('1. Eingabemaske'!$F$14=0,(R331/'1. Eingabemaske'!$G$14),(R331-1)/('1. Eingabemaske'!$G$14-1))*$S331)))),"")</f>
        <v/>
      </c>
      <c r="U331" s="103"/>
      <c r="V331" s="103"/>
      <c r="W331" s="104" t="str">
        <f t="shared" si="43"/>
        <v/>
      </c>
      <c r="X331" s="104" t="str">
        <f>IF(AND(ISTEXT($D331),ISNUMBER(W331)),IF(HLOOKUP(INT($I331),'1. Eingabemaske'!$I$12:$V$21,4,FALSE)&lt;&gt;0,HLOOKUP(INT($I331),'1. Eingabemaske'!$I$12:$V$21,4,FALSE),""),"")</f>
        <v/>
      </c>
      <c r="Y331" s="108" t="str">
        <f>IF(ISTEXT($D331),IF($W331="","",IF($X331="","",IF('1. Eingabemaske'!$F$15="","",(IF('1. Eingabemaske'!$F$15=0,($W331/'1. Eingabemaske'!$G$15),($W331-1)/('1. Eingabemaske'!$G$15-1))*$X331)))),"")</f>
        <v/>
      </c>
      <c r="Z331" s="103"/>
      <c r="AA331" s="103"/>
      <c r="AB331" s="104" t="str">
        <f t="shared" si="44"/>
        <v/>
      </c>
      <c r="AC331" s="104" t="str">
        <f>IF(AND(ISTEXT($D331),ISNUMBER($AB331)),IF(HLOOKUP(INT($I331),'1. Eingabemaske'!$I$12:$V$21,5,FALSE)&lt;&gt;0,HLOOKUP(INT($I331),'1. Eingabemaske'!$I$12:$V$21,5,FALSE),""),"")</f>
        <v/>
      </c>
      <c r="AD331" s="91" t="str">
        <f>IF(ISTEXT($D331),IF($AC331="","",IF('1. Eingabemaske'!$F$16="","",(IF('1. Eingabemaske'!$F$16=0,($AB331/'1. Eingabemaske'!$G$16),($AB331-1)/('1. Eingabemaske'!$G$16-1))*$AC331))),"")</f>
        <v/>
      </c>
      <c r="AE331" s="92" t="str">
        <f>IF(ISTEXT($D331),IF(F331="M",IF(L331="","",IF($K331="Frühentwickler",VLOOKUP(INT($I331),'1. Eingabemaske'!$Z$12:$AF$28,5,FALSE),IF($K331="Normalentwickler",VLOOKUP(INT($I331),'1. Eingabemaske'!$Z$12:$AF$23,6,FALSE),IF($K331="Spätentwickler",VLOOKUP(INT($I331),'1. Eingabemaske'!$Z$12:$AF$23,7,FALSE),0)))+((VLOOKUP(INT($I331),'1. Eingabemaske'!$Z$12:$AF$23,2,FALSE))*(($G331-DATE(YEAR($G331),1,1)+1)/365))),IF(F331="W",(IF($K331="Frühentwickler",VLOOKUP(INT($I331),'1. Eingabemaske'!$AH$12:$AN$28,5,FALSE),IF($K331="Normalentwickler",VLOOKUP(INT($I331),'1. Eingabemaske'!$AH$12:$AN$23,6,FALSE),IF($K331="Spätentwickler",VLOOKUP(INT($I331),'1. Eingabemaske'!$AH$12:$AN$23,7,FALSE),0)))+((VLOOKUP(INT($I331),'1. Eingabemaske'!$AH$12:$AN$23,2,FALSE))*(($G331-DATE(YEAR($G331),1,1)+1)/365))),"Geschlecht fehlt!")),"")</f>
        <v/>
      </c>
      <c r="AF331" s="93" t="str">
        <f t="shared" si="45"/>
        <v/>
      </c>
      <c r="AG331" s="103"/>
      <c r="AH331" s="94" t="str">
        <f>IF(AND(ISTEXT($D331),ISNUMBER($AG331)),IF(HLOOKUP(INT($I331),'1. Eingabemaske'!$I$12:$V$21,6,FALSE)&lt;&gt;0,HLOOKUP(INT($I331),'1. Eingabemaske'!$I$12:$V$21,6,FALSE),""),"")</f>
        <v/>
      </c>
      <c r="AI331" s="91" t="str">
        <f>IF(ISTEXT($D331),IF($AH331="","",IF('1. Eingabemaske'!$F$17="","",(IF('1. Eingabemaske'!$F$17=0,($AG331/'1. Eingabemaske'!$G$17),($AG331-1)/('1. Eingabemaske'!$G$17-1))*$AH331))),"")</f>
        <v/>
      </c>
      <c r="AJ331" s="103"/>
      <c r="AK331" s="94" t="str">
        <f>IF(AND(ISTEXT($D331),ISNUMBER($AJ331)),IF(HLOOKUP(INT($I331),'1. Eingabemaske'!$I$12:$V$21,7,FALSE)&lt;&gt;0,HLOOKUP(INT($I331),'1. Eingabemaske'!$I$12:$V$21,7,FALSE),""),"")</f>
        <v/>
      </c>
      <c r="AL331" s="91" t="str">
        <f>IF(ISTEXT($D331),IF(AJ331=0,0,IF($AK331="","",IF('1. Eingabemaske'!$F$18="","",(IF('1. Eingabemaske'!$F$18=0,($AJ331/'1. Eingabemaske'!$G$18),($AJ331-1)/('1. Eingabemaske'!$G$18-1))*$AK331)))),"")</f>
        <v/>
      </c>
      <c r="AM331" s="103"/>
      <c r="AN331" s="94" t="str">
        <f>IF(AND(ISTEXT($D331),ISNUMBER($AM331)),IF(HLOOKUP(INT($I331),'1. Eingabemaske'!$I$12:$V$21,8,FALSE)&lt;&gt;0,HLOOKUP(INT($I331),'1. Eingabemaske'!$I$12:$V$21,8,FALSE),""),"")</f>
        <v/>
      </c>
      <c r="AO331" s="89" t="str">
        <f>IF(ISTEXT($D331),IF($AN331="","",IF('1. Eingabemaske'!#REF!="","",(IF('1. Eingabemaske'!#REF!=0,($AM331/'1. Eingabemaske'!#REF!),($AM331-1)/('1. Eingabemaske'!#REF!-1))*$AN331))),"")</f>
        <v/>
      </c>
      <c r="AP331" s="110"/>
      <c r="AQ331" s="94" t="str">
        <f>IF(AND(ISTEXT($D331),ISNUMBER($AP331)),IF(HLOOKUP(INT($I331),'1. Eingabemaske'!$I$12:$V$21,9,FALSE)&lt;&gt;0,HLOOKUP(INT($I331),'1. Eingabemaske'!$I$12:$V$21,9,FALSE),""),"")</f>
        <v/>
      </c>
      <c r="AR331" s="103"/>
      <c r="AS331" s="94" t="str">
        <f>IF(AND(ISTEXT($D331),ISNUMBER($AR331)),IF(HLOOKUP(INT($I331),'1. Eingabemaske'!$I$12:$V$21,10,FALSE)&lt;&gt;0,HLOOKUP(INT($I331),'1. Eingabemaske'!$I$12:$V$21,10,FALSE),""),"")</f>
        <v/>
      </c>
      <c r="AT331" s="95" t="str">
        <f>IF(ISTEXT($D331),(IF($AQ331="",0,IF('1. Eingabemaske'!$F$19="","",(IF('1. Eingabemaske'!$F$19=0,($AP331/'1. Eingabemaske'!$G$19),($AP331-1)/('1. Eingabemaske'!$G$19-1))*$AQ331)))+IF($AS331="",0,IF('1. Eingabemaske'!$F$20="","",(IF('1. Eingabemaske'!$F$20=0,($AR331/'1. Eingabemaske'!$G$20),($AR331-1)/('1. Eingabemaske'!$G$20-1))*$AS331)))),"")</f>
        <v/>
      </c>
      <c r="AU331" s="103"/>
      <c r="AV331" s="94" t="str">
        <f>IF(AND(ISTEXT($D331),ISNUMBER($AU331)),IF(HLOOKUP(INT($I331),'1. Eingabemaske'!$I$12:$V$21,11,FALSE)&lt;&gt;0,HLOOKUP(INT($I331),'1. Eingabemaske'!$I$12:$V$21,11,FALSE),""),"")</f>
        <v/>
      </c>
      <c r="AW331" s="103"/>
      <c r="AX331" s="94" t="str">
        <f>IF(AND(ISTEXT($D331),ISNUMBER($AW331)),IF(HLOOKUP(INT($I331),'1. Eingabemaske'!$I$12:$V$21,12,FALSE)&lt;&gt;0,HLOOKUP(INT($I331),'1. Eingabemaske'!$I$12:$V$21,12,FALSE),""),"")</f>
        <v/>
      </c>
      <c r="AY331" s="95" t="str">
        <f>IF(ISTEXT($D331),SUM(IF($AV331="",0,IF('1. Eingabemaske'!$F$21="","",(IF('1. Eingabemaske'!$F$21=0,($AU331/'1. Eingabemaske'!$G$21),($AU331-1)/('1. Eingabemaske'!$G$21-1)))*$AV331)),IF($AX331="",0,IF('1. Eingabemaske'!#REF!="","",(IF('1. Eingabemaske'!#REF!=0,($AW331/'1. Eingabemaske'!#REF!),($AW331-1)/('1. Eingabemaske'!#REF!-1)))*$AX331))),"")</f>
        <v/>
      </c>
      <c r="AZ331" s="84" t="str">
        <f t="shared" si="46"/>
        <v>Bitte BES einfügen</v>
      </c>
      <c r="BA331" s="96" t="str">
        <f t="shared" si="47"/>
        <v/>
      </c>
      <c r="BB331" s="100"/>
      <c r="BC331" s="100"/>
      <c r="BD331" s="100"/>
    </row>
    <row r="332" spans="2:56" ht="13.5" thickBot="1" x14ac:dyDescent="0.45">
      <c r="B332" s="99" t="str">
        <f t="shared" si="40"/>
        <v xml:space="preserve"> </v>
      </c>
      <c r="C332" s="100"/>
      <c r="D332" s="100"/>
      <c r="E332" s="100"/>
      <c r="F332" s="100"/>
      <c r="G332" s="101"/>
      <c r="H332" s="101"/>
      <c r="I332" s="84" t="str">
        <f>IF(ISBLANK(Tableau1[[#This Row],[Name]]),"",((Tableau1[[#This Row],[Testdatum]]-Tableau1[[#This Row],[Geburtsdatum]])/365))</f>
        <v/>
      </c>
      <c r="J332" s="102" t="str">
        <f t="shared" si="41"/>
        <v xml:space="preserve"> </v>
      </c>
      <c r="K332" s="103"/>
      <c r="L332" s="103"/>
      <c r="M332" s="104" t="str">
        <f>IF(ISTEXT(D332),IF(L332="","",IF(HLOOKUP(INT($I332),'1. Eingabemaske'!$I$12:$V$21,2,FALSE)&lt;&gt;0,HLOOKUP(INT($I332),'1. Eingabemaske'!$I$12:$V$21,2,FALSE),"")),"")</f>
        <v/>
      </c>
      <c r="N332" s="105" t="str">
        <f>IF(ISTEXT($D332),IF(F332="M",IF(L332="","",IF($K332="Frühentwickler",VLOOKUP(INT($I332),'1. Eingabemaske'!$Z$12:$AF$28,5,FALSE),IF($K332="Normalentwickler",VLOOKUP(INT($I332),'1. Eingabemaske'!$Z$12:$AF$23,6,FALSE),IF($K332="Spätentwickler",VLOOKUP(INT($I332),'1. Eingabemaske'!$Z$12:$AF$23,7,FALSE),0)))+((VLOOKUP(INT($I332),'1. Eingabemaske'!$Z$12:$AF$23,2,FALSE))*(($G332-DATE(YEAR($G332),1,1)+1)/365))),IF(F332="W",(IF($K332="Frühentwickler",VLOOKUP(INT($I332),'1. Eingabemaske'!$AH$12:$AN$28,5,FALSE),IF($K332="Normalentwickler",VLOOKUP(INT($I332),'1. Eingabemaske'!$AH$12:$AN$23,6,FALSE),IF($K332="Spätentwickler",VLOOKUP(INT($I332),'1. Eingabemaske'!$AH$12:$AN$23,7,FALSE),0)))+((VLOOKUP(INT($I332),'1. Eingabemaske'!$AH$12:$AN$23,2,FALSE))*(($G332-DATE(YEAR($G332),1,1)+1)/365))),"Geschlecht fehlt!")),"")</f>
        <v/>
      </c>
      <c r="O332" s="106" t="str">
        <f>IF(ISTEXT(D332),IF(M332="","",IF('1. Eingabemaske'!$F$13="",0,(IF('1. Eingabemaske'!$F$13=0,(L332/'1. Eingabemaske'!$G$13),(L332-1)/('1. Eingabemaske'!$G$13-1))*M332*N332))),"")</f>
        <v/>
      </c>
      <c r="P332" s="103"/>
      <c r="Q332" s="103"/>
      <c r="R332" s="104" t="str">
        <f t="shared" si="42"/>
        <v/>
      </c>
      <c r="S332" s="104" t="str">
        <f>IF(AND(ISTEXT($D332),ISNUMBER(R332)),IF(HLOOKUP(INT($I332),'1. Eingabemaske'!$I$12:$V$21,3,FALSE)&lt;&gt;0,HLOOKUP(INT($I332),'1. Eingabemaske'!$I$12:$V$21,3,FALSE),""),"")</f>
        <v/>
      </c>
      <c r="T332" s="106" t="str">
        <f>IF(ISTEXT($D332),IF($S332="","",IF($R332="","",IF('1. Eingabemaske'!$F$14="",0,(IF('1. Eingabemaske'!$F$14=0,(R332/'1. Eingabemaske'!$G$14),(R332-1)/('1. Eingabemaske'!$G$14-1))*$S332)))),"")</f>
        <v/>
      </c>
      <c r="U332" s="103"/>
      <c r="V332" s="103"/>
      <c r="W332" s="104" t="str">
        <f t="shared" si="43"/>
        <v/>
      </c>
      <c r="X332" s="104" t="str">
        <f>IF(AND(ISTEXT($D332),ISNUMBER(W332)),IF(HLOOKUP(INT($I332),'1. Eingabemaske'!$I$12:$V$21,4,FALSE)&lt;&gt;0,HLOOKUP(INT($I332),'1. Eingabemaske'!$I$12:$V$21,4,FALSE),""),"")</f>
        <v/>
      </c>
      <c r="Y332" s="108" t="str">
        <f>IF(ISTEXT($D332),IF($W332="","",IF($X332="","",IF('1. Eingabemaske'!$F$15="","",(IF('1. Eingabemaske'!$F$15=0,($W332/'1. Eingabemaske'!$G$15),($W332-1)/('1. Eingabemaske'!$G$15-1))*$X332)))),"")</f>
        <v/>
      </c>
      <c r="Z332" s="103"/>
      <c r="AA332" s="103"/>
      <c r="AB332" s="104" t="str">
        <f t="shared" si="44"/>
        <v/>
      </c>
      <c r="AC332" s="104" t="str">
        <f>IF(AND(ISTEXT($D332),ISNUMBER($AB332)),IF(HLOOKUP(INT($I332),'1. Eingabemaske'!$I$12:$V$21,5,FALSE)&lt;&gt;0,HLOOKUP(INT($I332),'1. Eingabemaske'!$I$12:$V$21,5,FALSE),""),"")</f>
        <v/>
      </c>
      <c r="AD332" s="91" t="str">
        <f>IF(ISTEXT($D332),IF($AC332="","",IF('1. Eingabemaske'!$F$16="","",(IF('1. Eingabemaske'!$F$16=0,($AB332/'1. Eingabemaske'!$G$16),($AB332-1)/('1. Eingabemaske'!$G$16-1))*$AC332))),"")</f>
        <v/>
      </c>
      <c r="AE332" s="92" t="str">
        <f>IF(ISTEXT($D332),IF(F332="M",IF(L332="","",IF($K332="Frühentwickler",VLOOKUP(INT($I332),'1. Eingabemaske'!$Z$12:$AF$28,5,FALSE),IF($K332="Normalentwickler",VLOOKUP(INT($I332),'1. Eingabemaske'!$Z$12:$AF$23,6,FALSE),IF($K332="Spätentwickler",VLOOKUP(INT($I332),'1. Eingabemaske'!$Z$12:$AF$23,7,FALSE),0)))+((VLOOKUP(INT($I332),'1. Eingabemaske'!$Z$12:$AF$23,2,FALSE))*(($G332-DATE(YEAR($G332),1,1)+1)/365))),IF(F332="W",(IF($K332="Frühentwickler",VLOOKUP(INT($I332),'1. Eingabemaske'!$AH$12:$AN$28,5,FALSE),IF($K332="Normalentwickler",VLOOKUP(INT($I332),'1. Eingabemaske'!$AH$12:$AN$23,6,FALSE),IF($K332="Spätentwickler",VLOOKUP(INT($I332),'1. Eingabemaske'!$AH$12:$AN$23,7,FALSE),0)))+((VLOOKUP(INT($I332),'1. Eingabemaske'!$AH$12:$AN$23,2,FALSE))*(($G332-DATE(YEAR($G332),1,1)+1)/365))),"Geschlecht fehlt!")),"")</f>
        <v/>
      </c>
      <c r="AF332" s="93" t="str">
        <f t="shared" si="45"/>
        <v/>
      </c>
      <c r="AG332" s="103"/>
      <c r="AH332" s="94" t="str">
        <f>IF(AND(ISTEXT($D332),ISNUMBER($AG332)),IF(HLOOKUP(INT($I332),'1. Eingabemaske'!$I$12:$V$21,6,FALSE)&lt;&gt;0,HLOOKUP(INT($I332),'1. Eingabemaske'!$I$12:$V$21,6,FALSE),""),"")</f>
        <v/>
      </c>
      <c r="AI332" s="91" t="str">
        <f>IF(ISTEXT($D332),IF($AH332="","",IF('1. Eingabemaske'!$F$17="","",(IF('1. Eingabemaske'!$F$17=0,($AG332/'1. Eingabemaske'!$G$17),($AG332-1)/('1. Eingabemaske'!$G$17-1))*$AH332))),"")</f>
        <v/>
      </c>
      <c r="AJ332" s="103"/>
      <c r="AK332" s="94" t="str">
        <f>IF(AND(ISTEXT($D332),ISNUMBER($AJ332)),IF(HLOOKUP(INT($I332),'1. Eingabemaske'!$I$12:$V$21,7,FALSE)&lt;&gt;0,HLOOKUP(INT($I332),'1. Eingabemaske'!$I$12:$V$21,7,FALSE),""),"")</f>
        <v/>
      </c>
      <c r="AL332" s="91" t="str">
        <f>IF(ISTEXT($D332),IF(AJ332=0,0,IF($AK332="","",IF('1. Eingabemaske'!$F$18="","",(IF('1. Eingabemaske'!$F$18=0,($AJ332/'1. Eingabemaske'!$G$18),($AJ332-1)/('1. Eingabemaske'!$G$18-1))*$AK332)))),"")</f>
        <v/>
      </c>
      <c r="AM332" s="103"/>
      <c r="AN332" s="94" t="str">
        <f>IF(AND(ISTEXT($D332),ISNUMBER($AM332)),IF(HLOOKUP(INT($I332),'1. Eingabemaske'!$I$12:$V$21,8,FALSE)&lt;&gt;0,HLOOKUP(INT($I332),'1. Eingabemaske'!$I$12:$V$21,8,FALSE),""),"")</f>
        <v/>
      </c>
      <c r="AO332" s="89" t="str">
        <f>IF(ISTEXT($D332),IF($AN332="","",IF('1. Eingabemaske'!#REF!="","",(IF('1. Eingabemaske'!#REF!=0,($AM332/'1. Eingabemaske'!#REF!),($AM332-1)/('1. Eingabemaske'!#REF!-1))*$AN332))),"")</f>
        <v/>
      </c>
      <c r="AP332" s="110"/>
      <c r="AQ332" s="94" t="str">
        <f>IF(AND(ISTEXT($D332),ISNUMBER($AP332)),IF(HLOOKUP(INT($I332),'1. Eingabemaske'!$I$12:$V$21,9,FALSE)&lt;&gt;0,HLOOKUP(INT($I332),'1. Eingabemaske'!$I$12:$V$21,9,FALSE),""),"")</f>
        <v/>
      </c>
      <c r="AR332" s="103"/>
      <c r="AS332" s="94" t="str">
        <f>IF(AND(ISTEXT($D332),ISNUMBER($AR332)),IF(HLOOKUP(INT($I332),'1. Eingabemaske'!$I$12:$V$21,10,FALSE)&lt;&gt;0,HLOOKUP(INT($I332),'1. Eingabemaske'!$I$12:$V$21,10,FALSE),""),"")</f>
        <v/>
      </c>
      <c r="AT332" s="95" t="str">
        <f>IF(ISTEXT($D332),(IF($AQ332="",0,IF('1. Eingabemaske'!$F$19="","",(IF('1. Eingabemaske'!$F$19=0,($AP332/'1. Eingabemaske'!$G$19),($AP332-1)/('1. Eingabemaske'!$G$19-1))*$AQ332)))+IF($AS332="",0,IF('1. Eingabemaske'!$F$20="","",(IF('1. Eingabemaske'!$F$20=0,($AR332/'1. Eingabemaske'!$G$20),($AR332-1)/('1. Eingabemaske'!$G$20-1))*$AS332)))),"")</f>
        <v/>
      </c>
      <c r="AU332" s="103"/>
      <c r="AV332" s="94" t="str">
        <f>IF(AND(ISTEXT($D332),ISNUMBER($AU332)),IF(HLOOKUP(INT($I332),'1. Eingabemaske'!$I$12:$V$21,11,FALSE)&lt;&gt;0,HLOOKUP(INT($I332),'1. Eingabemaske'!$I$12:$V$21,11,FALSE),""),"")</f>
        <v/>
      </c>
      <c r="AW332" s="103"/>
      <c r="AX332" s="94" t="str">
        <f>IF(AND(ISTEXT($D332),ISNUMBER($AW332)),IF(HLOOKUP(INT($I332),'1. Eingabemaske'!$I$12:$V$21,12,FALSE)&lt;&gt;0,HLOOKUP(INT($I332),'1. Eingabemaske'!$I$12:$V$21,12,FALSE),""),"")</f>
        <v/>
      </c>
      <c r="AY332" s="95" t="str">
        <f>IF(ISTEXT($D332),SUM(IF($AV332="",0,IF('1. Eingabemaske'!$F$21="","",(IF('1. Eingabemaske'!$F$21=0,($AU332/'1. Eingabemaske'!$G$21),($AU332-1)/('1. Eingabemaske'!$G$21-1)))*$AV332)),IF($AX332="",0,IF('1. Eingabemaske'!#REF!="","",(IF('1. Eingabemaske'!#REF!=0,($AW332/'1. Eingabemaske'!#REF!),($AW332-1)/('1. Eingabemaske'!#REF!-1)))*$AX332))),"")</f>
        <v/>
      </c>
      <c r="AZ332" s="84" t="str">
        <f t="shared" si="46"/>
        <v>Bitte BES einfügen</v>
      </c>
      <c r="BA332" s="96" t="str">
        <f t="shared" si="47"/>
        <v/>
      </c>
      <c r="BB332" s="100"/>
      <c r="BC332" s="100"/>
      <c r="BD332" s="100"/>
    </row>
    <row r="333" spans="2:56" ht="13.5" thickBot="1" x14ac:dyDescent="0.45">
      <c r="B333" s="99" t="str">
        <f t="shared" si="40"/>
        <v xml:space="preserve"> </v>
      </c>
      <c r="C333" s="100"/>
      <c r="D333" s="100"/>
      <c r="E333" s="100"/>
      <c r="F333" s="100"/>
      <c r="G333" s="101"/>
      <c r="H333" s="101"/>
      <c r="I333" s="84" t="str">
        <f>IF(ISBLANK(Tableau1[[#This Row],[Name]]),"",((Tableau1[[#This Row],[Testdatum]]-Tableau1[[#This Row],[Geburtsdatum]])/365))</f>
        <v/>
      </c>
      <c r="J333" s="102" t="str">
        <f t="shared" si="41"/>
        <v xml:space="preserve"> </v>
      </c>
      <c r="K333" s="103"/>
      <c r="L333" s="103"/>
      <c r="M333" s="104" t="str">
        <f>IF(ISTEXT(D333),IF(L333="","",IF(HLOOKUP(INT($I333),'1. Eingabemaske'!$I$12:$V$21,2,FALSE)&lt;&gt;0,HLOOKUP(INT($I333),'1. Eingabemaske'!$I$12:$V$21,2,FALSE),"")),"")</f>
        <v/>
      </c>
      <c r="N333" s="105" t="str">
        <f>IF(ISTEXT($D333),IF(F333="M",IF(L333="","",IF($K333="Frühentwickler",VLOOKUP(INT($I333),'1. Eingabemaske'!$Z$12:$AF$28,5,FALSE),IF($K333="Normalentwickler",VLOOKUP(INT($I333),'1. Eingabemaske'!$Z$12:$AF$23,6,FALSE),IF($K333="Spätentwickler",VLOOKUP(INT($I333),'1. Eingabemaske'!$Z$12:$AF$23,7,FALSE),0)))+((VLOOKUP(INT($I333),'1. Eingabemaske'!$Z$12:$AF$23,2,FALSE))*(($G333-DATE(YEAR($G333),1,1)+1)/365))),IF(F333="W",(IF($K333="Frühentwickler",VLOOKUP(INT($I333),'1. Eingabemaske'!$AH$12:$AN$28,5,FALSE),IF($K333="Normalentwickler",VLOOKUP(INT($I333),'1. Eingabemaske'!$AH$12:$AN$23,6,FALSE),IF($K333="Spätentwickler",VLOOKUP(INT($I333),'1. Eingabemaske'!$AH$12:$AN$23,7,FALSE),0)))+((VLOOKUP(INT($I333),'1. Eingabemaske'!$AH$12:$AN$23,2,FALSE))*(($G333-DATE(YEAR($G333),1,1)+1)/365))),"Geschlecht fehlt!")),"")</f>
        <v/>
      </c>
      <c r="O333" s="106" t="str">
        <f>IF(ISTEXT(D333),IF(M333="","",IF('1. Eingabemaske'!$F$13="",0,(IF('1. Eingabemaske'!$F$13=0,(L333/'1. Eingabemaske'!$G$13),(L333-1)/('1. Eingabemaske'!$G$13-1))*M333*N333))),"")</f>
        <v/>
      </c>
      <c r="P333" s="103"/>
      <c r="Q333" s="103"/>
      <c r="R333" s="104" t="str">
        <f t="shared" si="42"/>
        <v/>
      </c>
      <c r="S333" s="104" t="str">
        <f>IF(AND(ISTEXT($D333),ISNUMBER(R333)),IF(HLOOKUP(INT($I333),'1. Eingabemaske'!$I$12:$V$21,3,FALSE)&lt;&gt;0,HLOOKUP(INT($I333),'1. Eingabemaske'!$I$12:$V$21,3,FALSE),""),"")</f>
        <v/>
      </c>
      <c r="T333" s="106" t="str">
        <f>IF(ISTEXT($D333),IF($S333="","",IF($R333="","",IF('1. Eingabemaske'!$F$14="",0,(IF('1. Eingabemaske'!$F$14=0,(R333/'1. Eingabemaske'!$G$14),(R333-1)/('1. Eingabemaske'!$G$14-1))*$S333)))),"")</f>
        <v/>
      </c>
      <c r="U333" s="103"/>
      <c r="V333" s="103"/>
      <c r="W333" s="104" t="str">
        <f t="shared" si="43"/>
        <v/>
      </c>
      <c r="X333" s="104" t="str">
        <f>IF(AND(ISTEXT($D333),ISNUMBER(W333)),IF(HLOOKUP(INT($I333),'1. Eingabemaske'!$I$12:$V$21,4,FALSE)&lt;&gt;0,HLOOKUP(INT($I333),'1. Eingabemaske'!$I$12:$V$21,4,FALSE),""),"")</f>
        <v/>
      </c>
      <c r="Y333" s="108" t="str">
        <f>IF(ISTEXT($D333),IF($W333="","",IF($X333="","",IF('1. Eingabemaske'!$F$15="","",(IF('1. Eingabemaske'!$F$15=0,($W333/'1. Eingabemaske'!$G$15),($W333-1)/('1. Eingabemaske'!$G$15-1))*$X333)))),"")</f>
        <v/>
      </c>
      <c r="Z333" s="103"/>
      <c r="AA333" s="103"/>
      <c r="AB333" s="104" t="str">
        <f t="shared" si="44"/>
        <v/>
      </c>
      <c r="AC333" s="104" t="str">
        <f>IF(AND(ISTEXT($D333),ISNUMBER($AB333)),IF(HLOOKUP(INT($I333),'1. Eingabemaske'!$I$12:$V$21,5,FALSE)&lt;&gt;0,HLOOKUP(INT($I333),'1. Eingabemaske'!$I$12:$V$21,5,FALSE),""),"")</f>
        <v/>
      </c>
      <c r="AD333" s="91" t="str">
        <f>IF(ISTEXT($D333),IF($AC333="","",IF('1. Eingabemaske'!$F$16="","",(IF('1. Eingabemaske'!$F$16=0,($AB333/'1. Eingabemaske'!$G$16),($AB333-1)/('1. Eingabemaske'!$G$16-1))*$AC333))),"")</f>
        <v/>
      </c>
      <c r="AE333" s="92" t="str">
        <f>IF(ISTEXT($D333),IF(F333="M",IF(L333="","",IF($K333="Frühentwickler",VLOOKUP(INT($I333),'1. Eingabemaske'!$Z$12:$AF$28,5,FALSE),IF($K333="Normalentwickler",VLOOKUP(INT($I333),'1. Eingabemaske'!$Z$12:$AF$23,6,FALSE),IF($K333="Spätentwickler",VLOOKUP(INT($I333),'1. Eingabemaske'!$Z$12:$AF$23,7,FALSE),0)))+((VLOOKUP(INT($I333),'1. Eingabemaske'!$Z$12:$AF$23,2,FALSE))*(($G333-DATE(YEAR($G333),1,1)+1)/365))),IF(F333="W",(IF($K333="Frühentwickler",VLOOKUP(INT($I333),'1. Eingabemaske'!$AH$12:$AN$28,5,FALSE),IF($K333="Normalentwickler",VLOOKUP(INT($I333),'1. Eingabemaske'!$AH$12:$AN$23,6,FALSE),IF($K333="Spätentwickler",VLOOKUP(INT($I333),'1. Eingabemaske'!$AH$12:$AN$23,7,FALSE),0)))+((VLOOKUP(INT($I333),'1. Eingabemaske'!$AH$12:$AN$23,2,FALSE))*(($G333-DATE(YEAR($G333),1,1)+1)/365))),"Geschlecht fehlt!")),"")</f>
        <v/>
      </c>
      <c r="AF333" s="93" t="str">
        <f t="shared" si="45"/>
        <v/>
      </c>
      <c r="AG333" s="103"/>
      <c r="AH333" s="94" t="str">
        <f>IF(AND(ISTEXT($D333),ISNUMBER($AG333)),IF(HLOOKUP(INT($I333),'1. Eingabemaske'!$I$12:$V$21,6,FALSE)&lt;&gt;0,HLOOKUP(INT($I333),'1. Eingabemaske'!$I$12:$V$21,6,FALSE),""),"")</f>
        <v/>
      </c>
      <c r="AI333" s="91" t="str">
        <f>IF(ISTEXT($D333),IF($AH333="","",IF('1. Eingabemaske'!$F$17="","",(IF('1. Eingabemaske'!$F$17=0,($AG333/'1. Eingabemaske'!$G$17),($AG333-1)/('1. Eingabemaske'!$G$17-1))*$AH333))),"")</f>
        <v/>
      </c>
      <c r="AJ333" s="103"/>
      <c r="AK333" s="94" t="str">
        <f>IF(AND(ISTEXT($D333),ISNUMBER($AJ333)),IF(HLOOKUP(INT($I333),'1. Eingabemaske'!$I$12:$V$21,7,FALSE)&lt;&gt;0,HLOOKUP(INT($I333),'1. Eingabemaske'!$I$12:$V$21,7,FALSE),""),"")</f>
        <v/>
      </c>
      <c r="AL333" s="91" t="str">
        <f>IF(ISTEXT($D333),IF(AJ333=0,0,IF($AK333="","",IF('1. Eingabemaske'!$F$18="","",(IF('1. Eingabemaske'!$F$18=0,($AJ333/'1. Eingabemaske'!$G$18),($AJ333-1)/('1. Eingabemaske'!$G$18-1))*$AK333)))),"")</f>
        <v/>
      </c>
      <c r="AM333" s="103"/>
      <c r="AN333" s="94" t="str">
        <f>IF(AND(ISTEXT($D333),ISNUMBER($AM333)),IF(HLOOKUP(INT($I333),'1. Eingabemaske'!$I$12:$V$21,8,FALSE)&lt;&gt;0,HLOOKUP(INT($I333),'1. Eingabemaske'!$I$12:$V$21,8,FALSE),""),"")</f>
        <v/>
      </c>
      <c r="AO333" s="89" t="str">
        <f>IF(ISTEXT($D333),IF($AN333="","",IF('1. Eingabemaske'!#REF!="","",(IF('1. Eingabemaske'!#REF!=0,($AM333/'1. Eingabemaske'!#REF!),($AM333-1)/('1. Eingabemaske'!#REF!-1))*$AN333))),"")</f>
        <v/>
      </c>
      <c r="AP333" s="110"/>
      <c r="AQ333" s="94" t="str">
        <f>IF(AND(ISTEXT($D333),ISNUMBER($AP333)),IF(HLOOKUP(INT($I333),'1. Eingabemaske'!$I$12:$V$21,9,FALSE)&lt;&gt;0,HLOOKUP(INT($I333),'1. Eingabemaske'!$I$12:$V$21,9,FALSE),""),"")</f>
        <v/>
      </c>
      <c r="AR333" s="103"/>
      <c r="AS333" s="94" t="str">
        <f>IF(AND(ISTEXT($D333),ISNUMBER($AR333)),IF(HLOOKUP(INT($I333),'1. Eingabemaske'!$I$12:$V$21,10,FALSE)&lt;&gt;0,HLOOKUP(INT($I333),'1. Eingabemaske'!$I$12:$V$21,10,FALSE),""),"")</f>
        <v/>
      </c>
      <c r="AT333" s="95" t="str">
        <f>IF(ISTEXT($D333),(IF($AQ333="",0,IF('1. Eingabemaske'!$F$19="","",(IF('1. Eingabemaske'!$F$19=0,($AP333/'1. Eingabemaske'!$G$19),($AP333-1)/('1. Eingabemaske'!$G$19-1))*$AQ333)))+IF($AS333="",0,IF('1. Eingabemaske'!$F$20="","",(IF('1. Eingabemaske'!$F$20=0,($AR333/'1. Eingabemaske'!$G$20),($AR333-1)/('1. Eingabemaske'!$G$20-1))*$AS333)))),"")</f>
        <v/>
      </c>
      <c r="AU333" s="103"/>
      <c r="AV333" s="94" t="str">
        <f>IF(AND(ISTEXT($D333),ISNUMBER($AU333)),IF(HLOOKUP(INT($I333),'1. Eingabemaske'!$I$12:$V$21,11,FALSE)&lt;&gt;0,HLOOKUP(INT($I333),'1. Eingabemaske'!$I$12:$V$21,11,FALSE),""),"")</f>
        <v/>
      </c>
      <c r="AW333" s="103"/>
      <c r="AX333" s="94" t="str">
        <f>IF(AND(ISTEXT($D333),ISNUMBER($AW333)),IF(HLOOKUP(INT($I333),'1. Eingabemaske'!$I$12:$V$21,12,FALSE)&lt;&gt;0,HLOOKUP(INT($I333),'1. Eingabemaske'!$I$12:$V$21,12,FALSE),""),"")</f>
        <v/>
      </c>
      <c r="AY333" s="95" t="str">
        <f>IF(ISTEXT($D333),SUM(IF($AV333="",0,IF('1. Eingabemaske'!$F$21="","",(IF('1. Eingabemaske'!$F$21=0,($AU333/'1. Eingabemaske'!$G$21),($AU333-1)/('1. Eingabemaske'!$G$21-1)))*$AV333)),IF($AX333="",0,IF('1. Eingabemaske'!#REF!="","",(IF('1. Eingabemaske'!#REF!=0,($AW333/'1. Eingabemaske'!#REF!),($AW333-1)/('1. Eingabemaske'!#REF!-1)))*$AX333))),"")</f>
        <v/>
      </c>
      <c r="AZ333" s="84" t="str">
        <f t="shared" si="46"/>
        <v>Bitte BES einfügen</v>
      </c>
      <c r="BA333" s="96" t="str">
        <f t="shared" si="47"/>
        <v/>
      </c>
      <c r="BB333" s="100"/>
      <c r="BC333" s="100"/>
      <c r="BD333" s="100"/>
    </row>
    <row r="334" spans="2:56" ht="13.5" thickBot="1" x14ac:dyDescent="0.45">
      <c r="B334" s="99" t="str">
        <f t="shared" si="40"/>
        <v xml:space="preserve"> </v>
      </c>
      <c r="C334" s="100"/>
      <c r="D334" s="100"/>
      <c r="E334" s="100"/>
      <c r="F334" s="100"/>
      <c r="G334" s="101"/>
      <c r="H334" s="101"/>
      <c r="I334" s="84" t="str">
        <f>IF(ISBLANK(Tableau1[[#This Row],[Name]]),"",((Tableau1[[#This Row],[Testdatum]]-Tableau1[[#This Row],[Geburtsdatum]])/365))</f>
        <v/>
      </c>
      <c r="J334" s="102" t="str">
        <f t="shared" si="41"/>
        <v xml:space="preserve"> </v>
      </c>
      <c r="K334" s="103"/>
      <c r="L334" s="103"/>
      <c r="M334" s="104" t="str">
        <f>IF(ISTEXT(D334),IF(L334="","",IF(HLOOKUP(INT($I334),'1. Eingabemaske'!$I$12:$V$21,2,FALSE)&lt;&gt;0,HLOOKUP(INT($I334),'1. Eingabemaske'!$I$12:$V$21,2,FALSE),"")),"")</f>
        <v/>
      </c>
      <c r="N334" s="105" t="str">
        <f>IF(ISTEXT($D334),IF(F334="M",IF(L334="","",IF($K334="Frühentwickler",VLOOKUP(INT($I334),'1. Eingabemaske'!$Z$12:$AF$28,5,FALSE),IF($K334="Normalentwickler",VLOOKUP(INT($I334),'1. Eingabemaske'!$Z$12:$AF$23,6,FALSE),IF($K334="Spätentwickler",VLOOKUP(INT($I334),'1. Eingabemaske'!$Z$12:$AF$23,7,FALSE),0)))+((VLOOKUP(INT($I334),'1. Eingabemaske'!$Z$12:$AF$23,2,FALSE))*(($G334-DATE(YEAR($G334),1,1)+1)/365))),IF(F334="W",(IF($K334="Frühentwickler",VLOOKUP(INT($I334),'1. Eingabemaske'!$AH$12:$AN$28,5,FALSE),IF($K334="Normalentwickler",VLOOKUP(INT($I334),'1. Eingabemaske'!$AH$12:$AN$23,6,FALSE),IF($K334="Spätentwickler",VLOOKUP(INT($I334),'1. Eingabemaske'!$AH$12:$AN$23,7,FALSE),0)))+((VLOOKUP(INT($I334),'1. Eingabemaske'!$AH$12:$AN$23,2,FALSE))*(($G334-DATE(YEAR($G334),1,1)+1)/365))),"Geschlecht fehlt!")),"")</f>
        <v/>
      </c>
      <c r="O334" s="106" t="str">
        <f>IF(ISTEXT(D334),IF(M334="","",IF('1. Eingabemaske'!$F$13="",0,(IF('1. Eingabemaske'!$F$13=0,(L334/'1. Eingabemaske'!$G$13),(L334-1)/('1. Eingabemaske'!$G$13-1))*M334*N334))),"")</f>
        <v/>
      </c>
      <c r="P334" s="103"/>
      <c r="Q334" s="103"/>
      <c r="R334" s="104" t="str">
        <f t="shared" si="42"/>
        <v/>
      </c>
      <c r="S334" s="104" t="str">
        <f>IF(AND(ISTEXT($D334),ISNUMBER(R334)),IF(HLOOKUP(INT($I334),'1. Eingabemaske'!$I$12:$V$21,3,FALSE)&lt;&gt;0,HLOOKUP(INT($I334),'1. Eingabemaske'!$I$12:$V$21,3,FALSE),""),"")</f>
        <v/>
      </c>
      <c r="T334" s="106" t="str">
        <f>IF(ISTEXT($D334),IF($S334="","",IF($R334="","",IF('1. Eingabemaske'!$F$14="",0,(IF('1. Eingabemaske'!$F$14=0,(R334/'1. Eingabemaske'!$G$14),(R334-1)/('1. Eingabemaske'!$G$14-1))*$S334)))),"")</f>
        <v/>
      </c>
      <c r="U334" s="103"/>
      <c r="V334" s="103"/>
      <c r="W334" s="104" t="str">
        <f t="shared" si="43"/>
        <v/>
      </c>
      <c r="X334" s="104" t="str">
        <f>IF(AND(ISTEXT($D334),ISNUMBER(W334)),IF(HLOOKUP(INT($I334),'1. Eingabemaske'!$I$12:$V$21,4,FALSE)&lt;&gt;0,HLOOKUP(INT($I334),'1. Eingabemaske'!$I$12:$V$21,4,FALSE),""),"")</f>
        <v/>
      </c>
      <c r="Y334" s="108" t="str">
        <f>IF(ISTEXT($D334),IF($W334="","",IF($X334="","",IF('1. Eingabemaske'!$F$15="","",(IF('1. Eingabemaske'!$F$15=0,($W334/'1. Eingabemaske'!$G$15),($W334-1)/('1. Eingabemaske'!$G$15-1))*$X334)))),"")</f>
        <v/>
      </c>
      <c r="Z334" s="103"/>
      <c r="AA334" s="103"/>
      <c r="AB334" s="104" t="str">
        <f t="shared" si="44"/>
        <v/>
      </c>
      <c r="AC334" s="104" t="str">
        <f>IF(AND(ISTEXT($D334),ISNUMBER($AB334)),IF(HLOOKUP(INT($I334),'1. Eingabemaske'!$I$12:$V$21,5,FALSE)&lt;&gt;0,HLOOKUP(INT($I334),'1. Eingabemaske'!$I$12:$V$21,5,FALSE),""),"")</f>
        <v/>
      </c>
      <c r="AD334" s="91" t="str">
        <f>IF(ISTEXT($D334),IF($AC334="","",IF('1. Eingabemaske'!$F$16="","",(IF('1. Eingabemaske'!$F$16=0,($AB334/'1. Eingabemaske'!$G$16),($AB334-1)/('1. Eingabemaske'!$G$16-1))*$AC334))),"")</f>
        <v/>
      </c>
      <c r="AE334" s="92" t="str">
        <f>IF(ISTEXT($D334),IF(F334="M",IF(L334="","",IF($K334="Frühentwickler",VLOOKUP(INT($I334),'1. Eingabemaske'!$Z$12:$AF$28,5,FALSE),IF($K334="Normalentwickler",VLOOKUP(INT($I334),'1. Eingabemaske'!$Z$12:$AF$23,6,FALSE),IF($K334="Spätentwickler",VLOOKUP(INT($I334),'1. Eingabemaske'!$Z$12:$AF$23,7,FALSE),0)))+((VLOOKUP(INT($I334),'1. Eingabemaske'!$Z$12:$AF$23,2,FALSE))*(($G334-DATE(YEAR($G334),1,1)+1)/365))),IF(F334="W",(IF($K334="Frühentwickler",VLOOKUP(INT($I334),'1. Eingabemaske'!$AH$12:$AN$28,5,FALSE),IF($K334="Normalentwickler",VLOOKUP(INT($I334),'1. Eingabemaske'!$AH$12:$AN$23,6,FALSE),IF($K334="Spätentwickler",VLOOKUP(INT($I334),'1. Eingabemaske'!$AH$12:$AN$23,7,FALSE),0)))+((VLOOKUP(INT($I334),'1. Eingabemaske'!$AH$12:$AN$23,2,FALSE))*(($G334-DATE(YEAR($G334),1,1)+1)/365))),"Geschlecht fehlt!")),"")</f>
        <v/>
      </c>
      <c r="AF334" s="93" t="str">
        <f t="shared" si="45"/>
        <v/>
      </c>
      <c r="AG334" s="103"/>
      <c r="AH334" s="94" t="str">
        <f>IF(AND(ISTEXT($D334),ISNUMBER($AG334)),IF(HLOOKUP(INT($I334),'1. Eingabemaske'!$I$12:$V$21,6,FALSE)&lt;&gt;0,HLOOKUP(INT($I334),'1. Eingabemaske'!$I$12:$V$21,6,FALSE),""),"")</f>
        <v/>
      </c>
      <c r="AI334" s="91" t="str">
        <f>IF(ISTEXT($D334),IF($AH334="","",IF('1. Eingabemaske'!$F$17="","",(IF('1. Eingabemaske'!$F$17=0,($AG334/'1. Eingabemaske'!$G$17),($AG334-1)/('1. Eingabemaske'!$G$17-1))*$AH334))),"")</f>
        <v/>
      </c>
      <c r="AJ334" s="103"/>
      <c r="AK334" s="94" t="str">
        <f>IF(AND(ISTEXT($D334),ISNUMBER($AJ334)),IF(HLOOKUP(INT($I334),'1. Eingabemaske'!$I$12:$V$21,7,FALSE)&lt;&gt;0,HLOOKUP(INT($I334),'1. Eingabemaske'!$I$12:$V$21,7,FALSE),""),"")</f>
        <v/>
      </c>
      <c r="AL334" s="91" t="str">
        <f>IF(ISTEXT($D334),IF(AJ334=0,0,IF($AK334="","",IF('1. Eingabemaske'!$F$18="","",(IF('1. Eingabemaske'!$F$18=0,($AJ334/'1. Eingabemaske'!$G$18),($AJ334-1)/('1. Eingabemaske'!$G$18-1))*$AK334)))),"")</f>
        <v/>
      </c>
      <c r="AM334" s="103"/>
      <c r="AN334" s="94" t="str">
        <f>IF(AND(ISTEXT($D334),ISNUMBER($AM334)),IF(HLOOKUP(INT($I334),'1. Eingabemaske'!$I$12:$V$21,8,FALSE)&lt;&gt;0,HLOOKUP(INT($I334),'1. Eingabemaske'!$I$12:$V$21,8,FALSE),""),"")</f>
        <v/>
      </c>
      <c r="AO334" s="89" t="str">
        <f>IF(ISTEXT($D334),IF($AN334="","",IF('1. Eingabemaske'!#REF!="","",(IF('1. Eingabemaske'!#REF!=0,($AM334/'1. Eingabemaske'!#REF!),($AM334-1)/('1. Eingabemaske'!#REF!-1))*$AN334))),"")</f>
        <v/>
      </c>
      <c r="AP334" s="110"/>
      <c r="AQ334" s="94" t="str">
        <f>IF(AND(ISTEXT($D334),ISNUMBER($AP334)),IF(HLOOKUP(INT($I334),'1. Eingabemaske'!$I$12:$V$21,9,FALSE)&lt;&gt;0,HLOOKUP(INT($I334),'1. Eingabemaske'!$I$12:$V$21,9,FALSE),""),"")</f>
        <v/>
      </c>
      <c r="AR334" s="103"/>
      <c r="AS334" s="94" t="str">
        <f>IF(AND(ISTEXT($D334),ISNUMBER($AR334)),IF(HLOOKUP(INT($I334),'1. Eingabemaske'!$I$12:$V$21,10,FALSE)&lt;&gt;0,HLOOKUP(INT($I334),'1. Eingabemaske'!$I$12:$V$21,10,FALSE),""),"")</f>
        <v/>
      </c>
      <c r="AT334" s="95" t="str">
        <f>IF(ISTEXT($D334),(IF($AQ334="",0,IF('1. Eingabemaske'!$F$19="","",(IF('1. Eingabemaske'!$F$19=0,($AP334/'1. Eingabemaske'!$G$19),($AP334-1)/('1. Eingabemaske'!$G$19-1))*$AQ334)))+IF($AS334="",0,IF('1. Eingabemaske'!$F$20="","",(IF('1. Eingabemaske'!$F$20=0,($AR334/'1. Eingabemaske'!$G$20),($AR334-1)/('1. Eingabemaske'!$G$20-1))*$AS334)))),"")</f>
        <v/>
      </c>
      <c r="AU334" s="103"/>
      <c r="AV334" s="94" t="str">
        <f>IF(AND(ISTEXT($D334),ISNUMBER($AU334)),IF(HLOOKUP(INT($I334),'1. Eingabemaske'!$I$12:$V$21,11,FALSE)&lt;&gt;0,HLOOKUP(INT($I334),'1. Eingabemaske'!$I$12:$V$21,11,FALSE),""),"")</f>
        <v/>
      </c>
      <c r="AW334" s="103"/>
      <c r="AX334" s="94" t="str">
        <f>IF(AND(ISTEXT($D334),ISNUMBER($AW334)),IF(HLOOKUP(INT($I334),'1. Eingabemaske'!$I$12:$V$21,12,FALSE)&lt;&gt;0,HLOOKUP(INT($I334),'1. Eingabemaske'!$I$12:$V$21,12,FALSE),""),"")</f>
        <v/>
      </c>
      <c r="AY334" s="95" t="str">
        <f>IF(ISTEXT($D334),SUM(IF($AV334="",0,IF('1. Eingabemaske'!$F$21="","",(IF('1. Eingabemaske'!$F$21=0,($AU334/'1. Eingabemaske'!$G$21),($AU334-1)/('1. Eingabemaske'!$G$21-1)))*$AV334)),IF($AX334="",0,IF('1. Eingabemaske'!#REF!="","",(IF('1. Eingabemaske'!#REF!=0,($AW334/'1. Eingabemaske'!#REF!),($AW334-1)/('1. Eingabemaske'!#REF!-1)))*$AX334))),"")</f>
        <v/>
      </c>
      <c r="AZ334" s="84" t="str">
        <f t="shared" si="46"/>
        <v>Bitte BES einfügen</v>
      </c>
      <c r="BA334" s="96" t="str">
        <f t="shared" si="47"/>
        <v/>
      </c>
      <c r="BB334" s="100"/>
      <c r="BC334" s="100"/>
      <c r="BD334" s="100"/>
    </row>
    <row r="335" spans="2:56" ht="13.5" thickBot="1" x14ac:dyDescent="0.45">
      <c r="B335" s="99" t="str">
        <f t="shared" si="40"/>
        <v xml:space="preserve"> </v>
      </c>
      <c r="C335" s="100"/>
      <c r="D335" s="100"/>
      <c r="E335" s="100"/>
      <c r="F335" s="100"/>
      <c r="G335" s="101"/>
      <c r="H335" s="101"/>
      <c r="I335" s="84" t="str">
        <f>IF(ISBLANK(Tableau1[[#This Row],[Name]]),"",((Tableau1[[#This Row],[Testdatum]]-Tableau1[[#This Row],[Geburtsdatum]])/365))</f>
        <v/>
      </c>
      <c r="J335" s="102" t="str">
        <f t="shared" si="41"/>
        <v xml:space="preserve"> </v>
      </c>
      <c r="K335" s="103"/>
      <c r="L335" s="103"/>
      <c r="M335" s="104" t="str">
        <f>IF(ISTEXT(D335),IF(L335="","",IF(HLOOKUP(INT($I335),'1. Eingabemaske'!$I$12:$V$21,2,FALSE)&lt;&gt;0,HLOOKUP(INT($I335),'1. Eingabemaske'!$I$12:$V$21,2,FALSE),"")),"")</f>
        <v/>
      </c>
      <c r="N335" s="105" t="str">
        <f>IF(ISTEXT($D335),IF(F335="M",IF(L335="","",IF($K335="Frühentwickler",VLOOKUP(INT($I335),'1. Eingabemaske'!$Z$12:$AF$28,5,FALSE),IF($K335="Normalentwickler",VLOOKUP(INT($I335),'1. Eingabemaske'!$Z$12:$AF$23,6,FALSE),IF($K335="Spätentwickler",VLOOKUP(INT($I335),'1. Eingabemaske'!$Z$12:$AF$23,7,FALSE),0)))+((VLOOKUP(INT($I335),'1. Eingabemaske'!$Z$12:$AF$23,2,FALSE))*(($G335-DATE(YEAR($G335),1,1)+1)/365))),IF(F335="W",(IF($K335="Frühentwickler",VLOOKUP(INT($I335),'1. Eingabemaske'!$AH$12:$AN$28,5,FALSE),IF($K335="Normalentwickler",VLOOKUP(INT($I335),'1. Eingabemaske'!$AH$12:$AN$23,6,FALSE),IF($K335="Spätentwickler",VLOOKUP(INT($I335),'1. Eingabemaske'!$AH$12:$AN$23,7,FALSE),0)))+((VLOOKUP(INT($I335),'1. Eingabemaske'!$AH$12:$AN$23,2,FALSE))*(($G335-DATE(YEAR($G335),1,1)+1)/365))),"Geschlecht fehlt!")),"")</f>
        <v/>
      </c>
      <c r="O335" s="106" t="str">
        <f>IF(ISTEXT(D335),IF(M335="","",IF('1. Eingabemaske'!$F$13="",0,(IF('1. Eingabemaske'!$F$13=0,(L335/'1. Eingabemaske'!$G$13),(L335-1)/('1. Eingabemaske'!$G$13-1))*M335*N335))),"")</f>
        <v/>
      </c>
      <c r="P335" s="103"/>
      <c r="Q335" s="103"/>
      <c r="R335" s="104" t="str">
        <f t="shared" si="42"/>
        <v/>
      </c>
      <c r="S335" s="104" t="str">
        <f>IF(AND(ISTEXT($D335),ISNUMBER(R335)),IF(HLOOKUP(INT($I335),'1. Eingabemaske'!$I$12:$V$21,3,FALSE)&lt;&gt;0,HLOOKUP(INT($I335),'1. Eingabemaske'!$I$12:$V$21,3,FALSE),""),"")</f>
        <v/>
      </c>
      <c r="T335" s="106" t="str">
        <f>IF(ISTEXT($D335),IF($S335="","",IF($R335="","",IF('1. Eingabemaske'!$F$14="",0,(IF('1. Eingabemaske'!$F$14=0,(R335/'1. Eingabemaske'!$G$14),(R335-1)/('1. Eingabemaske'!$G$14-1))*$S335)))),"")</f>
        <v/>
      </c>
      <c r="U335" s="103"/>
      <c r="V335" s="103"/>
      <c r="W335" s="104" t="str">
        <f t="shared" si="43"/>
        <v/>
      </c>
      <c r="X335" s="104" t="str">
        <f>IF(AND(ISTEXT($D335),ISNUMBER(W335)),IF(HLOOKUP(INT($I335),'1. Eingabemaske'!$I$12:$V$21,4,FALSE)&lt;&gt;0,HLOOKUP(INT($I335),'1. Eingabemaske'!$I$12:$V$21,4,FALSE),""),"")</f>
        <v/>
      </c>
      <c r="Y335" s="108" t="str">
        <f>IF(ISTEXT($D335),IF($W335="","",IF($X335="","",IF('1. Eingabemaske'!$F$15="","",(IF('1. Eingabemaske'!$F$15=0,($W335/'1. Eingabemaske'!$G$15),($W335-1)/('1. Eingabemaske'!$G$15-1))*$X335)))),"")</f>
        <v/>
      </c>
      <c r="Z335" s="103"/>
      <c r="AA335" s="103"/>
      <c r="AB335" s="104" t="str">
        <f t="shared" si="44"/>
        <v/>
      </c>
      <c r="AC335" s="104" t="str">
        <f>IF(AND(ISTEXT($D335),ISNUMBER($AB335)),IF(HLOOKUP(INT($I335),'1. Eingabemaske'!$I$12:$V$21,5,FALSE)&lt;&gt;0,HLOOKUP(INT($I335),'1. Eingabemaske'!$I$12:$V$21,5,FALSE),""),"")</f>
        <v/>
      </c>
      <c r="AD335" s="91" t="str">
        <f>IF(ISTEXT($D335),IF($AC335="","",IF('1. Eingabemaske'!$F$16="","",(IF('1. Eingabemaske'!$F$16=0,($AB335/'1. Eingabemaske'!$G$16),($AB335-1)/('1. Eingabemaske'!$G$16-1))*$AC335))),"")</f>
        <v/>
      </c>
      <c r="AE335" s="92" t="str">
        <f>IF(ISTEXT($D335),IF(F335="M",IF(L335="","",IF($K335="Frühentwickler",VLOOKUP(INT($I335),'1. Eingabemaske'!$Z$12:$AF$28,5,FALSE),IF($K335="Normalentwickler",VLOOKUP(INT($I335),'1. Eingabemaske'!$Z$12:$AF$23,6,FALSE),IF($K335="Spätentwickler",VLOOKUP(INT($I335),'1. Eingabemaske'!$Z$12:$AF$23,7,FALSE),0)))+((VLOOKUP(INT($I335),'1. Eingabemaske'!$Z$12:$AF$23,2,FALSE))*(($G335-DATE(YEAR($G335),1,1)+1)/365))),IF(F335="W",(IF($K335="Frühentwickler",VLOOKUP(INT($I335),'1. Eingabemaske'!$AH$12:$AN$28,5,FALSE),IF($K335="Normalentwickler",VLOOKUP(INT($I335),'1. Eingabemaske'!$AH$12:$AN$23,6,FALSE),IF($K335="Spätentwickler",VLOOKUP(INT($I335),'1. Eingabemaske'!$AH$12:$AN$23,7,FALSE),0)))+((VLOOKUP(INT($I335),'1. Eingabemaske'!$AH$12:$AN$23,2,FALSE))*(($G335-DATE(YEAR($G335),1,1)+1)/365))),"Geschlecht fehlt!")),"")</f>
        <v/>
      </c>
      <c r="AF335" s="93" t="str">
        <f t="shared" si="45"/>
        <v/>
      </c>
      <c r="AG335" s="103"/>
      <c r="AH335" s="94" t="str">
        <f>IF(AND(ISTEXT($D335),ISNUMBER($AG335)),IF(HLOOKUP(INT($I335),'1. Eingabemaske'!$I$12:$V$21,6,FALSE)&lt;&gt;0,HLOOKUP(INT($I335),'1. Eingabemaske'!$I$12:$V$21,6,FALSE),""),"")</f>
        <v/>
      </c>
      <c r="AI335" s="91" t="str">
        <f>IF(ISTEXT($D335),IF($AH335="","",IF('1. Eingabemaske'!$F$17="","",(IF('1. Eingabemaske'!$F$17=0,($AG335/'1. Eingabemaske'!$G$17),($AG335-1)/('1. Eingabemaske'!$G$17-1))*$AH335))),"")</f>
        <v/>
      </c>
      <c r="AJ335" s="103"/>
      <c r="AK335" s="94" t="str">
        <f>IF(AND(ISTEXT($D335),ISNUMBER($AJ335)),IF(HLOOKUP(INT($I335),'1. Eingabemaske'!$I$12:$V$21,7,FALSE)&lt;&gt;0,HLOOKUP(INT($I335),'1. Eingabemaske'!$I$12:$V$21,7,FALSE),""),"")</f>
        <v/>
      </c>
      <c r="AL335" s="91" t="str">
        <f>IF(ISTEXT($D335),IF(AJ335=0,0,IF($AK335="","",IF('1. Eingabemaske'!$F$18="","",(IF('1. Eingabemaske'!$F$18=0,($AJ335/'1. Eingabemaske'!$G$18),($AJ335-1)/('1. Eingabemaske'!$G$18-1))*$AK335)))),"")</f>
        <v/>
      </c>
      <c r="AM335" s="103"/>
      <c r="AN335" s="94" t="str">
        <f>IF(AND(ISTEXT($D335),ISNUMBER($AM335)),IF(HLOOKUP(INT($I335),'1. Eingabemaske'!$I$12:$V$21,8,FALSE)&lt;&gt;0,HLOOKUP(INT($I335),'1. Eingabemaske'!$I$12:$V$21,8,FALSE),""),"")</f>
        <v/>
      </c>
      <c r="AO335" s="89" t="str">
        <f>IF(ISTEXT($D335),IF($AN335="","",IF('1. Eingabemaske'!#REF!="","",(IF('1. Eingabemaske'!#REF!=0,($AM335/'1. Eingabemaske'!#REF!),($AM335-1)/('1. Eingabemaske'!#REF!-1))*$AN335))),"")</f>
        <v/>
      </c>
      <c r="AP335" s="110"/>
      <c r="AQ335" s="94" t="str">
        <f>IF(AND(ISTEXT($D335),ISNUMBER($AP335)),IF(HLOOKUP(INT($I335),'1. Eingabemaske'!$I$12:$V$21,9,FALSE)&lt;&gt;0,HLOOKUP(INT($I335),'1. Eingabemaske'!$I$12:$V$21,9,FALSE),""),"")</f>
        <v/>
      </c>
      <c r="AR335" s="103"/>
      <c r="AS335" s="94" t="str">
        <f>IF(AND(ISTEXT($D335),ISNUMBER($AR335)),IF(HLOOKUP(INT($I335),'1. Eingabemaske'!$I$12:$V$21,10,FALSE)&lt;&gt;0,HLOOKUP(INT($I335),'1. Eingabemaske'!$I$12:$V$21,10,FALSE),""),"")</f>
        <v/>
      </c>
      <c r="AT335" s="95" t="str">
        <f>IF(ISTEXT($D335),(IF($AQ335="",0,IF('1. Eingabemaske'!$F$19="","",(IF('1. Eingabemaske'!$F$19=0,($AP335/'1. Eingabemaske'!$G$19),($AP335-1)/('1. Eingabemaske'!$G$19-1))*$AQ335)))+IF($AS335="",0,IF('1. Eingabemaske'!$F$20="","",(IF('1. Eingabemaske'!$F$20=0,($AR335/'1. Eingabemaske'!$G$20),($AR335-1)/('1. Eingabemaske'!$G$20-1))*$AS335)))),"")</f>
        <v/>
      </c>
      <c r="AU335" s="103"/>
      <c r="AV335" s="94" t="str">
        <f>IF(AND(ISTEXT($D335),ISNUMBER($AU335)),IF(HLOOKUP(INT($I335),'1. Eingabemaske'!$I$12:$V$21,11,FALSE)&lt;&gt;0,HLOOKUP(INT($I335),'1. Eingabemaske'!$I$12:$V$21,11,FALSE),""),"")</f>
        <v/>
      </c>
      <c r="AW335" s="103"/>
      <c r="AX335" s="94" t="str">
        <f>IF(AND(ISTEXT($D335),ISNUMBER($AW335)),IF(HLOOKUP(INT($I335),'1. Eingabemaske'!$I$12:$V$21,12,FALSE)&lt;&gt;0,HLOOKUP(INT($I335),'1. Eingabemaske'!$I$12:$V$21,12,FALSE),""),"")</f>
        <v/>
      </c>
      <c r="AY335" s="95" t="str">
        <f>IF(ISTEXT($D335),SUM(IF($AV335="",0,IF('1. Eingabemaske'!$F$21="","",(IF('1. Eingabemaske'!$F$21=0,($AU335/'1. Eingabemaske'!$G$21),($AU335-1)/('1. Eingabemaske'!$G$21-1)))*$AV335)),IF($AX335="",0,IF('1. Eingabemaske'!#REF!="","",(IF('1. Eingabemaske'!#REF!=0,($AW335/'1. Eingabemaske'!#REF!),($AW335-1)/('1. Eingabemaske'!#REF!-1)))*$AX335))),"")</f>
        <v/>
      </c>
      <c r="AZ335" s="84" t="str">
        <f t="shared" si="46"/>
        <v>Bitte BES einfügen</v>
      </c>
      <c r="BA335" s="96" t="str">
        <f t="shared" si="47"/>
        <v/>
      </c>
      <c r="BB335" s="100"/>
      <c r="BC335" s="100"/>
      <c r="BD335" s="100"/>
    </row>
    <row r="336" spans="2:56" ht="13.5" thickBot="1" x14ac:dyDescent="0.45">
      <c r="B336" s="99" t="str">
        <f t="shared" si="40"/>
        <v xml:space="preserve"> </v>
      </c>
      <c r="C336" s="100"/>
      <c r="D336" s="100"/>
      <c r="E336" s="100"/>
      <c r="F336" s="100"/>
      <c r="G336" s="101"/>
      <c r="H336" s="101"/>
      <c r="I336" s="84" t="str">
        <f>IF(ISBLANK(Tableau1[[#This Row],[Name]]),"",((Tableau1[[#This Row],[Testdatum]]-Tableau1[[#This Row],[Geburtsdatum]])/365))</f>
        <v/>
      </c>
      <c r="J336" s="102" t="str">
        <f t="shared" si="41"/>
        <v xml:space="preserve"> </v>
      </c>
      <c r="K336" s="103"/>
      <c r="L336" s="103"/>
      <c r="M336" s="104" t="str">
        <f>IF(ISTEXT(D336),IF(L336="","",IF(HLOOKUP(INT($I336),'1. Eingabemaske'!$I$12:$V$21,2,FALSE)&lt;&gt;0,HLOOKUP(INT($I336),'1. Eingabemaske'!$I$12:$V$21,2,FALSE),"")),"")</f>
        <v/>
      </c>
      <c r="N336" s="105" t="str">
        <f>IF(ISTEXT($D336),IF(F336="M",IF(L336="","",IF($K336="Frühentwickler",VLOOKUP(INT($I336),'1. Eingabemaske'!$Z$12:$AF$28,5,FALSE),IF($K336="Normalentwickler",VLOOKUP(INT($I336),'1. Eingabemaske'!$Z$12:$AF$23,6,FALSE),IF($K336="Spätentwickler",VLOOKUP(INT($I336),'1. Eingabemaske'!$Z$12:$AF$23,7,FALSE),0)))+((VLOOKUP(INT($I336),'1. Eingabemaske'!$Z$12:$AF$23,2,FALSE))*(($G336-DATE(YEAR($G336),1,1)+1)/365))),IF(F336="W",(IF($K336="Frühentwickler",VLOOKUP(INT($I336),'1. Eingabemaske'!$AH$12:$AN$28,5,FALSE),IF($K336="Normalentwickler",VLOOKUP(INT($I336),'1. Eingabemaske'!$AH$12:$AN$23,6,FALSE),IF($K336="Spätentwickler",VLOOKUP(INT($I336),'1. Eingabemaske'!$AH$12:$AN$23,7,FALSE),0)))+((VLOOKUP(INT($I336),'1. Eingabemaske'!$AH$12:$AN$23,2,FALSE))*(($G336-DATE(YEAR($G336),1,1)+1)/365))),"Geschlecht fehlt!")),"")</f>
        <v/>
      </c>
      <c r="O336" s="106" t="str">
        <f>IF(ISTEXT(D336),IF(M336="","",IF('1. Eingabemaske'!$F$13="",0,(IF('1. Eingabemaske'!$F$13=0,(L336/'1. Eingabemaske'!$G$13),(L336-1)/('1. Eingabemaske'!$G$13-1))*M336*N336))),"")</f>
        <v/>
      </c>
      <c r="P336" s="103"/>
      <c r="Q336" s="103"/>
      <c r="R336" s="104" t="str">
        <f t="shared" si="42"/>
        <v/>
      </c>
      <c r="S336" s="104" t="str">
        <f>IF(AND(ISTEXT($D336),ISNUMBER(R336)),IF(HLOOKUP(INT($I336),'1. Eingabemaske'!$I$12:$V$21,3,FALSE)&lt;&gt;0,HLOOKUP(INT($I336),'1. Eingabemaske'!$I$12:$V$21,3,FALSE),""),"")</f>
        <v/>
      </c>
      <c r="T336" s="106" t="str">
        <f>IF(ISTEXT($D336),IF($S336="","",IF($R336="","",IF('1. Eingabemaske'!$F$14="",0,(IF('1. Eingabemaske'!$F$14=0,(R336/'1. Eingabemaske'!$G$14),(R336-1)/('1. Eingabemaske'!$G$14-1))*$S336)))),"")</f>
        <v/>
      </c>
      <c r="U336" s="103"/>
      <c r="V336" s="103"/>
      <c r="W336" s="104" t="str">
        <f t="shared" si="43"/>
        <v/>
      </c>
      <c r="X336" s="104" t="str">
        <f>IF(AND(ISTEXT($D336),ISNUMBER(W336)),IF(HLOOKUP(INT($I336),'1. Eingabemaske'!$I$12:$V$21,4,FALSE)&lt;&gt;0,HLOOKUP(INT($I336),'1. Eingabemaske'!$I$12:$V$21,4,FALSE),""),"")</f>
        <v/>
      </c>
      <c r="Y336" s="108" t="str">
        <f>IF(ISTEXT($D336),IF($W336="","",IF($X336="","",IF('1. Eingabemaske'!$F$15="","",(IF('1. Eingabemaske'!$F$15=0,($W336/'1. Eingabemaske'!$G$15),($W336-1)/('1. Eingabemaske'!$G$15-1))*$X336)))),"")</f>
        <v/>
      </c>
      <c r="Z336" s="103"/>
      <c r="AA336" s="103"/>
      <c r="AB336" s="104" t="str">
        <f t="shared" si="44"/>
        <v/>
      </c>
      <c r="AC336" s="104" t="str">
        <f>IF(AND(ISTEXT($D336),ISNUMBER($AB336)),IF(HLOOKUP(INT($I336),'1. Eingabemaske'!$I$12:$V$21,5,FALSE)&lt;&gt;0,HLOOKUP(INT($I336),'1. Eingabemaske'!$I$12:$V$21,5,FALSE),""),"")</f>
        <v/>
      </c>
      <c r="AD336" s="91" t="str">
        <f>IF(ISTEXT($D336),IF($AC336="","",IF('1. Eingabemaske'!$F$16="","",(IF('1. Eingabemaske'!$F$16=0,($AB336/'1. Eingabemaske'!$G$16),($AB336-1)/('1. Eingabemaske'!$G$16-1))*$AC336))),"")</f>
        <v/>
      </c>
      <c r="AE336" s="92" t="str">
        <f>IF(ISTEXT($D336),IF(F336="M",IF(L336="","",IF($K336="Frühentwickler",VLOOKUP(INT($I336),'1. Eingabemaske'!$Z$12:$AF$28,5,FALSE),IF($K336="Normalentwickler",VLOOKUP(INT($I336),'1. Eingabemaske'!$Z$12:$AF$23,6,FALSE),IF($K336="Spätentwickler",VLOOKUP(INT($I336),'1. Eingabemaske'!$Z$12:$AF$23,7,FALSE),0)))+((VLOOKUP(INT($I336),'1. Eingabemaske'!$Z$12:$AF$23,2,FALSE))*(($G336-DATE(YEAR($G336),1,1)+1)/365))),IF(F336="W",(IF($K336="Frühentwickler",VLOOKUP(INT($I336),'1. Eingabemaske'!$AH$12:$AN$28,5,FALSE),IF($K336="Normalentwickler",VLOOKUP(INT($I336),'1. Eingabemaske'!$AH$12:$AN$23,6,FALSE),IF($K336="Spätentwickler",VLOOKUP(INT($I336),'1. Eingabemaske'!$AH$12:$AN$23,7,FALSE),0)))+((VLOOKUP(INT($I336),'1. Eingabemaske'!$AH$12:$AN$23,2,FALSE))*(($G336-DATE(YEAR($G336),1,1)+1)/365))),"Geschlecht fehlt!")),"")</f>
        <v/>
      </c>
      <c r="AF336" s="93" t="str">
        <f t="shared" si="45"/>
        <v/>
      </c>
      <c r="AG336" s="103"/>
      <c r="AH336" s="94" t="str">
        <f>IF(AND(ISTEXT($D336),ISNUMBER($AG336)),IF(HLOOKUP(INT($I336),'1. Eingabemaske'!$I$12:$V$21,6,FALSE)&lt;&gt;0,HLOOKUP(INT($I336),'1. Eingabemaske'!$I$12:$V$21,6,FALSE),""),"")</f>
        <v/>
      </c>
      <c r="AI336" s="91" t="str">
        <f>IF(ISTEXT($D336),IF($AH336="","",IF('1. Eingabemaske'!$F$17="","",(IF('1. Eingabemaske'!$F$17=0,($AG336/'1. Eingabemaske'!$G$17),($AG336-1)/('1. Eingabemaske'!$G$17-1))*$AH336))),"")</f>
        <v/>
      </c>
      <c r="AJ336" s="103"/>
      <c r="AK336" s="94" t="str">
        <f>IF(AND(ISTEXT($D336),ISNUMBER($AJ336)),IF(HLOOKUP(INT($I336),'1. Eingabemaske'!$I$12:$V$21,7,FALSE)&lt;&gt;0,HLOOKUP(INT($I336),'1. Eingabemaske'!$I$12:$V$21,7,FALSE),""),"")</f>
        <v/>
      </c>
      <c r="AL336" s="91" t="str">
        <f>IF(ISTEXT($D336),IF(AJ336=0,0,IF($AK336="","",IF('1. Eingabemaske'!$F$18="","",(IF('1. Eingabemaske'!$F$18=0,($AJ336/'1. Eingabemaske'!$G$18),($AJ336-1)/('1. Eingabemaske'!$G$18-1))*$AK336)))),"")</f>
        <v/>
      </c>
      <c r="AM336" s="103"/>
      <c r="AN336" s="94" t="str">
        <f>IF(AND(ISTEXT($D336),ISNUMBER($AM336)),IF(HLOOKUP(INT($I336),'1. Eingabemaske'!$I$12:$V$21,8,FALSE)&lt;&gt;0,HLOOKUP(INT($I336),'1. Eingabemaske'!$I$12:$V$21,8,FALSE),""),"")</f>
        <v/>
      </c>
      <c r="AO336" s="89" t="str">
        <f>IF(ISTEXT($D336),IF($AN336="","",IF('1. Eingabemaske'!#REF!="","",(IF('1. Eingabemaske'!#REF!=0,($AM336/'1. Eingabemaske'!#REF!),($AM336-1)/('1. Eingabemaske'!#REF!-1))*$AN336))),"")</f>
        <v/>
      </c>
      <c r="AP336" s="110"/>
      <c r="AQ336" s="94" t="str">
        <f>IF(AND(ISTEXT($D336),ISNUMBER($AP336)),IF(HLOOKUP(INT($I336),'1. Eingabemaske'!$I$12:$V$21,9,FALSE)&lt;&gt;0,HLOOKUP(INT($I336),'1. Eingabemaske'!$I$12:$V$21,9,FALSE),""),"")</f>
        <v/>
      </c>
      <c r="AR336" s="103"/>
      <c r="AS336" s="94" t="str">
        <f>IF(AND(ISTEXT($D336),ISNUMBER($AR336)),IF(HLOOKUP(INT($I336),'1. Eingabemaske'!$I$12:$V$21,10,FALSE)&lt;&gt;0,HLOOKUP(INT($I336),'1. Eingabemaske'!$I$12:$V$21,10,FALSE),""),"")</f>
        <v/>
      </c>
      <c r="AT336" s="95" t="str">
        <f>IF(ISTEXT($D336),(IF($AQ336="",0,IF('1. Eingabemaske'!$F$19="","",(IF('1. Eingabemaske'!$F$19=0,($AP336/'1. Eingabemaske'!$G$19),($AP336-1)/('1. Eingabemaske'!$G$19-1))*$AQ336)))+IF($AS336="",0,IF('1. Eingabemaske'!$F$20="","",(IF('1. Eingabemaske'!$F$20=0,($AR336/'1. Eingabemaske'!$G$20),($AR336-1)/('1. Eingabemaske'!$G$20-1))*$AS336)))),"")</f>
        <v/>
      </c>
      <c r="AU336" s="103"/>
      <c r="AV336" s="94" t="str">
        <f>IF(AND(ISTEXT($D336),ISNUMBER($AU336)),IF(HLOOKUP(INT($I336),'1. Eingabemaske'!$I$12:$V$21,11,FALSE)&lt;&gt;0,HLOOKUP(INT($I336),'1. Eingabemaske'!$I$12:$V$21,11,FALSE),""),"")</f>
        <v/>
      </c>
      <c r="AW336" s="103"/>
      <c r="AX336" s="94" t="str">
        <f>IF(AND(ISTEXT($D336),ISNUMBER($AW336)),IF(HLOOKUP(INT($I336),'1. Eingabemaske'!$I$12:$V$21,12,FALSE)&lt;&gt;0,HLOOKUP(INT($I336),'1. Eingabemaske'!$I$12:$V$21,12,FALSE),""),"")</f>
        <v/>
      </c>
      <c r="AY336" s="95" t="str">
        <f>IF(ISTEXT($D336),SUM(IF($AV336="",0,IF('1. Eingabemaske'!$F$21="","",(IF('1. Eingabemaske'!$F$21=0,($AU336/'1. Eingabemaske'!$G$21),($AU336-1)/('1. Eingabemaske'!$G$21-1)))*$AV336)),IF($AX336="",0,IF('1. Eingabemaske'!#REF!="","",(IF('1. Eingabemaske'!#REF!=0,($AW336/'1. Eingabemaske'!#REF!),($AW336-1)/('1. Eingabemaske'!#REF!-1)))*$AX336))),"")</f>
        <v/>
      </c>
      <c r="AZ336" s="84" t="str">
        <f t="shared" si="46"/>
        <v>Bitte BES einfügen</v>
      </c>
      <c r="BA336" s="96" t="str">
        <f t="shared" si="47"/>
        <v/>
      </c>
      <c r="BB336" s="100"/>
      <c r="BC336" s="100"/>
      <c r="BD336" s="100"/>
    </row>
    <row r="337" spans="2:56" ht="13.5" thickBot="1" x14ac:dyDescent="0.45">
      <c r="B337" s="99" t="str">
        <f t="shared" si="40"/>
        <v xml:space="preserve"> </v>
      </c>
      <c r="C337" s="100"/>
      <c r="D337" s="100"/>
      <c r="E337" s="100"/>
      <c r="F337" s="100"/>
      <c r="G337" s="101"/>
      <c r="H337" s="101"/>
      <c r="I337" s="84" t="str">
        <f>IF(ISBLANK(Tableau1[[#This Row],[Name]]),"",((Tableau1[[#This Row],[Testdatum]]-Tableau1[[#This Row],[Geburtsdatum]])/365))</f>
        <v/>
      </c>
      <c r="J337" s="102" t="str">
        <f t="shared" si="41"/>
        <v xml:space="preserve"> </v>
      </c>
      <c r="K337" s="103"/>
      <c r="L337" s="103"/>
      <c r="M337" s="104" t="str">
        <f>IF(ISTEXT(D337),IF(L337="","",IF(HLOOKUP(INT($I337),'1. Eingabemaske'!$I$12:$V$21,2,FALSE)&lt;&gt;0,HLOOKUP(INT($I337),'1. Eingabemaske'!$I$12:$V$21,2,FALSE),"")),"")</f>
        <v/>
      </c>
      <c r="N337" s="105" t="str">
        <f>IF(ISTEXT($D337),IF(F337="M",IF(L337="","",IF($K337="Frühentwickler",VLOOKUP(INT($I337),'1. Eingabemaske'!$Z$12:$AF$28,5,FALSE),IF($K337="Normalentwickler",VLOOKUP(INT($I337),'1. Eingabemaske'!$Z$12:$AF$23,6,FALSE),IF($K337="Spätentwickler",VLOOKUP(INT($I337),'1. Eingabemaske'!$Z$12:$AF$23,7,FALSE),0)))+((VLOOKUP(INT($I337),'1. Eingabemaske'!$Z$12:$AF$23,2,FALSE))*(($G337-DATE(YEAR($G337),1,1)+1)/365))),IF(F337="W",(IF($K337="Frühentwickler",VLOOKUP(INT($I337),'1. Eingabemaske'!$AH$12:$AN$28,5,FALSE),IF($K337="Normalentwickler",VLOOKUP(INT($I337),'1. Eingabemaske'!$AH$12:$AN$23,6,FALSE),IF($K337="Spätentwickler",VLOOKUP(INT($I337),'1. Eingabemaske'!$AH$12:$AN$23,7,FALSE),0)))+((VLOOKUP(INT($I337),'1. Eingabemaske'!$AH$12:$AN$23,2,FALSE))*(($G337-DATE(YEAR($G337),1,1)+1)/365))),"Geschlecht fehlt!")),"")</f>
        <v/>
      </c>
      <c r="O337" s="106" t="str">
        <f>IF(ISTEXT(D337),IF(M337="","",IF('1. Eingabemaske'!$F$13="",0,(IF('1. Eingabemaske'!$F$13=0,(L337/'1. Eingabemaske'!$G$13),(L337-1)/('1. Eingabemaske'!$G$13-1))*M337*N337))),"")</f>
        <v/>
      </c>
      <c r="P337" s="103"/>
      <c r="Q337" s="103"/>
      <c r="R337" s="104" t="str">
        <f t="shared" si="42"/>
        <v/>
      </c>
      <c r="S337" s="104" t="str">
        <f>IF(AND(ISTEXT($D337),ISNUMBER(R337)),IF(HLOOKUP(INT($I337),'1. Eingabemaske'!$I$12:$V$21,3,FALSE)&lt;&gt;0,HLOOKUP(INT($I337),'1. Eingabemaske'!$I$12:$V$21,3,FALSE),""),"")</f>
        <v/>
      </c>
      <c r="T337" s="106" t="str">
        <f>IF(ISTEXT($D337),IF($S337="","",IF($R337="","",IF('1. Eingabemaske'!$F$14="",0,(IF('1. Eingabemaske'!$F$14=0,(R337/'1. Eingabemaske'!$G$14),(R337-1)/('1. Eingabemaske'!$G$14-1))*$S337)))),"")</f>
        <v/>
      </c>
      <c r="U337" s="103"/>
      <c r="V337" s="103"/>
      <c r="W337" s="104" t="str">
        <f t="shared" si="43"/>
        <v/>
      </c>
      <c r="X337" s="104" t="str">
        <f>IF(AND(ISTEXT($D337),ISNUMBER(W337)),IF(HLOOKUP(INT($I337),'1. Eingabemaske'!$I$12:$V$21,4,FALSE)&lt;&gt;0,HLOOKUP(INT($I337),'1. Eingabemaske'!$I$12:$V$21,4,FALSE),""),"")</f>
        <v/>
      </c>
      <c r="Y337" s="108" t="str">
        <f>IF(ISTEXT($D337),IF($W337="","",IF($X337="","",IF('1. Eingabemaske'!$F$15="","",(IF('1. Eingabemaske'!$F$15=0,($W337/'1. Eingabemaske'!$G$15),($W337-1)/('1. Eingabemaske'!$G$15-1))*$X337)))),"")</f>
        <v/>
      </c>
      <c r="Z337" s="103"/>
      <c r="AA337" s="103"/>
      <c r="AB337" s="104" t="str">
        <f t="shared" si="44"/>
        <v/>
      </c>
      <c r="AC337" s="104" t="str">
        <f>IF(AND(ISTEXT($D337),ISNUMBER($AB337)),IF(HLOOKUP(INT($I337),'1. Eingabemaske'!$I$12:$V$21,5,FALSE)&lt;&gt;0,HLOOKUP(INT($I337),'1. Eingabemaske'!$I$12:$V$21,5,FALSE),""),"")</f>
        <v/>
      </c>
      <c r="AD337" s="91" t="str">
        <f>IF(ISTEXT($D337),IF($AC337="","",IF('1. Eingabemaske'!$F$16="","",(IF('1. Eingabemaske'!$F$16=0,($AB337/'1. Eingabemaske'!$G$16),($AB337-1)/('1. Eingabemaske'!$G$16-1))*$AC337))),"")</f>
        <v/>
      </c>
      <c r="AE337" s="92" t="str">
        <f>IF(ISTEXT($D337),IF(F337="M",IF(L337="","",IF($K337="Frühentwickler",VLOOKUP(INT($I337),'1. Eingabemaske'!$Z$12:$AF$28,5,FALSE),IF($K337="Normalentwickler",VLOOKUP(INT($I337),'1. Eingabemaske'!$Z$12:$AF$23,6,FALSE),IF($K337="Spätentwickler",VLOOKUP(INT($I337),'1. Eingabemaske'!$Z$12:$AF$23,7,FALSE),0)))+((VLOOKUP(INT($I337),'1. Eingabemaske'!$Z$12:$AF$23,2,FALSE))*(($G337-DATE(YEAR($G337),1,1)+1)/365))),IF(F337="W",(IF($K337="Frühentwickler",VLOOKUP(INT($I337),'1. Eingabemaske'!$AH$12:$AN$28,5,FALSE),IF($K337="Normalentwickler",VLOOKUP(INT($I337),'1. Eingabemaske'!$AH$12:$AN$23,6,FALSE),IF($K337="Spätentwickler",VLOOKUP(INT($I337),'1. Eingabemaske'!$AH$12:$AN$23,7,FALSE),0)))+((VLOOKUP(INT($I337),'1. Eingabemaske'!$AH$12:$AN$23,2,FALSE))*(($G337-DATE(YEAR($G337),1,1)+1)/365))),"Geschlecht fehlt!")),"")</f>
        <v/>
      </c>
      <c r="AF337" s="93" t="str">
        <f t="shared" si="45"/>
        <v/>
      </c>
      <c r="AG337" s="103"/>
      <c r="AH337" s="94" t="str">
        <f>IF(AND(ISTEXT($D337),ISNUMBER($AG337)),IF(HLOOKUP(INT($I337),'1. Eingabemaske'!$I$12:$V$21,6,FALSE)&lt;&gt;0,HLOOKUP(INT($I337),'1. Eingabemaske'!$I$12:$V$21,6,FALSE),""),"")</f>
        <v/>
      </c>
      <c r="AI337" s="91" t="str">
        <f>IF(ISTEXT($D337),IF($AH337="","",IF('1. Eingabemaske'!$F$17="","",(IF('1. Eingabemaske'!$F$17=0,($AG337/'1. Eingabemaske'!$G$17),($AG337-1)/('1. Eingabemaske'!$G$17-1))*$AH337))),"")</f>
        <v/>
      </c>
      <c r="AJ337" s="103"/>
      <c r="AK337" s="94" t="str">
        <f>IF(AND(ISTEXT($D337),ISNUMBER($AJ337)),IF(HLOOKUP(INT($I337),'1. Eingabemaske'!$I$12:$V$21,7,FALSE)&lt;&gt;0,HLOOKUP(INT($I337),'1. Eingabemaske'!$I$12:$V$21,7,FALSE),""),"")</f>
        <v/>
      </c>
      <c r="AL337" s="91" t="str">
        <f>IF(ISTEXT($D337),IF(AJ337=0,0,IF($AK337="","",IF('1. Eingabemaske'!$F$18="","",(IF('1. Eingabemaske'!$F$18=0,($AJ337/'1. Eingabemaske'!$G$18),($AJ337-1)/('1. Eingabemaske'!$G$18-1))*$AK337)))),"")</f>
        <v/>
      </c>
      <c r="AM337" s="103"/>
      <c r="AN337" s="94" t="str">
        <f>IF(AND(ISTEXT($D337),ISNUMBER($AM337)),IF(HLOOKUP(INT($I337),'1. Eingabemaske'!$I$12:$V$21,8,FALSE)&lt;&gt;0,HLOOKUP(INT($I337),'1. Eingabemaske'!$I$12:$V$21,8,FALSE),""),"")</f>
        <v/>
      </c>
      <c r="AO337" s="89" t="str">
        <f>IF(ISTEXT($D337),IF($AN337="","",IF('1. Eingabemaske'!#REF!="","",(IF('1. Eingabemaske'!#REF!=0,($AM337/'1. Eingabemaske'!#REF!),($AM337-1)/('1. Eingabemaske'!#REF!-1))*$AN337))),"")</f>
        <v/>
      </c>
      <c r="AP337" s="110"/>
      <c r="AQ337" s="94" t="str">
        <f>IF(AND(ISTEXT($D337),ISNUMBER($AP337)),IF(HLOOKUP(INT($I337),'1. Eingabemaske'!$I$12:$V$21,9,FALSE)&lt;&gt;0,HLOOKUP(INT($I337),'1. Eingabemaske'!$I$12:$V$21,9,FALSE),""),"")</f>
        <v/>
      </c>
      <c r="AR337" s="103"/>
      <c r="AS337" s="94" t="str">
        <f>IF(AND(ISTEXT($D337),ISNUMBER($AR337)),IF(HLOOKUP(INT($I337),'1. Eingabemaske'!$I$12:$V$21,10,FALSE)&lt;&gt;0,HLOOKUP(INT($I337),'1. Eingabemaske'!$I$12:$V$21,10,FALSE),""),"")</f>
        <v/>
      </c>
      <c r="AT337" s="95" t="str">
        <f>IF(ISTEXT($D337),(IF($AQ337="",0,IF('1. Eingabemaske'!$F$19="","",(IF('1. Eingabemaske'!$F$19=0,($AP337/'1. Eingabemaske'!$G$19),($AP337-1)/('1. Eingabemaske'!$G$19-1))*$AQ337)))+IF($AS337="",0,IF('1. Eingabemaske'!$F$20="","",(IF('1. Eingabemaske'!$F$20=0,($AR337/'1. Eingabemaske'!$G$20),($AR337-1)/('1. Eingabemaske'!$G$20-1))*$AS337)))),"")</f>
        <v/>
      </c>
      <c r="AU337" s="103"/>
      <c r="AV337" s="94" t="str">
        <f>IF(AND(ISTEXT($D337),ISNUMBER($AU337)),IF(HLOOKUP(INT($I337),'1. Eingabemaske'!$I$12:$V$21,11,FALSE)&lt;&gt;0,HLOOKUP(INT($I337),'1. Eingabemaske'!$I$12:$V$21,11,FALSE),""),"")</f>
        <v/>
      </c>
      <c r="AW337" s="103"/>
      <c r="AX337" s="94" t="str">
        <f>IF(AND(ISTEXT($D337),ISNUMBER($AW337)),IF(HLOOKUP(INT($I337),'1. Eingabemaske'!$I$12:$V$21,12,FALSE)&lt;&gt;0,HLOOKUP(INT($I337),'1. Eingabemaske'!$I$12:$V$21,12,FALSE),""),"")</f>
        <v/>
      </c>
      <c r="AY337" s="95" t="str">
        <f>IF(ISTEXT($D337),SUM(IF($AV337="",0,IF('1. Eingabemaske'!$F$21="","",(IF('1. Eingabemaske'!$F$21=0,($AU337/'1. Eingabemaske'!$G$21),($AU337-1)/('1. Eingabemaske'!$G$21-1)))*$AV337)),IF($AX337="",0,IF('1. Eingabemaske'!#REF!="","",(IF('1. Eingabemaske'!#REF!=0,($AW337/'1. Eingabemaske'!#REF!),($AW337-1)/('1. Eingabemaske'!#REF!-1)))*$AX337))),"")</f>
        <v/>
      </c>
      <c r="AZ337" s="84" t="str">
        <f t="shared" si="46"/>
        <v>Bitte BES einfügen</v>
      </c>
      <c r="BA337" s="96" t="str">
        <f t="shared" si="47"/>
        <v/>
      </c>
      <c r="BB337" s="100"/>
      <c r="BC337" s="100"/>
      <c r="BD337" s="100"/>
    </row>
    <row r="338" spans="2:56" ht="13.5" thickBot="1" x14ac:dyDescent="0.45">
      <c r="B338" s="99" t="str">
        <f t="shared" si="40"/>
        <v xml:space="preserve"> </v>
      </c>
      <c r="C338" s="100"/>
      <c r="D338" s="100"/>
      <c r="E338" s="100"/>
      <c r="F338" s="100"/>
      <c r="G338" s="101"/>
      <c r="H338" s="101"/>
      <c r="I338" s="84" t="str">
        <f>IF(ISBLANK(Tableau1[[#This Row],[Name]]),"",((Tableau1[[#This Row],[Testdatum]]-Tableau1[[#This Row],[Geburtsdatum]])/365))</f>
        <v/>
      </c>
      <c r="J338" s="102" t="str">
        <f t="shared" si="41"/>
        <v xml:space="preserve"> </v>
      </c>
      <c r="K338" s="103"/>
      <c r="L338" s="103"/>
      <c r="M338" s="104" t="str">
        <f>IF(ISTEXT(D338),IF(L338="","",IF(HLOOKUP(INT($I338),'1. Eingabemaske'!$I$12:$V$21,2,FALSE)&lt;&gt;0,HLOOKUP(INT($I338),'1. Eingabemaske'!$I$12:$V$21,2,FALSE),"")),"")</f>
        <v/>
      </c>
      <c r="N338" s="105" t="str">
        <f>IF(ISTEXT($D338),IF(F338="M",IF(L338="","",IF($K338="Frühentwickler",VLOOKUP(INT($I338),'1. Eingabemaske'!$Z$12:$AF$28,5,FALSE),IF($K338="Normalentwickler",VLOOKUP(INT($I338),'1. Eingabemaske'!$Z$12:$AF$23,6,FALSE),IF($K338="Spätentwickler",VLOOKUP(INT($I338),'1. Eingabemaske'!$Z$12:$AF$23,7,FALSE),0)))+((VLOOKUP(INT($I338),'1. Eingabemaske'!$Z$12:$AF$23,2,FALSE))*(($G338-DATE(YEAR($G338),1,1)+1)/365))),IF(F338="W",(IF($K338="Frühentwickler",VLOOKUP(INT($I338),'1. Eingabemaske'!$AH$12:$AN$28,5,FALSE),IF($K338="Normalentwickler",VLOOKUP(INT($I338),'1. Eingabemaske'!$AH$12:$AN$23,6,FALSE),IF($K338="Spätentwickler",VLOOKUP(INT($I338),'1. Eingabemaske'!$AH$12:$AN$23,7,FALSE),0)))+((VLOOKUP(INT($I338),'1. Eingabemaske'!$AH$12:$AN$23,2,FALSE))*(($G338-DATE(YEAR($G338),1,1)+1)/365))),"Geschlecht fehlt!")),"")</f>
        <v/>
      </c>
      <c r="O338" s="106" t="str">
        <f>IF(ISTEXT(D338),IF(M338="","",IF('1. Eingabemaske'!$F$13="",0,(IF('1. Eingabemaske'!$F$13=0,(L338/'1. Eingabemaske'!$G$13),(L338-1)/('1. Eingabemaske'!$G$13-1))*M338*N338))),"")</f>
        <v/>
      </c>
      <c r="P338" s="103"/>
      <c r="Q338" s="103"/>
      <c r="R338" s="104" t="str">
        <f t="shared" si="42"/>
        <v/>
      </c>
      <c r="S338" s="104" t="str">
        <f>IF(AND(ISTEXT($D338),ISNUMBER(R338)),IF(HLOOKUP(INT($I338),'1. Eingabemaske'!$I$12:$V$21,3,FALSE)&lt;&gt;0,HLOOKUP(INT($I338),'1. Eingabemaske'!$I$12:$V$21,3,FALSE),""),"")</f>
        <v/>
      </c>
      <c r="T338" s="106" t="str">
        <f>IF(ISTEXT($D338),IF($S338="","",IF($R338="","",IF('1. Eingabemaske'!$F$14="",0,(IF('1. Eingabemaske'!$F$14=0,(R338/'1. Eingabemaske'!$G$14),(R338-1)/('1. Eingabemaske'!$G$14-1))*$S338)))),"")</f>
        <v/>
      </c>
      <c r="U338" s="103"/>
      <c r="V338" s="103"/>
      <c r="W338" s="104" t="str">
        <f t="shared" si="43"/>
        <v/>
      </c>
      <c r="X338" s="104" t="str">
        <f>IF(AND(ISTEXT($D338),ISNUMBER(W338)),IF(HLOOKUP(INT($I338),'1. Eingabemaske'!$I$12:$V$21,4,FALSE)&lt;&gt;0,HLOOKUP(INT($I338),'1. Eingabemaske'!$I$12:$V$21,4,FALSE),""),"")</f>
        <v/>
      </c>
      <c r="Y338" s="108" t="str">
        <f>IF(ISTEXT($D338),IF($W338="","",IF($X338="","",IF('1. Eingabemaske'!$F$15="","",(IF('1. Eingabemaske'!$F$15=0,($W338/'1. Eingabemaske'!$G$15),($W338-1)/('1. Eingabemaske'!$G$15-1))*$X338)))),"")</f>
        <v/>
      </c>
      <c r="Z338" s="103"/>
      <c r="AA338" s="103"/>
      <c r="AB338" s="104" t="str">
        <f t="shared" si="44"/>
        <v/>
      </c>
      <c r="AC338" s="104" t="str">
        <f>IF(AND(ISTEXT($D338),ISNUMBER($AB338)),IF(HLOOKUP(INT($I338),'1. Eingabemaske'!$I$12:$V$21,5,FALSE)&lt;&gt;0,HLOOKUP(INT($I338),'1. Eingabemaske'!$I$12:$V$21,5,FALSE),""),"")</f>
        <v/>
      </c>
      <c r="AD338" s="91" t="str">
        <f>IF(ISTEXT($D338),IF($AC338="","",IF('1. Eingabemaske'!$F$16="","",(IF('1. Eingabemaske'!$F$16=0,($AB338/'1. Eingabemaske'!$G$16),($AB338-1)/('1. Eingabemaske'!$G$16-1))*$AC338))),"")</f>
        <v/>
      </c>
      <c r="AE338" s="92" t="str">
        <f>IF(ISTEXT($D338),IF(F338="M",IF(L338="","",IF($K338="Frühentwickler",VLOOKUP(INT($I338),'1. Eingabemaske'!$Z$12:$AF$28,5,FALSE),IF($K338="Normalentwickler",VLOOKUP(INT($I338),'1. Eingabemaske'!$Z$12:$AF$23,6,FALSE),IF($K338="Spätentwickler",VLOOKUP(INT($I338),'1. Eingabemaske'!$Z$12:$AF$23,7,FALSE),0)))+((VLOOKUP(INT($I338),'1. Eingabemaske'!$Z$12:$AF$23,2,FALSE))*(($G338-DATE(YEAR($G338),1,1)+1)/365))),IF(F338="W",(IF($K338="Frühentwickler",VLOOKUP(INT($I338),'1. Eingabemaske'!$AH$12:$AN$28,5,FALSE),IF($K338="Normalentwickler",VLOOKUP(INT($I338),'1. Eingabemaske'!$AH$12:$AN$23,6,FALSE),IF($K338="Spätentwickler",VLOOKUP(INT($I338),'1. Eingabemaske'!$AH$12:$AN$23,7,FALSE),0)))+((VLOOKUP(INT($I338),'1. Eingabemaske'!$AH$12:$AN$23,2,FALSE))*(($G338-DATE(YEAR($G338),1,1)+1)/365))),"Geschlecht fehlt!")),"")</f>
        <v/>
      </c>
      <c r="AF338" s="93" t="str">
        <f t="shared" si="45"/>
        <v/>
      </c>
      <c r="AG338" s="103"/>
      <c r="AH338" s="94" t="str">
        <f>IF(AND(ISTEXT($D338),ISNUMBER($AG338)),IF(HLOOKUP(INT($I338),'1. Eingabemaske'!$I$12:$V$21,6,FALSE)&lt;&gt;0,HLOOKUP(INT($I338),'1. Eingabemaske'!$I$12:$V$21,6,FALSE),""),"")</f>
        <v/>
      </c>
      <c r="AI338" s="91" t="str">
        <f>IF(ISTEXT($D338),IF($AH338="","",IF('1. Eingabemaske'!$F$17="","",(IF('1. Eingabemaske'!$F$17=0,($AG338/'1. Eingabemaske'!$G$17),($AG338-1)/('1. Eingabemaske'!$G$17-1))*$AH338))),"")</f>
        <v/>
      </c>
      <c r="AJ338" s="103"/>
      <c r="AK338" s="94" t="str">
        <f>IF(AND(ISTEXT($D338),ISNUMBER($AJ338)),IF(HLOOKUP(INT($I338),'1. Eingabemaske'!$I$12:$V$21,7,FALSE)&lt;&gt;0,HLOOKUP(INT($I338),'1. Eingabemaske'!$I$12:$V$21,7,FALSE),""),"")</f>
        <v/>
      </c>
      <c r="AL338" s="91" t="str">
        <f>IF(ISTEXT($D338),IF(AJ338=0,0,IF($AK338="","",IF('1. Eingabemaske'!$F$18="","",(IF('1. Eingabemaske'!$F$18=0,($AJ338/'1. Eingabemaske'!$G$18),($AJ338-1)/('1. Eingabemaske'!$G$18-1))*$AK338)))),"")</f>
        <v/>
      </c>
      <c r="AM338" s="103"/>
      <c r="AN338" s="94" t="str">
        <f>IF(AND(ISTEXT($D338),ISNUMBER($AM338)),IF(HLOOKUP(INT($I338),'1. Eingabemaske'!$I$12:$V$21,8,FALSE)&lt;&gt;0,HLOOKUP(INT($I338),'1. Eingabemaske'!$I$12:$V$21,8,FALSE),""),"")</f>
        <v/>
      </c>
      <c r="AO338" s="89" t="str">
        <f>IF(ISTEXT($D338),IF($AN338="","",IF('1. Eingabemaske'!#REF!="","",(IF('1. Eingabemaske'!#REF!=0,($AM338/'1. Eingabemaske'!#REF!),($AM338-1)/('1. Eingabemaske'!#REF!-1))*$AN338))),"")</f>
        <v/>
      </c>
      <c r="AP338" s="110"/>
      <c r="AQ338" s="94" t="str">
        <f>IF(AND(ISTEXT($D338),ISNUMBER($AP338)),IF(HLOOKUP(INT($I338),'1. Eingabemaske'!$I$12:$V$21,9,FALSE)&lt;&gt;0,HLOOKUP(INT($I338),'1. Eingabemaske'!$I$12:$V$21,9,FALSE),""),"")</f>
        <v/>
      </c>
      <c r="AR338" s="103"/>
      <c r="AS338" s="94" t="str">
        <f>IF(AND(ISTEXT($D338),ISNUMBER($AR338)),IF(HLOOKUP(INT($I338),'1. Eingabemaske'!$I$12:$V$21,10,FALSE)&lt;&gt;0,HLOOKUP(INT($I338),'1. Eingabemaske'!$I$12:$V$21,10,FALSE),""),"")</f>
        <v/>
      </c>
      <c r="AT338" s="95" t="str">
        <f>IF(ISTEXT($D338),(IF($AQ338="",0,IF('1. Eingabemaske'!$F$19="","",(IF('1. Eingabemaske'!$F$19=0,($AP338/'1. Eingabemaske'!$G$19),($AP338-1)/('1. Eingabemaske'!$G$19-1))*$AQ338)))+IF($AS338="",0,IF('1. Eingabemaske'!$F$20="","",(IF('1. Eingabemaske'!$F$20=0,($AR338/'1. Eingabemaske'!$G$20),($AR338-1)/('1. Eingabemaske'!$G$20-1))*$AS338)))),"")</f>
        <v/>
      </c>
      <c r="AU338" s="103"/>
      <c r="AV338" s="94" t="str">
        <f>IF(AND(ISTEXT($D338),ISNUMBER($AU338)),IF(HLOOKUP(INT($I338),'1. Eingabemaske'!$I$12:$V$21,11,FALSE)&lt;&gt;0,HLOOKUP(INT($I338),'1. Eingabemaske'!$I$12:$V$21,11,FALSE),""),"")</f>
        <v/>
      </c>
      <c r="AW338" s="103"/>
      <c r="AX338" s="94" t="str">
        <f>IF(AND(ISTEXT($D338),ISNUMBER($AW338)),IF(HLOOKUP(INT($I338),'1. Eingabemaske'!$I$12:$V$21,12,FALSE)&lt;&gt;0,HLOOKUP(INT($I338),'1. Eingabemaske'!$I$12:$V$21,12,FALSE),""),"")</f>
        <v/>
      </c>
      <c r="AY338" s="95" t="str">
        <f>IF(ISTEXT($D338),SUM(IF($AV338="",0,IF('1. Eingabemaske'!$F$21="","",(IF('1. Eingabemaske'!$F$21=0,($AU338/'1. Eingabemaske'!$G$21),($AU338-1)/('1. Eingabemaske'!$G$21-1)))*$AV338)),IF($AX338="",0,IF('1. Eingabemaske'!#REF!="","",(IF('1. Eingabemaske'!#REF!=0,($AW338/'1. Eingabemaske'!#REF!),($AW338-1)/('1. Eingabemaske'!#REF!-1)))*$AX338))),"")</f>
        <v/>
      </c>
      <c r="AZ338" s="84" t="str">
        <f t="shared" si="46"/>
        <v>Bitte BES einfügen</v>
      </c>
      <c r="BA338" s="96" t="str">
        <f t="shared" si="47"/>
        <v/>
      </c>
      <c r="BB338" s="100"/>
      <c r="BC338" s="100"/>
      <c r="BD338" s="100"/>
    </row>
    <row r="339" spans="2:56" ht="13.5" thickBot="1" x14ac:dyDescent="0.45">
      <c r="B339" s="99" t="str">
        <f t="shared" si="40"/>
        <v xml:space="preserve"> </v>
      </c>
      <c r="C339" s="100"/>
      <c r="D339" s="100"/>
      <c r="E339" s="100"/>
      <c r="F339" s="100"/>
      <c r="G339" s="101"/>
      <c r="H339" s="101"/>
      <c r="I339" s="84" t="str">
        <f>IF(ISBLANK(Tableau1[[#This Row],[Name]]),"",((Tableau1[[#This Row],[Testdatum]]-Tableau1[[#This Row],[Geburtsdatum]])/365))</f>
        <v/>
      </c>
      <c r="J339" s="102" t="str">
        <f t="shared" si="41"/>
        <v xml:space="preserve"> </v>
      </c>
      <c r="K339" s="103"/>
      <c r="L339" s="103"/>
      <c r="M339" s="104" t="str">
        <f>IF(ISTEXT(D339),IF(L339="","",IF(HLOOKUP(INT($I339),'1. Eingabemaske'!$I$12:$V$21,2,FALSE)&lt;&gt;0,HLOOKUP(INT($I339),'1. Eingabemaske'!$I$12:$V$21,2,FALSE),"")),"")</f>
        <v/>
      </c>
      <c r="N339" s="105" t="str">
        <f>IF(ISTEXT($D339),IF(F339="M",IF(L339="","",IF($K339="Frühentwickler",VLOOKUP(INT($I339),'1. Eingabemaske'!$Z$12:$AF$28,5,FALSE),IF($K339="Normalentwickler",VLOOKUP(INT($I339),'1. Eingabemaske'!$Z$12:$AF$23,6,FALSE),IF($K339="Spätentwickler",VLOOKUP(INT($I339),'1. Eingabemaske'!$Z$12:$AF$23,7,FALSE),0)))+((VLOOKUP(INT($I339),'1. Eingabemaske'!$Z$12:$AF$23,2,FALSE))*(($G339-DATE(YEAR($G339),1,1)+1)/365))),IF(F339="W",(IF($K339="Frühentwickler",VLOOKUP(INT($I339),'1. Eingabemaske'!$AH$12:$AN$28,5,FALSE),IF($K339="Normalentwickler",VLOOKUP(INT($I339),'1. Eingabemaske'!$AH$12:$AN$23,6,FALSE),IF($K339="Spätentwickler",VLOOKUP(INT($I339),'1. Eingabemaske'!$AH$12:$AN$23,7,FALSE),0)))+((VLOOKUP(INT($I339),'1. Eingabemaske'!$AH$12:$AN$23,2,FALSE))*(($G339-DATE(YEAR($G339),1,1)+1)/365))),"Geschlecht fehlt!")),"")</f>
        <v/>
      </c>
      <c r="O339" s="106" t="str">
        <f>IF(ISTEXT(D339),IF(M339="","",IF('1. Eingabemaske'!$F$13="",0,(IF('1. Eingabemaske'!$F$13=0,(L339/'1. Eingabemaske'!$G$13),(L339-1)/('1. Eingabemaske'!$G$13-1))*M339*N339))),"")</f>
        <v/>
      </c>
      <c r="P339" s="103"/>
      <c r="Q339" s="103"/>
      <c r="R339" s="104" t="str">
        <f t="shared" si="42"/>
        <v/>
      </c>
      <c r="S339" s="104" t="str">
        <f>IF(AND(ISTEXT($D339),ISNUMBER(R339)),IF(HLOOKUP(INT($I339),'1. Eingabemaske'!$I$12:$V$21,3,FALSE)&lt;&gt;0,HLOOKUP(INT($I339),'1. Eingabemaske'!$I$12:$V$21,3,FALSE),""),"")</f>
        <v/>
      </c>
      <c r="T339" s="106" t="str">
        <f>IF(ISTEXT($D339),IF($S339="","",IF($R339="","",IF('1. Eingabemaske'!$F$14="",0,(IF('1. Eingabemaske'!$F$14=0,(R339/'1. Eingabemaske'!$G$14),(R339-1)/('1. Eingabemaske'!$G$14-1))*$S339)))),"")</f>
        <v/>
      </c>
      <c r="U339" s="103"/>
      <c r="V339" s="103"/>
      <c r="W339" s="104" t="str">
        <f t="shared" si="43"/>
        <v/>
      </c>
      <c r="X339" s="104" t="str">
        <f>IF(AND(ISTEXT($D339),ISNUMBER(W339)),IF(HLOOKUP(INT($I339),'1. Eingabemaske'!$I$12:$V$21,4,FALSE)&lt;&gt;0,HLOOKUP(INT($I339),'1. Eingabemaske'!$I$12:$V$21,4,FALSE),""),"")</f>
        <v/>
      </c>
      <c r="Y339" s="108" t="str">
        <f>IF(ISTEXT($D339),IF($W339="","",IF($X339="","",IF('1. Eingabemaske'!$F$15="","",(IF('1. Eingabemaske'!$F$15=0,($W339/'1. Eingabemaske'!$G$15),($W339-1)/('1. Eingabemaske'!$G$15-1))*$X339)))),"")</f>
        <v/>
      </c>
      <c r="Z339" s="103"/>
      <c r="AA339" s="103"/>
      <c r="AB339" s="104" t="str">
        <f t="shared" si="44"/>
        <v/>
      </c>
      <c r="AC339" s="104" t="str">
        <f>IF(AND(ISTEXT($D339),ISNUMBER($AB339)),IF(HLOOKUP(INT($I339),'1. Eingabemaske'!$I$12:$V$21,5,FALSE)&lt;&gt;0,HLOOKUP(INT($I339),'1. Eingabemaske'!$I$12:$V$21,5,FALSE),""),"")</f>
        <v/>
      </c>
      <c r="AD339" s="91" t="str">
        <f>IF(ISTEXT($D339),IF($AC339="","",IF('1. Eingabemaske'!$F$16="","",(IF('1. Eingabemaske'!$F$16=0,($AB339/'1. Eingabemaske'!$G$16),($AB339-1)/('1. Eingabemaske'!$G$16-1))*$AC339))),"")</f>
        <v/>
      </c>
      <c r="AE339" s="92" t="str">
        <f>IF(ISTEXT($D339),IF(F339="M",IF(L339="","",IF($K339="Frühentwickler",VLOOKUP(INT($I339),'1. Eingabemaske'!$Z$12:$AF$28,5,FALSE),IF($K339="Normalentwickler",VLOOKUP(INT($I339),'1. Eingabemaske'!$Z$12:$AF$23,6,FALSE),IF($K339="Spätentwickler",VLOOKUP(INT($I339),'1. Eingabemaske'!$Z$12:$AF$23,7,FALSE),0)))+((VLOOKUP(INT($I339),'1. Eingabemaske'!$Z$12:$AF$23,2,FALSE))*(($G339-DATE(YEAR($G339),1,1)+1)/365))),IF(F339="W",(IF($K339="Frühentwickler",VLOOKUP(INT($I339),'1. Eingabemaske'!$AH$12:$AN$28,5,FALSE),IF($K339="Normalentwickler",VLOOKUP(INT($I339),'1. Eingabemaske'!$AH$12:$AN$23,6,FALSE),IF($K339="Spätentwickler",VLOOKUP(INT($I339),'1. Eingabemaske'!$AH$12:$AN$23,7,FALSE),0)))+((VLOOKUP(INT($I339),'1. Eingabemaske'!$AH$12:$AN$23,2,FALSE))*(($G339-DATE(YEAR($G339),1,1)+1)/365))),"Geschlecht fehlt!")),"")</f>
        <v/>
      </c>
      <c r="AF339" s="93" t="str">
        <f t="shared" si="45"/>
        <v/>
      </c>
      <c r="AG339" s="103"/>
      <c r="AH339" s="94" t="str">
        <f>IF(AND(ISTEXT($D339),ISNUMBER($AG339)),IF(HLOOKUP(INT($I339),'1. Eingabemaske'!$I$12:$V$21,6,FALSE)&lt;&gt;0,HLOOKUP(INT($I339),'1. Eingabemaske'!$I$12:$V$21,6,FALSE),""),"")</f>
        <v/>
      </c>
      <c r="AI339" s="91" t="str">
        <f>IF(ISTEXT($D339),IF($AH339="","",IF('1. Eingabemaske'!$F$17="","",(IF('1. Eingabemaske'!$F$17=0,($AG339/'1. Eingabemaske'!$G$17),($AG339-1)/('1. Eingabemaske'!$G$17-1))*$AH339))),"")</f>
        <v/>
      </c>
      <c r="AJ339" s="103"/>
      <c r="AK339" s="94" t="str">
        <f>IF(AND(ISTEXT($D339),ISNUMBER($AJ339)),IF(HLOOKUP(INT($I339),'1. Eingabemaske'!$I$12:$V$21,7,FALSE)&lt;&gt;0,HLOOKUP(INT($I339),'1. Eingabemaske'!$I$12:$V$21,7,FALSE),""),"")</f>
        <v/>
      </c>
      <c r="AL339" s="91" t="str">
        <f>IF(ISTEXT($D339),IF(AJ339=0,0,IF($AK339="","",IF('1. Eingabemaske'!$F$18="","",(IF('1. Eingabemaske'!$F$18=0,($AJ339/'1. Eingabemaske'!$G$18),($AJ339-1)/('1. Eingabemaske'!$G$18-1))*$AK339)))),"")</f>
        <v/>
      </c>
      <c r="AM339" s="103"/>
      <c r="AN339" s="94" t="str">
        <f>IF(AND(ISTEXT($D339),ISNUMBER($AM339)),IF(HLOOKUP(INT($I339),'1. Eingabemaske'!$I$12:$V$21,8,FALSE)&lt;&gt;0,HLOOKUP(INT($I339),'1. Eingabemaske'!$I$12:$V$21,8,FALSE),""),"")</f>
        <v/>
      </c>
      <c r="AO339" s="89" t="str">
        <f>IF(ISTEXT($D339),IF($AN339="","",IF('1. Eingabemaske'!#REF!="","",(IF('1. Eingabemaske'!#REF!=0,($AM339/'1. Eingabemaske'!#REF!),($AM339-1)/('1. Eingabemaske'!#REF!-1))*$AN339))),"")</f>
        <v/>
      </c>
      <c r="AP339" s="110"/>
      <c r="AQ339" s="94" t="str">
        <f>IF(AND(ISTEXT($D339),ISNUMBER($AP339)),IF(HLOOKUP(INT($I339),'1. Eingabemaske'!$I$12:$V$21,9,FALSE)&lt;&gt;0,HLOOKUP(INT($I339),'1. Eingabemaske'!$I$12:$V$21,9,FALSE),""),"")</f>
        <v/>
      </c>
      <c r="AR339" s="103"/>
      <c r="AS339" s="94" t="str">
        <f>IF(AND(ISTEXT($D339),ISNUMBER($AR339)),IF(HLOOKUP(INT($I339),'1. Eingabemaske'!$I$12:$V$21,10,FALSE)&lt;&gt;0,HLOOKUP(INT($I339),'1. Eingabemaske'!$I$12:$V$21,10,FALSE),""),"")</f>
        <v/>
      </c>
      <c r="AT339" s="95" t="str">
        <f>IF(ISTEXT($D339),(IF($AQ339="",0,IF('1. Eingabemaske'!$F$19="","",(IF('1. Eingabemaske'!$F$19=0,($AP339/'1. Eingabemaske'!$G$19),($AP339-1)/('1. Eingabemaske'!$G$19-1))*$AQ339)))+IF($AS339="",0,IF('1. Eingabemaske'!$F$20="","",(IF('1. Eingabemaske'!$F$20=0,($AR339/'1. Eingabemaske'!$G$20),($AR339-1)/('1. Eingabemaske'!$G$20-1))*$AS339)))),"")</f>
        <v/>
      </c>
      <c r="AU339" s="103"/>
      <c r="AV339" s="94" t="str">
        <f>IF(AND(ISTEXT($D339),ISNUMBER($AU339)),IF(HLOOKUP(INT($I339),'1. Eingabemaske'!$I$12:$V$21,11,FALSE)&lt;&gt;0,HLOOKUP(INT($I339),'1. Eingabemaske'!$I$12:$V$21,11,FALSE),""),"")</f>
        <v/>
      </c>
      <c r="AW339" s="103"/>
      <c r="AX339" s="94" t="str">
        <f>IF(AND(ISTEXT($D339),ISNUMBER($AW339)),IF(HLOOKUP(INT($I339),'1. Eingabemaske'!$I$12:$V$21,12,FALSE)&lt;&gt;0,HLOOKUP(INT($I339),'1. Eingabemaske'!$I$12:$V$21,12,FALSE),""),"")</f>
        <v/>
      </c>
      <c r="AY339" s="95" t="str">
        <f>IF(ISTEXT($D339),SUM(IF($AV339="",0,IF('1. Eingabemaske'!$F$21="","",(IF('1. Eingabemaske'!$F$21=0,($AU339/'1. Eingabemaske'!$G$21),($AU339-1)/('1. Eingabemaske'!$G$21-1)))*$AV339)),IF($AX339="",0,IF('1. Eingabemaske'!#REF!="","",(IF('1. Eingabemaske'!#REF!=0,($AW339/'1. Eingabemaske'!#REF!),($AW339-1)/('1. Eingabemaske'!#REF!-1)))*$AX339))),"")</f>
        <v/>
      </c>
      <c r="AZ339" s="84" t="str">
        <f t="shared" si="46"/>
        <v>Bitte BES einfügen</v>
      </c>
      <c r="BA339" s="96" t="str">
        <f t="shared" si="47"/>
        <v/>
      </c>
      <c r="BB339" s="100"/>
      <c r="BC339" s="100"/>
      <c r="BD339" s="100"/>
    </row>
    <row r="340" spans="2:56" ht="13.5" thickBot="1" x14ac:dyDescent="0.45">
      <c r="B340" s="99" t="str">
        <f t="shared" si="40"/>
        <v xml:space="preserve"> </v>
      </c>
      <c r="C340" s="100"/>
      <c r="D340" s="100"/>
      <c r="E340" s="100"/>
      <c r="F340" s="100"/>
      <c r="G340" s="101"/>
      <c r="H340" s="101"/>
      <c r="I340" s="84" t="str">
        <f>IF(ISBLANK(Tableau1[[#This Row],[Name]]),"",((Tableau1[[#This Row],[Testdatum]]-Tableau1[[#This Row],[Geburtsdatum]])/365))</f>
        <v/>
      </c>
      <c r="J340" s="102" t="str">
        <f t="shared" si="41"/>
        <v xml:space="preserve"> </v>
      </c>
      <c r="K340" s="103"/>
      <c r="L340" s="103"/>
      <c r="M340" s="104" t="str">
        <f>IF(ISTEXT(D340),IF(L340="","",IF(HLOOKUP(INT($I340),'1. Eingabemaske'!$I$12:$V$21,2,FALSE)&lt;&gt;0,HLOOKUP(INT($I340),'1. Eingabemaske'!$I$12:$V$21,2,FALSE),"")),"")</f>
        <v/>
      </c>
      <c r="N340" s="105" t="str">
        <f>IF(ISTEXT($D340),IF(F340="M",IF(L340="","",IF($K340="Frühentwickler",VLOOKUP(INT($I340),'1. Eingabemaske'!$Z$12:$AF$28,5,FALSE),IF($K340="Normalentwickler",VLOOKUP(INT($I340),'1. Eingabemaske'!$Z$12:$AF$23,6,FALSE),IF($K340="Spätentwickler",VLOOKUP(INT($I340),'1. Eingabemaske'!$Z$12:$AF$23,7,FALSE),0)))+((VLOOKUP(INT($I340),'1. Eingabemaske'!$Z$12:$AF$23,2,FALSE))*(($G340-DATE(YEAR($G340),1,1)+1)/365))),IF(F340="W",(IF($K340="Frühentwickler",VLOOKUP(INT($I340),'1. Eingabemaske'!$AH$12:$AN$28,5,FALSE),IF($K340="Normalentwickler",VLOOKUP(INT($I340),'1. Eingabemaske'!$AH$12:$AN$23,6,FALSE),IF($K340="Spätentwickler",VLOOKUP(INT($I340),'1. Eingabemaske'!$AH$12:$AN$23,7,FALSE),0)))+((VLOOKUP(INT($I340),'1. Eingabemaske'!$AH$12:$AN$23,2,FALSE))*(($G340-DATE(YEAR($G340),1,1)+1)/365))),"Geschlecht fehlt!")),"")</f>
        <v/>
      </c>
      <c r="O340" s="106" t="str">
        <f>IF(ISTEXT(D340),IF(M340="","",IF('1. Eingabemaske'!$F$13="",0,(IF('1. Eingabemaske'!$F$13=0,(L340/'1. Eingabemaske'!$G$13),(L340-1)/('1. Eingabemaske'!$G$13-1))*M340*N340))),"")</f>
        <v/>
      </c>
      <c r="P340" s="103"/>
      <c r="Q340" s="103"/>
      <c r="R340" s="104" t="str">
        <f t="shared" si="42"/>
        <v/>
      </c>
      <c r="S340" s="104" t="str">
        <f>IF(AND(ISTEXT($D340),ISNUMBER(R340)),IF(HLOOKUP(INT($I340),'1. Eingabemaske'!$I$12:$V$21,3,FALSE)&lt;&gt;0,HLOOKUP(INT($I340),'1. Eingabemaske'!$I$12:$V$21,3,FALSE),""),"")</f>
        <v/>
      </c>
      <c r="T340" s="106" t="str">
        <f>IF(ISTEXT($D340),IF($S340="","",IF($R340="","",IF('1. Eingabemaske'!$F$14="",0,(IF('1. Eingabemaske'!$F$14=0,(R340/'1. Eingabemaske'!$G$14),(R340-1)/('1. Eingabemaske'!$G$14-1))*$S340)))),"")</f>
        <v/>
      </c>
      <c r="U340" s="103"/>
      <c r="V340" s="103"/>
      <c r="W340" s="104" t="str">
        <f t="shared" si="43"/>
        <v/>
      </c>
      <c r="X340" s="104" t="str">
        <f>IF(AND(ISTEXT($D340),ISNUMBER(W340)),IF(HLOOKUP(INT($I340),'1. Eingabemaske'!$I$12:$V$21,4,FALSE)&lt;&gt;0,HLOOKUP(INT($I340),'1. Eingabemaske'!$I$12:$V$21,4,FALSE),""),"")</f>
        <v/>
      </c>
      <c r="Y340" s="108" t="str">
        <f>IF(ISTEXT($D340),IF($W340="","",IF($X340="","",IF('1. Eingabemaske'!$F$15="","",(IF('1. Eingabemaske'!$F$15=0,($W340/'1. Eingabemaske'!$G$15),($W340-1)/('1. Eingabemaske'!$G$15-1))*$X340)))),"")</f>
        <v/>
      </c>
      <c r="Z340" s="103"/>
      <c r="AA340" s="103"/>
      <c r="AB340" s="104" t="str">
        <f t="shared" si="44"/>
        <v/>
      </c>
      <c r="AC340" s="104" t="str">
        <f>IF(AND(ISTEXT($D340),ISNUMBER($AB340)),IF(HLOOKUP(INT($I340),'1. Eingabemaske'!$I$12:$V$21,5,FALSE)&lt;&gt;0,HLOOKUP(INT($I340),'1. Eingabemaske'!$I$12:$V$21,5,FALSE),""),"")</f>
        <v/>
      </c>
      <c r="AD340" s="91" t="str">
        <f>IF(ISTEXT($D340),IF($AC340="","",IF('1. Eingabemaske'!$F$16="","",(IF('1. Eingabemaske'!$F$16=0,($AB340/'1. Eingabemaske'!$G$16),($AB340-1)/('1. Eingabemaske'!$G$16-1))*$AC340))),"")</f>
        <v/>
      </c>
      <c r="AE340" s="92" t="str">
        <f>IF(ISTEXT($D340),IF(F340="M",IF(L340="","",IF($K340="Frühentwickler",VLOOKUP(INT($I340),'1. Eingabemaske'!$Z$12:$AF$28,5,FALSE),IF($K340="Normalentwickler",VLOOKUP(INT($I340),'1. Eingabemaske'!$Z$12:$AF$23,6,FALSE),IF($K340="Spätentwickler",VLOOKUP(INT($I340),'1. Eingabemaske'!$Z$12:$AF$23,7,FALSE),0)))+((VLOOKUP(INT($I340),'1. Eingabemaske'!$Z$12:$AF$23,2,FALSE))*(($G340-DATE(YEAR($G340),1,1)+1)/365))),IF(F340="W",(IF($K340="Frühentwickler",VLOOKUP(INT($I340),'1. Eingabemaske'!$AH$12:$AN$28,5,FALSE),IF($K340="Normalentwickler",VLOOKUP(INT($I340),'1. Eingabemaske'!$AH$12:$AN$23,6,FALSE),IF($K340="Spätentwickler",VLOOKUP(INT($I340),'1. Eingabemaske'!$AH$12:$AN$23,7,FALSE),0)))+((VLOOKUP(INT($I340),'1. Eingabemaske'!$AH$12:$AN$23,2,FALSE))*(($G340-DATE(YEAR($G340),1,1)+1)/365))),"Geschlecht fehlt!")),"")</f>
        <v/>
      </c>
      <c r="AF340" s="93" t="str">
        <f t="shared" si="45"/>
        <v/>
      </c>
      <c r="AG340" s="103"/>
      <c r="AH340" s="94" t="str">
        <f>IF(AND(ISTEXT($D340),ISNUMBER($AG340)),IF(HLOOKUP(INT($I340),'1. Eingabemaske'!$I$12:$V$21,6,FALSE)&lt;&gt;0,HLOOKUP(INT($I340),'1. Eingabemaske'!$I$12:$V$21,6,FALSE),""),"")</f>
        <v/>
      </c>
      <c r="AI340" s="91" t="str">
        <f>IF(ISTEXT($D340),IF($AH340="","",IF('1. Eingabemaske'!$F$17="","",(IF('1. Eingabemaske'!$F$17=0,($AG340/'1. Eingabemaske'!$G$17),($AG340-1)/('1. Eingabemaske'!$G$17-1))*$AH340))),"")</f>
        <v/>
      </c>
      <c r="AJ340" s="103"/>
      <c r="AK340" s="94" t="str">
        <f>IF(AND(ISTEXT($D340),ISNUMBER($AJ340)),IF(HLOOKUP(INT($I340),'1. Eingabemaske'!$I$12:$V$21,7,FALSE)&lt;&gt;0,HLOOKUP(INT($I340),'1. Eingabemaske'!$I$12:$V$21,7,FALSE),""),"")</f>
        <v/>
      </c>
      <c r="AL340" s="91" t="str">
        <f>IF(ISTEXT($D340),IF(AJ340=0,0,IF($AK340="","",IF('1. Eingabemaske'!$F$18="","",(IF('1. Eingabemaske'!$F$18=0,($AJ340/'1. Eingabemaske'!$G$18),($AJ340-1)/('1. Eingabemaske'!$G$18-1))*$AK340)))),"")</f>
        <v/>
      </c>
      <c r="AM340" s="103"/>
      <c r="AN340" s="94" t="str">
        <f>IF(AND(ISTEXT($D340),ISNUMBER($AM340)),IF(HLOOKUP(INT($I340),'1. Eingabemaske'!$I$12:$V$21,8,FALSE)&lt;&gt;0,HLOOKUP(INT($I340),'1. Eingabemaske'!$I$12:$V$21,8,FALSE),""),"")</f>
        <v/>
      </c>
      <c r="AO340" s="89" t="str">
        <f>IF(ISTEXT($D340),IF($AN340="","",IF('1. Eingabemaske'!#REF!="","",(IF('1. Eingabemaske'!#REF!=0,($AM340/'1. Eingabemaske'!#REF!),($AM340-1)/('1. Eingabemaske'!#REF!-1))*$AN340))),"")</f>
        <v/>
      </c>
      <c r="AP340" s="110"/>
      <c r="AQ340" s="94" t="str">
        <f>IF(AND(ISTEXT($D340),ISNUMBER($AP340)),IF(HLOOKUP(INT($I340),'1. Eingabemaske'!$I$12:$V$21,9,FALSE)&lt;&gt;0,HLOOKUP(INT($I340),'1. Eingabemaske'!$I$12:$V$21,9,FALSE),""),"")</f>
        <v/>
      </c>
      <c r="AR340" s="103"/>
      <c r="AS340" s="94" t="str">
        <f>IF(AND(ISTEXT($D340),ISNUMBER($AR340)),IF(HLOOKUP(INT($I340),'1. Eingabemaske'!$I$12:$V$21,10,FALSE)&lt;&gt;0,HLOOKUP(INT($I340),'1. Eingabemaske'!$I$12:$V$21,10,FALSE),""),"")</f>
        <v/>
      </c>
      <c r="AT340" s="95" t="str">
        <f>IF(ISTEXT($D340),(IF($AQ340="",0,IF('1. Eingabemaske'!$F$19="","",(IF('1. Eingabemaske'!$F$19=0,($AP340/'1. Eingabemaske'!$G$19),($AP340-1)/('1. Eingabemaske'!$G$19-1))*$AQ340)))+IF($AS340="",0,IF('1. Eingabemaske'!$F$20="","",(IF('1. Eingabemaske'!$F$20=0,($AR340/'1. Eingabemaske'!$G$20),($AR340-1)/('1. Eingabemaske'!$G$20-1))*$AS340)))),"")</f>
        <v/>
      </c>
      <c r="AU340" s="103"/>
      <c r="AV340" s="94" t="str">
        <f>IF(AND(ISTEXT($D340),ISNUMBER($AU340)),IF(HLOOKUP(INT($I340),'1. Eingabemaske'!$I$12:$V$21,11,FALSE)&lt;&gt;0,HLOOKUP(INT($I340),'1. Eingabemaske'!$I$12:$V$21,11,FALSE),""),"")</f>
        <v/>
      </c>
      <c r="AW340" s="103"/>
      <c r="AX340" s="94" t="str">
        <f>IF(AND(ISTEXT($D340),ISNUMBER($AW340)),IF(HLOOKUP(INT($I340),'1. Eingabemaske'!$I$12:$V$21,12,FALSE)&lt;&gt;0,HLOOKUP(INT($I340),'1. Eingabemaske'!$I$12:$V$21,12,FALSE),""),"")</f>
        <v/>
      </c>
      <c r="AY340" s="95" t="str">
        <f>IF(ISTEXT($D340),SUM(IF($AV340="",0,IF('1. Eingabemaske'!$F$21="","",(IF('1. Eingabemaske'!$F$21=0,($AU340/'1. Eingabemaske'!$G$21),($AU340-1)/('1. Eingabemaske'!$G$21-1)))*$AV340)),IF($AX340="",0,IF('1. Eingabemaske'!#REF!="","",(IF('1. Eingabemaske'!#REF!=0,($AW340/'1. Eingabemaske'!#REF!),($AW340-1)/('1. Eingabemaske'!#REF!-1)))*$AX340))),"")</f>
        <v/>
      </c>
      <c r="AZ340" s="84" t="str">
        <f t="shared" si="46"/>
        <v>Bitte BES einfügen</v>
      </c>
      <c r="BA340" s="96" t="str">
        <f t="shared" si="47"/>
        <v/>
      </c>
      <c r="BB340" s="100"/>
      <c r="BC340" s="100"/>
      <c r="BD340" s="100"/>
    </row>
    <row r="341" spans="2:56" ht="13.5" thickBot="1" x14ac:dyDescent="0.45">
      <c r="B341" s="99" t="str">
        <f t="shared" si="40"/>
        <v xml:space="preserve"> </v>
      </c>
      <c r="C341" s="100"/>
      <c r="D341" s="100"/>
      <c r="E341" s="100"/>
      <c r="F341" s="100"/>
      <c r="G341" s="101"/>
      <c r="H341" s="101"/>
      <c r="I341" s="84" t="str">
        <f>IF(ISBLANK(Tableau1[[#This Row],[Name]]),"",((Tableau1[[#This Row],[Testdatum]]-Tableau1[[#This Row],[Geburtsdatum]])/365))</f>
        <v/>
      </c>
      <c r="J341" s="102" t="str">
        <f t="shared" si="41"/>
        <v xml:space="preserve"> </v>
      </c>
      <c r="K341" s="103"/>
      <c r="L341" s="103"/>
      <c r="M341" s="104" t="str">
        <f>IF(ISTEXT(D341),IF(L341="","",IF(HLOOKUP(INT($I341),'1. Eingabemaske'!$I$12:$V$21,2,FALSE)&lt;&gt;0,HLOOKUP(INT($I341),'1. Eingabemaske'!$I$12:$V$21,2,FALSE),"")),"")</f>
        <v/>
      </c>
      <c r="N341" s="105" t="str">
        <f>IF(ISTEXT($D341),IF(F341="M",IF(L341="","",IF($K341="Frühentwickler",VLOOKUP(INT($I341),'1. Eingabemaske'!$Z$12:$AF$28,5,FALSE),IF($K341="Normalentwickler",VLOOKUP(INT($I341),'1. Eingabemaske'!$Z$12:$AF$23,6,FALSE),IF($K341="Spätentwickler",VLOOKUP(INT($I341),'1. Eingabemaske'!$Z$12:$AF$23,7,FALSE),0)))+((VLOOKUP(INT($I341),'1. Eingabemaske'!$Z$12:$AF$23,2,FALSE))*(($G341-DATE(YEAR($G341),1,1)+1)/365))),IF(F341="W",(IF($K341="Frühentwickler",VLOOKUP(INT($I341),'1. Eingabemaske'!$AH$12:$AN$28,5,FALSE),IF($K341="Normalentwickler",VLOOKUP(INT($I341),'1. Eingabemaske'!$AH$12:$AN$23,6,FALSE),IF($K341="Spätentwickler",VLOOKUP(INT($I341),'1. Eingabemaske'!$AH$12:$AN$23,7,FALSE),0)))+((VLOOKUP(INT($I341),'1. Eingabemaske'!$AH$12:$AN$23,2,FALSE))*(($G341-DATE(YEAR($G341),1,1)+1)/365))),"Geschlecht fehlt!")),"")</f>
        <v/>
      </c>
      <c r="O341" s="106" t="str">
        <f>IF(ISTEXT(D341),IF(M341="","",IF('1. Eingabemaske'!$F$13="",0,(IF('1. Eingabemaske'!$F$13=0,(L341/'1. Eingabemaske'!$G$13),(L341-1)/('1. Eingabemaske'!$G$13-1))*M341*N341))),"")</f>
        <v/>
      </c>
      <c r="P341" s="103"/>
      <c r="Q341" s="103"/>
      <c r="R341" s="104" t="str">
        <f t="shared" si="42"/>
        <v/>
      </c>
      <c r="S341" s="104" t="str">
        <f>IF(AND(ISTEXT($D341),ISNUMBER(R341)),IF(HLOOKUP(INT($I341),'1. Eingabemaske'!$I$12:$V$21,3,FALSE)&lt;&gt;0,HLOOKUP(INT($I341),'1. Eingabemaske'!$I$12:$V$21,3,FALSE),""),"")</f>
        <v/>
      </c>
      <c r="T341" s="106" t="str">
        <f>IF(ISTEXT($D341),IF($S341="","",IF($R341="","",IF('1. Eingabemaske'!$F$14="",0,(IF('1. Eingabemaske'!$F$14=0,(R341/'1. Eingabemaske'!$G$14),(R341-1)/('1. Eingabemaske'!$G$14-1))*$S341)))),"")</f>
        <v/>
      </c>
      <c r="U341" s="103"/>
      <c r="V341" s="103"/>
      <c r="W341" s="104" t="str">
        <f t="shared" si="43"/>
        <v/>
      </c>
      <c r="X341" s="104" t="str">
        <f>IF(AND(ISTEXT($D341),ISNUMBER(W341)),IF(HLOOKUP(INT($I341),'1. Eingabemaske'!$I$12:$V$21,4,FALSE)&lt;&gt;0,HLOOKUP(INT($I341),'1. Eingabemaske'!$I$12:$V$21,4,FALSE),""),"")</f>
        <v/>
      </c>
      <c r="Y341" s="108" t="str">
        <f>IF(ISTEXT($D341),IF($W341="","",IF($X341="","",IF('1. Eingabemaske'!$F$15="","",(IF('1. Eingabemaske'!$F$15=0,($W341/'1. Eingabemaske'!$G$15),($W341-1)/('1. Eingabemaske'!$G$15-1))*$X341)))),"")</f>
        <v/>
      </c>
      <c r="Z341" s="103"/>
      <c r="AA341" s="103"/>
      <c r="AB341" s="104" t="str">
        <f t="shared" si="44"/>
        <v/>
      </c>
      <c r="AC341" s="104" t="str">
        <f>IF(AND(ISTEXT($D341),ISNUMBER($AB341)),IF(HLOOKUP(INT($I341),'1. Eingabemaske'!$I$12:$V$21,5,FALSE)&lt;&gt;0,HLOOKUP(INT($I341),'1. Eingabemaske'!$I$12:$V$21,5,FALSE),""),"")</f>
        <v/>
      </c>
      <c r="AD341" s="91" t="str">
        <f>IF(ISTEXT($D341),IF($AC341="","",IF('1. Eingabemaske'!$F$16="","",(IF('1. Eingabemaske'!$F$16=0,($AB341/'1. Eingabemaske'!$G$16),($AB341-1)/('1. Eingabemaske'!$G$16-1))*$AC341))),"")</f>
        <v/>
      </c>
      <c r="AE341" s="92" t="str">
        <f>IF(ISTEXT($D341),IF(F341="M",IF(L341="","",IF($K341="Frühentwickler",VLOOKUP(INT($I341),'1. Eingabemaske'!$Z$12:$AF$28,5,FALSE),IF($K341="Normalentwickler",VLOOKUP(INT($I341),'1. Eingabemaske'!$Z$12:$AF$23,6,FALSE),IF($K341="Spätentwickler",VLOOKUP(INT($I341),'1. Eingabemaske'!$Z$12:$AF$23,7,FALSE),0)))+((VLOOKUP(INT($I341),'1. Eingabemaske'!$Z$12:$AF$23,2,FALSE))*(($G341-DATE(YEAR($G341),1,1)+1)/365))),IF(F341="W",(IF($K341="Frühentwickler",VLOOKUP(INT($I341),'1. Eingabemaske'!$AH$12:$AN$28,5,FALSE),IF($K341="Normalentwickler",VLOOKUP(INT($I341),'1. Eingabemaske'!$AH$12:$AN$23,6,FALSE),IF($K341="Spätentwickler",VLOOKUP(INT($I341),'1. Eingabemaske'!$AH$12:$AN$23,7,FALSE),0)))+((VLOOKUP(INT($I341),'1. Eingabemaske'!$AH$12:$AN$23,2,FALSE))*(($G341-DATE(YEAR($G341),1,1)+1)/365))),"Geschlecht fehlt!")),"")</f>
        <v/>
      </c>
      <c r="AF341" s="93" t="str">
        <f t="shared" si="45"/>
        <v/>
      </c>
      <c r="AG341" s="103"/>
      <c r="AH341" s="94" t="str">
        <f>IF(AND(ISTEXT($D341),ISNUMBER($AG341)),IF(HLOOKUP(INT($I341),'1. Eingabemaske'!$I$12:$V$21,6,FALSE)&lt;&gt;0,HLOOKUP(INT($I341),'1. Eingabemaske'!$I$12:$V$21,6,FALSE),""),"")</f>
        <v/>
      </c>
      <c r="AI341" s="91" t="str">
        <f>IF(ISTEXT($D341),IF($AH341="","",IF('1. Eingabemaske'!$F$17="","",(IF('1. Eingabemaske'!$F$17=0,($AG341/'1. Eingabemaske'!$G$17),($AG341-1)/('1. Eingabemaske'!$G$17-1))*$AH341))),"")</f>
        <v/>
      </c>
      <c r="AJ341" s="103"/>
      <c r="AK341" s="94" t="str">
        <f>IF(AND(ISTEXT($D341),ISNUMBER($AJ341)),IF(HLOOKUP(INT($I341),'1. Eingabemaske'!$I$12:$V$21,7,FALSE)&lt;&gt;0,HLOOKUP(INT($I341),'1. Eingabemaske'!$I$12:$V$21,7,FALSE),""),"")</f>
        <v/>
      </c>
      <c r="AL341" s="91" t="str">
        <f>IF(ISTEXT($D341),IF(AJ341=0,0,IF($AK341="","",IF('1. Eingabemaske'!$F$18="","",(IF('1. Eingabemaske'!$F$18=0,($AJ341/'1. Eingabemaske'!$G$18),($AJ341-1)/('1. Eingabemaske'!$G$18-1))*$AK341)))),"")</f>
        <v/>
      </c>
      <c r="AM341" s="103"/>
      <c r="AN341" s="94" t="str">
        <f>IF(AND(ISTEXT($D341),ISNUMBER($AM341)),IF(HLOOKUP(INT($I341),'1. Eingabemaske'!$I$12:$V$21,8,FALSE)&lt;&gt;0,HLOOKUP(INT($I341),'1. Eingabemaske'!$I$12:$V$21,8,FALSE),""),"")</f>
        <v/>
      </c>
      <c r="AO341" s="89" t="str">
        <f>IF(ISTEXT($D341),IF($AN341="","",IF('1. Eingabemaske'!#REF!="","",(IF('1. Eingabemaske'!#REF!=0,($AM341/'1. Eingabemaske'!#REF!),($AM341-1)/('1. Eingabemaske'!#REF!-1))*$AN341))),"")</f>
        <v/>
      </c>
      <c r="AP341" s="110"/>
      <c r="AQ341" s="94" t="str">
        <f>IF(AND(ISTEXT($D341),ISNUMBER($AP341)),IF(HLOOKUP(INT($I341),'1. Eingabemaske'!$I$12:$V$21,9,FALSE)&lt;&gt;0,HLOOKUP(INT($I341),'1. Eingabemaske'!$I$12:$V$21,9,FALSE),""),"")</f>
        <v/>
      </c>
      <c r="AR341" s="103"/>
      <c r="AS341" s="94" t="str">
        <f>IF(AND(ISTEXT($D341),ISNUMBER($AR341)),IF(HLOOKUP(INT($I341),'1. Eingabemaske'!$I$12:$V$21,10,FALSE)&lt;&gt;0,HLOOKUP(INT($I341),'1. Eingabemaske'!$I$12:$V$21,10,FALSE),""),"")</f>
        <v/>
      </c>
      <c r="AT341" s="95" t="str">
        <f>IF(ISTEXT($D341),(IF($AQ341="",0,IF('1. Eingabemaske'!$F$19="","",(IF('1. Eingabemaske'!$F$19=0,($AP341/'1. Eingabemaske'!$G$19),($AP341-1)/('1. Eingabemaske'!$G$19-1))*$AQ341)))+IF($AS341="",0,IF('1. Eingabemaske'!$F$20="","",(IF('1. Eingabemaske'!$F$20=0,($AR341/'1. Eingabemaske'!$G$20),($AR341-1)/('1. Eingabemaske'!$G$20-1))*$AS341)))),"")</f>
        <v/>
      </c>
      <c r="AU341" s="103"/>
      <c r="AV341" s="94" t="str">
        <f>IF(AND(ISTEXT($D341),ISNUMBER($AU341)),IF(HLOOKUP(INT($I341),'1. Eingabemaske'!$I$12:$V$21,11,FALSE)&lt;&gt;0,HLOOKUP(INT($I341),'1. Eingabemaske'!$I$12:$V$21,11,FALSE),""),"")</f>
        <v/>
      </c>
      <c r="AW341" s="103"/>
      <c r="AX341" s="94" t="str">
        <f>IF(AND(ISTEXT($D341),ISNUMBER($AW341)),IF(HLOOKUP(INT($I341),'1. Eingabemaske'!$I$12:$V$21,12,FALSE)&lt;&gt;0,HLOOKUP(INT($I341),'1. Eingabemaske'!$I$12:$V$21,12,FALSE),""),"")</f>
        <v/>
      </c>
      <c r="AY341" s="95" t="str">
        <f>IF(ISTEXT($D341),SUM(IF($AV341="",0,IF('1. Eingabemaske'!$F$21="","",(IF('1. Eingabemaske'!$F$21=0,($AU341/'1. Eingabemaske'!$G$21),($AU341-1)/('1. Eingabemaske'!$G$21-1)))*$AV341)),IF($AX341="",0,IF('1. Eingabemaske'!#REF!="","",(IF('1. Eingabemaske'!#REF!=0,($AW341/'1. Eingabemaske'!#REF!),($AW341-1)/('1. Eingabemaske'!#REF!-1)))*$AX341))),"")</f>
        <v/>
      </c>
      <c r="AZ341" s="84" t="str">
        <f t="shared" si="46"/>
        <v>Bitte BES einfügen</v>
      </c>
      <c r="BA341" s="96" t="str">
        <f t="shared" si="47"/>
        <v/>
      </c>
      <c r="BB341" s="100"/>
      <c r="BC341" s="100"/>
      <c r="BD341" s="100"/>
    </row>
    <row r="342" spans="2:56" ht="13.5" thickBot="1" x14ac:dyDescent="0.45">
      <c r="B342" s="99" t="str">
        <f t="shared" si="40"/>
        <v xml:space="preserve"> </v>
      </c>
      <c r="C342" s="100"/>
      <c r="D342" s="100"/>
      <c r="E342" s="100"/>
      <c r="F342" s="100"/>
      <c r="G342" s="101"/>
      <c r="H342" s="101"/>
      <c r="I342" s="84" t="str">
        <f>IF(ISBLANK(Tableau1[[#This Row],[Name]]),"",((Tableau1[[#This Row],[Testdatum]]-Tableau1[[#This Row],[Geburtsdatum]])/365))</f>
        <v/>
      </c>
      <c r="J342" s="102" t="str">
        <f t="shared" si="41"/>
        <v xml:space="preserve"> </v>
      </c>
      <c r="K342" s="103"/>
      <c r="L342" s="103"/>
      <c r="M342" s="104" t="str">
        <f>IF(ISTEXT(D342),IF(L342="","",IF(HLOOKUP(INT($I342),'1. Eingabemaske'!$I$12:$V$21,2,FALSE)&lt;&gt;0,HLOOKUP(INT($I342),'1. Eingabemaske'!$I$12:$V$21,2,FALSE),"")),"")</f>
        <v/>
      </c>
      <c r="N342" s="105" t="str">
        <f>IF(ISTEXT($D342),IF(F342="M",IF(L342="","",IF($K342="Frühentwickler",VLOOKUP(INT($I342),'1. Eingabemaske'!$Z$12:$AF$28,5,FALSE),IF($K342="Normalentwickler",VLOOKUP(INT($I342),'1. Eingabemaske'!$Z$12:$AF$23,6,FALSE),IF($K342="Spätentwickler",VLOOKUP(INT($I342),'1. Eingabemaske'!$Z$12:$AF$23,7,FALSE),0)))+((VLOOKUP(INT($I342),'1. Eingabemaske'!$Z$12:$AF$23,2,FALSE))*(($G342-DATE(YEAR($G342),1,1)+1)/365))),IF(F342="W",(IF($K342="Frühentwickler",VLOOKUP(INT($I342),'1. Eingabemaske'!$AH$12:$AN$28,5,FALSE),IF($K342="Normalentwickler",VLOOKUP(INT($I342),'1. Eingabemaske'!$AH$12:$AN$23,6,FALSE),IF($K342="Spätentwickler",VLOOKUP(INT($I342),'1. Eingabemaske'!$AH$12:$AN$23,7,FALSE),0)))+((VLOOKUP(INT($I342),'1. Eingabemaske'!$AH$12:$AN$23,2,FALSE))*(($G342-DATE(YEAR($G342),1,1)+1)/365))),"Geschlecht fehlt!")),"")</f>
        <v/>
      </c>
      <c r="O342" s="106" t="str">
        <f>IF(ISTEXT(D342),IF(M342="","",IF('1. Eingabemaske'!$F$13="",0,(IF('1. Eingabemaske'!$F$13=0,(L342/'1. Eingabemaske'!$G$13),(L342-1)/('1. Eingabemaske'!$G$13-1))*M342*N342))),"")</f>
        <v/>
      </c>
      <c r="P342" s="103"/>
      <c r="Q342" s="103"/>
      <c r="R342" s="104" t="str">
        <f t="shared" si="42"/>
        <v/>
      </c>
      <c r="S342" s="104" t="str">
        <f>IF(AND(ISTEXT($D342),ISNUMBER(R342)),IF(HLOOKUP(INT($I342),'1. Eingabemaske'!$I$12:$V$21,3,FALSE)&lt;&gt;0,HLOOKUP(INT($I342),'1. Eingabemaske'!$I$12:$V$21,3,FALSE),""),"")</f>
        <v/>
      </c>
      <c r="T342" s="106" t="str">
        <f>IF(ISTEXT($D342),IF($S342="","",IF($R342="","",IF('1. Eingabemaske'!$F$14="",0,(IF('1. Eingabemaske'!$F$14=0,(R342/'1. Eingabemaske'!$G$14),(R342-1)/('1. Eingabemaske'!$G$14-1))*$S342)))),"")</f>
        <v/>
      </c>
      <c r="U342" s="103"/>
      <c r="V342" s="103"/>
      <c r="W342" s="104" t="str">
        <f t="shared" si="43"/>
        <v/>
      </c>
      <c r="X342" s="104" t="str">
        <f>IF(AND(ISTEXT($D342),ISNUMBER(W342)),IF(HLOOKUP(INT($I342),'1. Eingabemaske'!$I$12:$V$21,4,FALSE)&lt;&gt;0,HLOOKUP(INT($I342),'1. Eingabemaske'!$I$12:$V$21,4,FALSE),""),"")</f>
        <v/>
      </c>
      <c r="Y342" s="108" t="str">
        <f>IF(ISTEXT($D342),IF($W342="","",IF($X342="","",IF('1. Eingabemaske'!$F$15="","",(IF('1. Eingabemaske'!$F$15=0,($W342/'1. Eingabemaske'!$G$15),($W342-1)/('1. Eingabemaske'!$G$15-1))*$X342)))),"")</f>
        <v/>
      </c>
      <c r="Z342" s="103"/>
      <c r="AA342" s="103"/>
      <c r="AB342" s="104" t="str">
        <f t="shared" si="44"/>
        <v/>
      </c>
      <c r="AC342" s="104" t="str">
        <f>IF(AND(ISTEXT($D342),ISNUMBER($AB342)),IF(HLOOKUP(INT($I342),'1. Eingabemaske'!$I$12:$V$21,5,FALSE)&lt;&gt;0,HLOOKUP(INT($I342),'1. Eingabemaske'!$I$12:$V$21,5,FALSE),""),"")</f>
        <v/>
      </c>
      <c r="AD342" s="91" t="str">
        <f>IF(ISTEXT($D342),IF($AC342="","",IF('1. Eingabemaske'!$F$16="","",(IF('1. Eingabemaske'!$F$16=0,($AB342/'1. Eingabemaske'!$G$16),($AB342-1)/('1. Eingabemaske'!$G$16-1))*$AC342))),"")</f>
        <v/>
      </c>
      <c r="AE342" s="92" t="str">
        <f>IF(ISTEXT($D342),IF(F342="M",IF(L342="","",IF($K342="Frühentwickler",VLOOKUP(INT($I342),'1. Eingabemaske'!$Z$12:$AF$28,5,FALSE),IF($K342="Normalentwickler",VLOOKUP(INT($I342),'1. Eingabemaske'!$Z$12:$AF$23,6,FALSE),IF($K342="Spätentwickler",VLOOKUP(INT($I342),'1. Eingabemaske'!$Z$12:$AF$23,7,FALSE),0)))+((VLOOKUP(INT($I342),'1. Eingabemaske'!$Z$12:$AF$23,2,FALSE))*(($G342-DATE(YEAR($G342),1,1)+1)/365))),IF(F342="W",(IF($K342="Frühentwickler",VLOOKUP(INT($I342),'1. Eingabemaske'!$AH$12:$AN$28,5,FALSE),IF($K342="Normalentwickler",VLOOKUP(INT($I342),'1. Eingabemaske'!$AH$12:$AN$23,6,FALSE),IF($K342="Spätentwickler",VLOOKUP(INT($I342),'1. Eingabemaske'!$AH$12:$AN$23,7,FALSE),0)))+((VLOOKUP(INT($I342),'1. Eingabemaske'!$AH$12:$AN$23,2,FALSE))*(($G342-DATE(YEAR($G342),1,1)+1)/365))),"Geschlecht fehlt!")),"")</f>
        <v/>
      </c>
      <c r="AF342" s="93" t="str">
        <f t="shared" si="45"/>
        <v/>
      </c>
      <c r="AG342" s="103"/>
      <c r="AH342" s="94" t="str">
        <f>IF(AND(ISTEXT($D342),ISNUMBER($AG342)),IF(HLOOKUP(INT($I342),'1. Eingabemaske'!$I$12:$V$21,6,FALSE)&lt;&gt;0,HLOOKUP(INT($I342),'1. Eingabemaske'!$I$12:$V$21,6,FALSE),""),"")</f>
        <v/>
      </c>
      <c r="AI342" s="91" t="str">
        <f>IF(ISTEXT($D342),IF($AH342="","",IF('1. Eingabemaske'!$F$17="","",(IF('1. Eingabemaske'!$F$17=0,($AG342/'1. Eingabemaske'!$G$17),($AG342-1)/('1. Eingabemaske'!$G$17-1))*$AH342))),"")</f>
        <v/>
      </c>
      <c r="AJ342" s="103"/>
      <c r="AK342" s="94" t="str">
        <f>IF(AND(ISTEXT($D342),ISNUMBER($AJ342)),IF(HLOOKUP(INT($I342),'1. Eingabemaske'!$I$12:$V$21,7,FALSE)&lt;&gt;0,HLOOKUP(INT($I342),'1. Eingabemaske'!$I$12:$V$21,7,FALSE),""),"")</f>
        <v/>
      </c>
      <c r="AL342" s="91" t="str">
        <f>IF(ISTEXT($D342),IF(AJ342=0,0,IF($AK342="","",IF('1. Eingabemaske'!$F$18="","",(IF('1. Eingabemaske'!$F$18=0,($AJ342/'1. Eingabemaske'!$G$18),($AJ342-1)/('1. Eingabemaske'!$G$18-1))*$AK342)))),"")</f>
        <v/>
      </c>
      <c r="AM342" s="103"/>
      <c r="AN342" s="94" t="str">
        <f>IF(AND(ISTEXT($D342),ISNUMBER($AM342)),IF(HLOOKUP(INT($I342),'1. Eingabemaske'!$I$12:$V$21,8,FALSE)&lt;&gt;0,HLOOKUP(INT($I342),'1. Eingabemaske'!$I$12:$V$21,8,FALSE),""),"")</f>
        <v/>
      </c>
      <c r="AO342" s="89" t="str">
        <f>IF(ISTEXT($D342),IF($AN342="","",IF('1. Eingabemaske'!#REF!="","",(IF('1. Eingabemaske'!#REF!=0,($AM342/'1. Eingabemaske'!#REF!),($AM342-1)/('1. Eingabemaske'!#REF!-1))*$AN342))),"")</f>
        <v/>
      </c>
      <c r="AP342" s="110"/>
      <c r="AQ342" s="94" t="str">
        <f>IF(AND(ISTEXT($D342),ISNUMBER($AP342)),IF(HLOOKUP(INT($I342),'1. Eingabemaske'!$I$12:$V$21,9,FALSE)&lt;&gt;0,HLOOKUP(INT($I342),'1. Eingabemaske'!$I$12:$V$21,9,FALSE),""),"")</f>
        <v/>
      </c>
      <c r="AR342" s="103"/>
      <c r="AS342" s="94" t="str">
        <f>IF(AND(ISTEXT($D342),ISNUMBER($AR342)),IF(HLOOKUP(INT($I342),'1. Eingabemaske'!$I$12:$V$21,10,FALSE)&lt;&gt;0,HLOOKUP(INT($I342),'1. Eingabemaske'!$I$12:$V$21,10,FALSE),""),"")</f>
        <v/>
      </c>
      <c r="AT342" s="95" t="str">
        <f>IF(ISTEXT($D342),(IF($AQ342="",0,IF('1. Eingabemaske'!$F$19="","",(IF('1. Eingabemaske'!$F$19=0,($AP342/'1. Eingabemaske'!$G$19),($AP342-1)/('1. Eingabemaske'!$G$19-1))*$AQ342)))+IF($AS342="",0,IF('1. Eingabemaske'!$F$20="","",(IF('1. Eingabemaske'!$F$20=0,($AR342/'1. Eingabemaske'!$G$20),($AR342-1)/('1. Eingabemaske'!$G$20-1))*$AS342)))),"")</f>
        <v/>
      </c>
      <c r="AU342" s="103"/>
      <c r="AV342" s="94" t="str">
        <f>IF(AND(ISTEXT($D342),ISNUMBER($AU342)),IF(HLOOKUP(INT($I342),'1. Eingabemaske'!$I$12:$V$21,11,FALSE)&lt;&gt;0,HLOOKUP(INT($I342),'1. Eingabemaske'!$I$12:$V$21,11,FALSE),""),"")</f>
        <v/>
      </c>
      <c r="AW342" s="103"/>
      <c r="AX342" s="94" t="str">
        <f>IF(AND(ISTEXT($D342),ISNUMBER($AW342)),IF(HLOOKUP(INT($I342),'1. Eingabemaske'!$I$12:$V$21,12,FALSE)&lt;&gt;0,HLOOKUP(INT($I342),'1. Eingabemaske'!$I$12:$V$21,12,FALSE),""),"")</f>
        <v/>
      </c>
      <c r="AY342" s="95" t="str">
        <f>IF(ISTEXT($D342),SUM(IF($AV342="",0,IF('1. Eingabemaske'!$F$21="","",(IF('1. Eingabemaske'!$F$21=0,($AU342/'1. Eingabemaske'!$G$21),($AU342-1)/('1. Eingabemaske'!$G$21-1)))*$AV342)),IF($AX342="",0,IF('1. Eingabemaske'!#REF!="","",(IF('1. Eingabemaske'!#REF!=0,($AW342/'1. Eingabemaske'!#REF!),($AW342-1)/('1. Eingabemaske'!#REF!-1)))*$AX342))),"")</f>
        <v/>
      </c>
      <c r="AZ342" s="84" t="str">
        <f t="shared" si="46"/>
        <v>Bitte BES einfügen</v>
      </c>
      <c r="BA342" s="96" t="str">
        <f t="shared" si="47"/>
        <v/>
      </c>
      <c r="BB342" s="100"/>
      <c r="BC342" s="100"/>
      <c r="BD342" s="100"/>
    </row>
    <row r="343" spans="2:56" ht="13.5" thickBot="1" x14ac:dyDescent="0.45">
      <c r="B343" s="99" t="str">
        <f t="shared" si="40"/>
        <v xml:space="preserve"> </v>
      </c>
      <c r="C343" s="100"/>
      <c r="D343" s="100"/>
      <c r="E343" s="100"/>
      <c r="F343" s="100"/>
      <c r="G343" s="101"/>
      <c r="H343" s="101"/>
      <c r="I343" s="84" t="str">
        <f>IF(ISBLANK(Tableau1[[#This Row],[Name]]),"",((Tableau1[[#This Row],[Testdatum]]-Tableau1[[#This Row],[Geburtsdatum]])/365))</f>
        <v/>
      </c>
      <c r="J343" s="102" t="str">
        <f t="shared" si="41"/>
        <v xml:space="preserve"> </v>
      </c>
      <c r="K343" s="103"/>
      <c r="L343" s="103"/>
      <c r="M343" s="104" t="str">
        <f>IF(ISTEXT(D343),IF(L343="","",IF(HLOOKUP(INT($I343),'1. Eingabemaske'!$I$12:$V$21,2,FALSE)&lt;&gt;0,HLOOKUP(INT($I343),'1. Eingabemaske'!$I$12:$V$21,2,FALSE),"")),"")</f>
        <v/>
      </c>
      <c r="N343" s="105" t="str">
        <f>IF(ISTEXT($D343),IF(F343="M",IF(L343="","",IF($K343="Frühentwickler",VLOOKUP(INT($I343),'1. Eingabemaske'!$Z$12:$AF$28,5,FALSE),IF($K343="Normalentwickler",VLOOKUP(INT($I343),'1. Eingabemaske'!$Z$12:$AF$23,6,FALSE),IF($K343="Spätentwickler",VLOOKUP(INT($I343),'1. Eingabemaske'!$Z$12:$AF$23,7,FALSE),0)))+((VLOOKUP(INT($I343),'1. Eingabemaske'!$Z$12:$AF$23,2,FALSE))*(($G343-DATE(YEAR($G343),1,1)+1)/365))),IF(F343="W",(IF($K343="Frühentwickler",VLOOKUP(INT($I343),'1. Eingabemaske'!$AH$12:$AN$28,5,FALSE),IF($K343="Normalentwickler",VLOOKUP(INT($I343),'1. Eingabemaske'!$AH$12:$AN$23,6,FALSE),IF($K343="Spätentwickler",VLOOKUP(INT($I343),'1. Eingabemaske'!$AH$12:$AN$23,7,FALSE),0)))+((VLOOKUP(INT($I343),'1. Eingabemaske'!$AH$12:$AN$23,2,FALSE))*(($G343-DATE(YEAR($G343),1,1)+1)/365))),"Geschlecht fehlt!")),"")</f>
        <v/>
      </c>
      <c r="O343" s="106" t="str">
        <f>IF(ISTEXT(D343),IF(M343="","",IF('1. Eingabemaske'!$F$13="",0,(IF('1. Eingabemaske'!$F$13=0,(L343/'1. Eingabemaske'!$G$13),(L343-1)/('1. Eingabemaske'!$G$13-1))*M343*N343))),"")</f>
        <v/>
      </c>
      <c r="P343" s="103"/>
      <c r="Q343" s="103"/>
      <c r="R343" s="104" t="str">
        <f t="shared" si="42"/>
        <v/>
      </c>
      <c r="S343" s="104" t="str">
        <f>IF(AND(ISTEXT($D343),ISNUMBER(R343)),IF(HLOOKUP(INT($I343),'1. Eingabemaske'!$I$12:$V$21,3,FALSE)&lt;&gt;0,HLOOKUP(INT($I343),'1. Eingabemaske'!$I$12:$V$21,3,FALSE),""),"")</f>
        <v/>
      </c>
      <c r="T343" s="106" t="str">
        <f>IF(ISTEXT($D343),IF($S343="","",IF($R343="","",IF('1. Eingabemaske'!$F$14="",0,(IF('1. Eingabemaske'!$F$14=0,(R343/'1. Eingabemaske'!$G$14),(R343-1)/('1. Eingabemaske'!$G$14-1))*$S343)))),"")</f>
        <v/>
      </c>
      <c r="U343" s="103"/>
      <c r="V343" s="103"/>
      <c r="W343" s="104" t="str">
        <f t="shared" si="43"/>
        <v/>
      </c>
      <c r="X343" s="104" t="str">
        <f>IF(AND(ISTEXT($D343),ISNUMBER(W343)),IF(HLOOKUP(INT($I343),'1. Eingabemaske'!$I$12:$V$21,4,FALSE)&lt;&gt;0,HLOOKUP(INT($I343),'1. Eingabemaske'!$I$12:$V$21,4,FALSE),""),"")</f>
        <v/>
      </c>
      <c r="Y343" s="108" t="str">
        <f>IF(ISTEXT($D343),IF($W343="","",IF($X343="","",IF('1. Eingabemaske'!$F$15="","",(IF('1. Eingabemaske'!$F$15=0,($W343/'1. Eingabemaske'!$G$15),($W343-1)/('1. Eingabemaske'!$G$15-1))*$X343)))),"")</f>
        <v/>
      </c>
      <c r="Z343" s="103"/>
      <c r="AA343" s="103"/>
      <c r="AB343" s="104" t="str">
        <f t="shared" si="44"/>
        <v/>
      </c>
      <c r="AC343" s="104" t="str">
        <f>IF(AND(ISTEXT($D343),ISNUMBER($AB343)),IF(HLOOKUP(INT($I343),'1. Eingabemaske'!$I$12:$V$21,5,FALSE)&lt;&gt;0,HLOOKUP(INT($I343),'1. Eingabemaske'!$I$12:$V$21,5,FALSE),""),"")</f>
        <v/>
      </c>
      <c r="AD343" s="91" t="str">
        <f>IF(ISTEXT($D343),IF($AC343="","",IF('1. Eingabemaske'!$F$16="","",(IF('1. Eingabemaske'!$F$16=0,($AB343/'1. Eingabemaske'!$G$16),($AB343-1)/('1. Eingabemaske'!$G$16-1))*$AC343))),"")</f>
        <v/>
      </c>
      <c r="AE343" s="92" t="str">
        <f>IF(ISTEXT($D343),IF(F343="M",IF(L343="","",IF($K343="Frühentwickler",VLOOKUP(INT($I343),'1. Eingabemaske'!$Z$12:$AF$28,5,FALSE),IF($K343="Normalentwickler",VLOOKUP(INT($I343),'1. Eingabemaske'!$Z$12:$AF$23,6,FALSE),IF($K343="Spätentwickler",VLOOKUP(INT($I343),'1. Eingabemaske'!$Z$12:$AF$23,7,FALSE),0)))+((VLOOKUP(INT($I343),'1. Eingabemaske'!$Z$12:$AF$23,2,FALSE))*(($G343-DATE(YEAR($G343),1,1)+1)/365))),IF(F343="W",(IF($K343="Frühentwickler",VLOOKUP(INT($I343),'1. Eingabemaske'!$AH$12:$AN$28,5,FALSE),IF($K343="Normalentwickler",VLOOKUP(INT($I343),'1. Eingabemaske'!$AH$12:$AN$23,6,FALSE),IF($K343="Spätentwickler",VLOOKUP(INT($I343),'1. Eingabemaske'!$AH$12:$AN$23,7,FALSE),0)))+((VLOOKUP(INT($I343),'1. Eingabemaske'!$AH$12:$AN$23,2,FALSE))*(($G343-DATE(YEAR($G343),1,1)+1)/365))),"Geschlecht fehlt!")),"")</f>
        <v/>
      </c>
      <c r="AF343" s="93" t="str">
        <f t="shared" si="45"/>
        <v/>
      </c>
      <c r="AG343" s="103"/>
      <c r="AH343" s="94" t="str">
        <f>IF(AND(ISTEXT($D343),ISNUMBER($AG343)),IF(HLOOKUP(INT($I343),'1. Eingabemaske'!$I$12:$V$21,6,FALSE)&lt;&gt;0,HLOOKUP(INT($I343),'1. Eingabemaske'!$I$12:$V$21,6,FALSE),""),"")</f>
        <v/>
      </c>
      <c r="AI343" s="91" t="str">
        <f>IF(ISTEXT($D343),IF($AH343="","",IF('1. Eingabemaske'!$F$17="","",(IF('1. Eingabemaske'!$F$17=0,($AG343/'1. Eingabemaske'!$G$17),($AG343-1)/('1. Eingabemaske'!$G$17-1))*$AH343))),"")</f>
        <v/>
      </c>
      <c r="AJ343" s="103"/>
      <c r="AK343" s="94" t="str">
        <f>IF(AND(ISTEXT($D343),ISNUMBER($AJ343)),IF(HLOOKUP(INT($I343),'1. Eingabemaske'!$I$12:$V$21,7,FALSE)&lt;&gt;0,HLOOKUP(INT($I343),'1. Eingabemaske'!$I$12:$V$21,7,FALSE),""),"")</f>
        <v/>
      </c>
      <c r="AL343" s="91" t="str">
        <f>IF(ISTEXT($D343),IF(AJ343=0,0,IF($AK343="","",IF('1. Eingabemaske'!$F$18="","",(IF('1. Eingabemaske'!$F$18=0,($AJ343/'1. Eingabemaske'!$G$18),($AJ343-1)/('1. Eingabemaske'!$G$18-1))*$AK343)))),"")</f>
        <v/>
      </c>
      <c r="AM343" s="103"/>
      <c r="AN343" s="94" t="str">
        <f>IF(AND(ISTEXT($D343),ISNUMBER($AM343)),IF(HLOOKUP(INT($I343),'1. Eingabemaske'!$I$12:$V$21,8,FALSE)&lt;&gt;0,HLOOKUP(INT($I343),'1. Eingabemaske'!$I$12:$V$21,8,FALSE),""),"")</f>
        <v/>
      </c>
      <c r="AO343" s="89" t="str">
        <f>IF(ISTEXT($D343),IF($AN343="","",IF('1. Eingabemaske'!#REF!="","",(IF('1. Eingabemaske'!#REF!=0,($AM343/'1. Eingabemaske'!#REF!),($AM343-1)/('1. Eingabemaske'!#REF!-1))*$AN343))),"")</f>
        <v/>
      </c>
      <c r="AP343" s="110"/>
      <c r="AQ343" s="94" t="str">
        <f>IF(AND(ISTEXT($D343),ISNUMBER($AP343)),IF(HLOOKUP(INT($I343),'1. Eingabemaske'!$I$12:$V$21,9,FALSE)&lt;&gt;0,HLOOKUP(INT($I343),'1. Eingabemaske'!$I$12:$V$21,9,FALSE),""),"")</f>
        <v/>
      </c>
      <c r="AR343" s="103"/>
      <c r="AS343" s="94" t="str">
        <f>IF(AND(ISTEXT($D343),ISNUMBER($AR343)),IF(HLOOKUP(INT($I343),'1. Eingabemaske'!$I$12:$V$21,10,FALSE)&lt;&gt;0,HLOOKUP(INT($I343),'1. Eingabemaske'!$I$12:$V$21,10,FALSE),""),"")</f>
        <v/>
      </c>
      <c r="AT343" s="95" t="str">
        <f>IF(ISTEXT($D343),(IF($AQ343="",0,IF('1. Eingabemaske'!$F$19="","",(IF('1. Eingabemaske'!$F$19=0,($AP343/'1. Eingabemaske'!$G$19),($AP343-1)/('1. Eingabemaske'!$G$19-1))*$AQ343)))+IF($AS343="",0,IF('1. Eingabemaske'!$F$20="","",(IF('1. Eingabemaske'!$F$20=0,($AR343/'1. Eingabemaske'!$G$20),($AR343-1)/('1. Eingabemaske'!$G$20-1))*$AS343)))),"")</f>
        <v/>
      </c>
      <c r="AU343" s="103"/>
      <c r="AV343" s="94" t="str">
        <f>IF(AND(ISTEXT($D343),ISNUMBER($AU343)),IF(HLOOKUP(INT($I343),'1. Eingabemaske'!$I$12:$V$21,11,FALSE)&lt;&gt;0,HLOOKUP(INT($I343),'1. Eingabemaske'!$I$12:$V$21,11,FALSE),""),"")</f>
        <v/>
      </c>
      <c r="AW343" s="103"/>
      <c r="AX343" s="94" t="str">
        <f>IF(AND(ISTEXT($D343),ISNUMBER($AW343)),IF(HLOOKUP(INT($I343),'1. Eingabemaske'!$I$12:$V$21,12,FALSE)&lt;&gt;0,HLOOKUP(INT($I343),'1. Eingabemaske'!$I$12:$V$21,12,FALSE),""),"")</f>
        <v/>
      </c>
      <c r="AY343" s="95" t="str">
        <f>IF(ISTEXT($D343),SUM(IF($AV343="",0,IF('1. Eingabemaske'!$F$21="","",(IF('1. Eingabemaske'!$F$21=0,($AU343/'1. Eingabemaske'!$G$21),($AU343-1)/('1. Eingabemaske'!$G$21-1)))*$AV343)),IF($AX343="",0,IF('1. Eingabemaske'!#REF!="","",(IF('1. Eingabemaske'!#REF!=0,($AW343/'1. Eingabemaske'!#REF!),($AW343-1)/('1. Eingabemaske'!#REF!-1)))*$AX343))),"")</f>
        <v/>
      </c>
      <c r="AZ343" s="84" t="str">
        <f t="shared" si="46"/>
        <v>Bitte BES einfügen</v>
      </c>
      <c r="BA343" s="96" t="str">
        <f t="shared" si="47"/>
        <v/>
      </c>
      <c r="BB343" s="100"/>
      <c r="BC343" s="100"/>
      <c r="BD343" s="100"/>
    </row>
    <row r="344" spans="2:56" ht="13.5" thickBot="1" x14ac:dyDescent="0.45">
      <c r="B344" s="99" t="str">
        <f t="shared" si="40"/>
        <v xml:space="preserve"> </v>
      </c>
      <c r="C344" s="100"/>
      <c r="D344" s="100"/>
      <c r="E344" s="100"/>
      <c r="F344" s="100"/>
      <c r="G344" s="101"/>
      <c r="H344" s="101"/>
      <c r="I344" s="84" t="str">
        <f>IF(ISBLANK(Tableau1[[#This Row],[Name]]),"",((Tableau1[[#This Row],[Testdatum]]-Tableau1[[#This Row],[Geburtsdatum]])/365))</f>
        <v/>
      </c>
      <c r="J344" s="102" t="str">
        <f t="shared" si="41"/>
        <v xml:space="preserve"> </v>
      </c>
      <c r="K344" s="103"/>
      <c r="L344" s="103"/>
      <c r="M344" s="104" t="str">
        <f>IF(ISTEXT(D344),IF(L344="","",IF(HLOOKUP(INT($I344),'1. Eingabemaske'!$I$12:$V$21,2,FALSE)&lt;&gt;0,HLOOKUP(INT($I344),'1. Eingabemaske'!$I$12:$V$21,2,FALSE),"")),"")</f>
        <v/>
      </c>
      <c r="N344" s="105" t="str">
        <f>IF(ISTEXT($D344),IF(F344="M",IF(L344="","",IF($K344="Frühentwickler",VLOOKUP(INT($I344),'1. Eingabemaske'!$Z$12:$AF$28,5,FALSE),IF($K344="Normalentwickler",VLOOKUP(INT($I344),'1. Eingabemaske'!$Z$12:$AF$23,6,FALSE),IF($K344="Spätentwickler",VLOOKUP(INT($I344),'1. Eingabemaske'!$Z$12:$AF$23,7,FALSE),0)))+((VLOOKUP(INT($I344),'1. Eingabemaske'!$Z$12:$AF$23,2,FALSE))*(($G344-DATE(YEAR($G344),1,1)+1)/365))),IF(F344="W",(IF($K344="Frühentwickler",VLOOKUP(INT($I344),'1. Eingabemaske'!$AH$12:$AN$28,5,FALSE),IF($K344="Normalentwickler",VLOOKUP(INT($I344),'1. Eingabemaske'!$AH$12:$AN$23,6,FALSE),IF($K344="Spätentwickler",VLOOKUP(INT($I344),'1. Eingabemaske'!$AH$12:$AN$23,7,FALSE),0)))+((VLOOKUP(INT($I344),'1. Eingabemaske'!$AH$12:$AN$23,2,FALSE))*(($G344-DATE(YEAR($G344),1,1)+1)/365))),"Geschlecht fehlt!")),"")</f>
        <v/>
      </c>
      <c r="O344" s="106" t="str">
        <f>IF(ISTEXT(D344),IF(M344="","",IF('1. Eingabemaske'!$F$13="",0,(IF('1. Eingabemaske'!$F$13=0,(L344/'1. Eingabemaske'!$G$13),(L344-1)/('1. Eingabemaske'!$G$13-1))*M344*N344))),"")</f>
        <v/>
      </c>
      <c r="P344" s="103"/>
      <c r="Q344" s="103"/>
      <c r="R344" s="104" t="str">
        <f t="shared" si="42"/>
        <v/>
      </c>
      <c r="S344" s="104" t="str">
        <f>IF(AND(ISTEXT($D344),ISNUMBER(R344)),IF(HLOOKUP(INT($I344),'1. Eingabemaske'!$I$12:$V$21,3,FALSE)&lt;&gt;0,HLOOKUP(INT($I344),'1. Eingabemaske'!$I$12:$V$21,3,FALSE),""),"")</f>
        <v/>
      </c>
      <c r="T344" s="106" t="str">
        <f>IF(ISTEXT($D344),IF($S344="","",IF($R344="","",IF('1. Eingabemaske'!$F$14="",0,(IF('1. Eingabemaske'!$F$14=0,(R344/'1. Eingabemaske'!$G$14),(R344-1)/('1. Eingabemaske'!$G$14-1))*$S344)))),"")</f>
        <v/>
      </c>
      <c r="U344" s="103"/>
      <c r="V344" s="103"/>
      <c r="W344" s="104" t="str">
        <f t="shared" si="43"/>
        <v/>
      </c>
      <c r="X344" s="104" t="str">
        <f>IF(AND(ISTEXT($D344),ISNUMBER(W344)),IF(HLOOKUP(INT($I344),'1. Eingabemaske'!$I$12:$V$21,4,FALSE)&lt;&gt;0,HLOOKUP(INT($I344),'1. Eingabemaske'!$I$12:$V$21,4,FALSE),""),"")</f>
        <v/>
      </c>
      <c r="Y344" s="108" t="str">
        <f>IF(ISTEXT($D344),IF($W344="","",IF($X344="","",IF('1. Eingabemaske'!$F$15="","",(IF('1. Eingabemaske'!$F$15=0,($W344/'1. Eingabemaske'!$G$15),($W344-1)/('1. Eingabemaske'!$G$15-1))*$X344)))),"")</f>
        <v/>
      </c>
      <c r="Z344" s="103"/>
      <c r="AA344" s="103"/>
      <c r="AB344" s="104" t="str">
        <f t="shared" si="44"/>
        <v/>
      </c>
      <c r="AC344" s="104" t="str">
        <f>IF(AND(ISTEXT($D344),ISNUMBER($AB344)),IF(HLOOKUP(INT($I344),'1. Eingabemaske'!$I$12:$V$21,5,FALSE)&lt;&gt;0,HLOOKUP(INT($I344),'1. Eingabemaske'!$I$12:$V$21,5,FALSE),""),"")</f>
        <v/>
      </c>
      <c r="AD344" s="91" t="str">
        <f>IF(ISTEXT($D344),IF($AC344="","",IF('1. Eingabemaske'!$F$16="","",(IF('1. Eingabemaske'!$F$16=0,($AB344/'1. Eingabemaske'!$G$16),($AB344-1)/('1. Eingabemaske'!$G$16-1))*$AC344))),"")</f>
        <v/>
      </c>
      <c r="AE344" s="92" t="str">
        <f>IF(ISTEXT($D344),IF(F344="M",IF(L344="","",IF($K344="Frühentwickler",VLOOKUP(INT($I344),'1. Eingabemaske'!$Z$12:$AF$28,5,FALSE),IF($K344="Normalentwickler",VLOOKUP(INT($I344),'1. Eingabemaske'!$Z$12:$AF$23,6,FALSE),IF($K344="Spätentwickler",VLOOKUP(INT($I344),'1. Eingabemaske'!$Z$12:$AF$23,7,FALSE),0)))+((VLOOKUP(INT($I344),'1. Eingabemaske'!$Z$12:$AF$23,2,FALSE))*(($G344-DATE(YEAR($G344),1,1)+1)/365))),IF(F344="W",(IF($K344="Frühentwickler",VLOOKUP(INT($I344),'1. Eingabemaske'!$AH$12:$AN$28,5,FALSE),IF($K344="Normalentwickler",VLOOKUP(INT($I344),'1. Eingabemaske'!$AH$12:$AN$23,6,FALSE),IF($K344="Spätentwickler",VLOOKUP(INT($I344),'1. Eingabemaske'!$AH$12:$AN$23,7,FALSE),0)))+((VLOOKUP(INT($I344),'1. Eingabemaske'!$AH$12:$AN$23,2,FALSE))*(($G344-DATE(YEAR($G344),1,1)+1)/365))),"Geschlecht fehlt!")),"")</f>
        <v/>
      </c>
      <c r="AF344" s="93" t="str">
        <f t="shared" si="45"/>
        <v/>
      </c>
      <c r="AG344" s="103"/>
      <c r="AH344" s="94" t="str">
        <f>IF(AND(ISTEXT($D344),ISNUMBER($AG344)),IF(HLOOKUP(INT($I344),'1. Eingabemaske'!$I$12:$V$21,6,FALSE)&lt;&gt;0,HLOOKUP(INT($I344),'1. Eingabemaske'!$I$12:$V$21,6,FALSE),""),"")</f>
        <v/>
      </c>
      <c r="AI344" s="91" t="str">
        <f>IF(ISTEXT($D344),IF($AH344="","",IF('1. Eingabemaske'!$F$17="","",(IF('1. Eingabemaske'!$F$17=0,($AG344/'1. Eingabemaske'!$G$17),($AG344-1)/('1. Eingabemaske'!$G$17-1))*$AH344))),"")</f>
        <v/>
      </c>
      <c r="AJ344" s="103"/>
      <c r="AK344" s="94" t="str">
        <f>IF(AND(ISTEXT($D344),ISNUMBER($AJ344)),IF(HLOOKUP(INT($I344),'1. Eingabemaske'!$I$12:$V$21,7,FALSE)&lt;&gt;0,HLOOKUP(INT($I344),'1. Eingabemaske'!$I$12:$V$21,7,FALSE),""),"")</f>
        <v/>
      </c>
      <c r="AL344" s="91" t="str">
        <f>IF(ISTEXT($D344),IF(AJ344=0,0,IF($AK344="","",IF('1. Eingabemaske'!$F$18="","",(IF('1. Eingabemaske'!$F$18=0,($AJ344/'1. Eingabemaske'!$G$18),($AJ344-1)/('1. Eingabemaske'!$G$18-1))*$AK344)))),"")</f>
        <v/>
      </c>
      <c r="AM344" s="103"/>
      <c r="AN344" s="94" t="str">
        <f>IF(AND(ISTEXT($D344),ISNUMBER($AM344)),IF(HLOOKUP(INT($I344),'1. Eingabemaske'!$I$12:$V$21,8,FALSE)&lt;&gt;0,HLOOKUP(INT($I344),'1. Eingabemaske'!$I$12:$V$21,8,FALSE),""),"")</f>
        <v/>
      </c>
      <c r="AO344" s="89" t="str">
        <f>IF(ISTEXT($D344),IF($AN344="","",IF('1. Eingabemaske'!#REF!="","",(IF('1. Eingabemaske'!#REF!=0,($AM344/'1. Eingabemaske'!#REF!),($AM344-1)/('1. Eingabemaske'!#REF!-1))*$AN344))),"")</f>
        <v/>
      </c>
      <c r="AP344" s="110"/>
      <c r="AQ344" s="94" t="str">
        <f>IF(AND(ISTEXT($D344),ISNUMBER($AP344)),IF(HLOOKUP(INT($I344),'1. Eingabemaske'!$I$12:$V$21,9,FALSE)&lt;&gt;0,HLOOKUP(INT($I344),'1. Eingabemaske'!$I$12:$V$21,9,FALSE),""),"")</f>
        <v/>
      </c>
      <c r="AR344" s="103"/>
      <c r="AS344" s="94" t="str">
        <f>IF(AND(ISTEXT($D344),ISNUMBER($AR344)),IF(HLOOKUP(INT($I344),'1. Eingabemaske'!$I$12:$V$21,10,FALSE)&lt;&gt;0,HLOOKUP(INT($I344),'1. Eingabemaske'!$I$12:$V$21,10,FALSE),""),"")</f>
        <v/>
      </c>
      <c r="AT344" s="95" t="str">
        <f>IF(ISTEXT($D344),(IF($AQ344="",0,IF('1. Eingabemaske'!$F$19="","",(IF('1. Eingabemaske'!$F$19=0,($AP344/'1. Eingabemaske'!$G$19),($AP344-1)/('1. Eingabemaske'!$G$19-1))*$AQ344)))+IF($AS344="",0,IF('1. Eingabemaske'!$F$20="","",(IF('1. Eingabemaske'!$F$20=0,($AR344/'1. Eingabemaske'!$G$20),($AR344-1)/('1. Eingabemaske'!$G$20-1))*$AS344)))),"")</f>
        <v/>
      </c>
      <c r="AU344" s="103"/>
      <c r="AV344" s="94" t="str">
        <f>IF(AND(ISTEXT($D344),ISNUMBER($AU344)),IF(HLOOKUP(INT($I344),'1. Eingabemaske'!$I$12:$V$21,11,FALSE)&lt;&gt;0,HLOOKUP(INT($I344),'1. Eingabemaske'!$I$12:$V$21,11,FALSE),""),"")</f>
        <v/>
      </c>
      <c r="AW344" s="103"/>
      <c r="AX344" s="94" t="str">
        <f>IF(AND(ISTEXT($D344),ISNUMBER($AW344)),IF(HLOOKUP(INT($I344),'1. Eingabemaske'!$I$12:$V$21,12,FALSE)&lt;&gt;0,HLOOKUP(INT($I344),'1. Eingabemaske'!$I$12:$V$21,12,FALSE),""),"")</f>
        <v/>
      </c>
      <c r="AY344" s="95" t="str">
        <f>IF(ISTEXT($D344),SUM(IF($AV344="",0,IF('1. Eingabemaske'!$F$21="","",(IF('1. Eingabemaske'!$F$21=0,($AU344/'1. Eingabemaske'!$G$21),($AU344-1)/('1. Eingabemaske'!$G$21-1)))*$AV344)),IF($AX344="",0,IF('1. Eingabemaske'!#REF!="","",(IF('1. Eingabemaske'!#REF!=0,($AW344/'1. Eingabemaske'!#REF!),($AW344-1)/('1. Eingabemaske'!#REF!-1)))*$AX344))),"")</f>
        <v/>
      </c>
      <c r="AZ344" s="84" t="str">
        <f t="shared" si="46"/>
        <v>Bitte BES einfügen</v>
      </c>
      <c r="BA344" s="96" t="str">
        <f t="shared" si="47"/>
        <v/>
      </c>
      <c r="BB344" s="100"/>
      <c r="BC344" s="100"/>
      <c r="BD344" s="100"/>
    </row>
    <row r="345" spans="2:56" ht="13.5" thickBot="1" x14ac:dyDescent="0.45">
      <c r="B345" s="99" t="str">
        <f t="shared" si="40"/>
        <v xml:space="preserve"> </v>
      </c>
      <c r="C345" s="100"/>
      <c r="D345" s="100"/>
      <c r="E345" s="100"/>
      <c r="F345" s="100"/>
      <c r="G345" s="101"/>
      <c r="H345" s="101"/>
      <c r="I345" s="84" t="str">
        <f>IF(ISBLANK(Tableau1[[#This Row],[Name]]),"",((Tableau1[[#This Row],[Testdatum]]-Tableau1[[#This Row],[Geburtsdatum]])/365))</f>
        <v/>
      </c>
      <c r="J345" s="102" t="str">
        <f t="shared" si="41"/>
        <v xml:space="preserve"> </v>
      </c>
      <c r="K345" s="103"/>
      <c r="L345" s="103"/>
      <c r="M345" s="104" t="str">
        <f>IF(ISTEXT(D345),IF(L345="","",IF(HLOOKUP(INT($I345),'1. Eingabemaske'!$I$12:$V$21,2,FALSE)&lt;&gt;0,HLOOKUP(INT($I345),'1. Eingabemaske'!$I$12:$V$21,2,FALSE),"")),"")</f>
        <v/>
      </c>
      <c r="N345" s="105" t="str">
        <f>IF(ISTEXT($D345),IF(F345="M",IF(L345="","",IF($K345="Frühentwickler",VLOOKUP(INT($I345),'1. Eingabemaske'!$Z$12:$AF$28,5,FALSE),IF($K345="Normalentwickler",VLOOKUP(INT($I345),'1. Eingabemaske'!$Z$12:$AF$23,6,FALSE),IF($K345="Spätentwickler",VLOOKUP(INT($I345),'1. Eingabemaske'!$Z$12:$AF$23,7,FALSE),0)))+((VLOOKUP(INT($I345),'1. Eingabemaske'!$Z$12:$AF$23,2,FALSE))*(($G345-DATE(YEAR($G345),1,1)+1)/365))),IF(F345="W",(IF($K345="Frühentwickler",VLOOKUP(INT($I345),'1. Eingabemaske'!$AH$12:$AN$28,5,FALSE),IF($K345="Normalentwickler",VLOOKUP(INT($I345),'1. Eingabemaske'!$AH$12:$AN$23,6,FALSE),IF($K345="Spätentwickler",VLOOKUP(INT($I345),'1. Eingabemaske'!$AH$12:$AN$23,7,FALSE),0)))+((VLOOKUP(INT($I345),'1. Eingabemaske'!$AH$12:$AN$23,2,FALSE))*(($G345-DATE(YEAR($G345),1,1)+1)/365))),"Geschlecht fehlt!")),"")</f>
        <v/>
      </c>
      <c r="O345" s="106" t="str">
        <f>IF(ISTEXT(D345),IF(M345="","",IF('1. Eingabemaske'!$F$13="",0,(IF('1. Eingabemaske'!$F$13=0,(L345/'1. Eingabemaske'!$G$13),(L345-1)/('1. Eingabemaske'!$G$13-1))*M345*N345))),"")</f>
        <v/>
      </c>
      <c r="P345" s="103"/>
      <c r="Q345" s="103"/>
      <c r="R345" s="104" t="str">
        <f t="shared" si="42"/>
        <v/>
      </c>
      <c r="S345" s="104" t="str">
        <f>IF(AND(ISTEXT($D345),ISNUMBER(R345)),IF(HLOOKUP(INT($I345),'1. Eingabemaske'!$I$12:$V$21,3,FALSE)&lt;&gt;0,HLOOKUP(INT($I345),'1. Eingabemaske'!$I$12:$V$21,3,FALSE),""),"")</f>
        <v/>
      </c>
      <c r="T345" s="106" t="str">
        <f>IF(ISTEXT($D345),IF($S345="","",IF($R345="","",IF('1. Eingabemaske'!$F$14="",0,(IF('1. Eingabemaske'!$F$14=0,(R345/'1. Eingabemaske'!$G$14),(R345-1)/('1. Eingabemaske'!$G$14-1))*$S345)))),"")</f>
        <v/>
      </c>
      <c r="U345" s="103"/>
      <c r="V345" s="103"/>
      <c r="W345" s="104" t="str">
        <f t="shared" si="43"/>
        <v/>
      </c>
      <c r="X345" s="104" t="str">
        <f>IF(AND(ISTEXT($D345),ISNUMBER(W345)),IF(HLOOKUP(INT($I345),'1. Eingabemaske'!$I$12:$V$21,4,FALSE)&lt;&gt;0,HLOOKUP(INT($I345),'1. Eingabemaske'!$I$12:$V$21,4,FALSE),""),"")</f>
        <v/>
      </c>
      <c r="Y345" s="108" t="str">
        <f>IF(ISTEXT($D345),IF($W345="","",IF($X345="","",IF('1. Eingabemaske'!$F$15="","",(IF('1. Eingabemaske'!$F$15=0,($W345/'1. Eingabemaske'!$G$15),($W345-1)/('1. Eingabemaske'!$G$15-1))*$X345)))),"")</f>
        <v/>
      </c>
      <c r="Z345" s="103"/>
      <c r="AA345" s="103"/>
      <c r="AB345" s="104" t="str">
        <f t="shared" si="44"/>
        <v/>
      </c>
      <c r="AC345" s="104" t="str">
        <f>IF(AND(ISTEXT($D345),ISNUMBER($AB345)),IF(HLOOKUP(INT($I345),'1. Eingabemaske'!$I$12:$V$21,5,FALSE)&lt;&gt;0,HLOOKUP(INT($I345),'1. Eingabemaske'!$I$12:$V$21,5,FALSE),""),"")</f>
        <v/>
      </c>
      <c r="AD345" s="91" t="str">
        <f>IF(ISTEXT($D345),IF($AC345="","",IF('1. Eingabemaske'!$F$16="","",(IF('1. Eingabemaske'!$F$16=0,($AB345/'1. Eingabemaske'!$G$16),($AB345-1)/('1. Eingabemaske'!$G$16-1))*$AC345))),"")</f>
        <v/>
      </c>
      <c r="AE345" s="92" t="str">
        <f>IF(ISTEXT($D345),IF(F345="M",IF(L345="","",IF($K345="Frühentwickler",VLOOKUP(INT($I345),'1. Eingabemaske'!$Z$12:$AF$28,5,FALSE),IF($K345="Normalentwickler",VLOOKUP(INT($I345),'1. Eingabemaske'!$Z$12:$AF$23,6,FALSE),IF($K345="Spätentwickler",VLOOKUP(INT($I345),'1. Eingabemaske'!$Z$12:$AF$23,7,FALSE),0)))+((VLOOKUP(INT($I345),'1. Eingabemaske'!$Z$12:$AF$23,2,FALSE))*(($G345-DATE(YEAR($G345),1,1)+1)/365))),IF(F345="W",(IF($K345="Frühentwickler",VLOOKUP(INT($I345),'1. Eingabemaske'!$AH$12:$AN$28,5,FALSE),IF($K345="Normalentwickler",VLOOKUP(INT($I345),'1. Eingabemaske'!$AH$12:$AN$23,6,FALSE),IF($K345="Spätentwickler",VLOOKUP(INT($I345),'1. Eingabemaske'!$AH$12:$AN$23,7,FALSE),0)))+((VLOOKUP(INT($I345),'1. Eingabemaske'!$AH$12:$AN$23,2,FALSE))*(($G345-DATE(YEAR($G345),1,1)+1)/365))),"Geschlecht fehlt!")),"")</f>
        <v/>
      </c>
      <c r="AF345" s="93" t="str">
        <f t="shared" si="45"/>
        <v/>
      </c>
      <c r="AG345" s="103"/>
      <c r="AH345" s="94" t="str">
        <f>IF(AND(ISTEXT($D345),ISNUMBER($AG345)),IF(HLOOKUP(INT($I345),'1. Eingabemaske'!$I$12:$V$21,6,FALSE)&lt;&gt;0,HLOOKUP(INT($I345),'1. Eingabemaske'!$I$12:$V$21,6,FALSE),""),"")</f>
        <v/>
      </c>
      <c r="AI345" s="91" t="str">
        <f>IF(ISTEXT($D345),IF($AH345="","",IF('1. Eingabemaske'!$F$17="","",(IF('1. Eingabemaske'!$F$17=0,($AG345/'1. Eingabemaske'!$G$17),($AG345-1)/('1. Eingabemaske'!$G$17-1))*$AH345))),"")</f>
        <v/>
      </c>
      <c r="AJ345" s="103"/>
      <c r="AK345" s="94" t="str">
        <f>IF(AND(ISTEXT($D345),ISNUMBER($AJ345)),IF(HLOOKUP(INT($I345),'1. Eingabemaske'!$I$12:$V$21,7,FALSE)&lt;&gt;0,HLOOKUP(INT($I345),'1. Eingabemaske'!$I$12:$V$21,7,FALSE),""),"")</f>
        <v/>
      </c>
      <c r="AL345" s="91" t="str">
        <f>IF(ISTEXT($D345),IF(AJ345=0,0,IF($AK345="","",IF('1. Eingabemaske'!$F$18="","",(IF('1. Eingabemaske'!$F$18=0,($AJ345/'1. Eingabemaske'!$G$18),($AJ345-1)/('1. Eingabemaske'!$G$18-1))*$AK345)))),"")</f>
        <v/>
      </c>
      <c r="AM345" s="103"/>
      <c r="AN345" s="94" t="str">
        <f>IF(AND(ISTEXT($D345),ISNUMBER($AM345)),IF(HLOOKUP(INT($I345),'1. Eingabemaske'!$I$12:$V$21,8,FALSE)&lt;&gt;0,HLOOKUP(INT($I345),'1. Eingabemaske'!$I$12:$V$21,8,FALSE),""),"")</f>
        <v/>
      </c>
      <c r="AO345" s="89" t="str">
        <f>IF(ISTEXT($D345),IF($AN345="","",IF('1. Eingabemaske'!#REF!="","",(IF('1. Eingabemaske'!#REF!=0,($AM345/'1. Eingabemaske'!#REF!),($AM345-1)/('1. Eingabemaske'!#REF!-1))*$AN345))),"")</f>
        <v/>
      </c>
      <c r="AP345" s="110"/>
      <c r="AQ345" s="94" t="str">
        <f>IF(AND(ISTEXT($D345),ISNUMBER($AP345)),IF(HLOOKUP(INT($I345),'1. Eingabemaske'!$I$12:$V$21,9,FALSE)&lt;&gt;0,HLOOKUP(INT($I345),'1. Eingabemaske'!$I$12:$V$21,9,FALSE),""),"")</f>
        <v/>
      </c>
      <c r="AR345" s="103"/>
      <c r="AS345" s="94" t="str">
        <f>IF(AND(ISTEXT($D345),ISNUMBER($AR345)),IF(HLOOKUP(INT($I345),'1. Eingabemaske'!$I$12:$V$21,10,FALSE)&lt;&gt;0,HLOOKUP(INT($I345),'1. Eingabemaske'!$I$12:$V$21,10,FALSE),""),"")</f>
        <v/>
      </c>
      <c r="AT345" s="95" t="str">
        <f>IF(ISTEXT($D345),(IF($AQ345="",0,IF('1. Eingabemaske'!$F$19="","",(IF('1. Eingabemaske'!$F$19=0,($AP345/'1. Eingabemaske'!$G$19),($AP345-1)/('1. Eingabemaske'!$G$19-1))*$AQ345)))+IF($AS345="",0,IF('1. Eingabemaske'!$F$20="","",(IF('1. Eingabemaske'!$F$20=0,($AR345/'1. Eingabemaske'!$G$20),($AR345-1)/('1. Eingabemaske'!$G$20-1))*$AS345)))),"")</f>
        <v/>
      </c>
      <c r="AU345" s="103"/>
      <c r="AV345" s="94" t="str">
        <f>IF(AND(ISTEXT($D345),ISNUMBER($AU345)),IF(HLOOKUP(INT($I345),'1. Eingabemaske'!$I$12:$V$21,11,FALSE)&lt;&gt;0,HLOOKUP(INT($I345),'1. Eingabemaske'!$I$12:$V$21,11,FALSE),""),"")</f>
        <v/>
      </c>
      <c r="AW345" s="103"/>
      <c r="AX345" s="94" t="str">
        <f>IF(AND(ISTEXT($D345),ISNUMBER($AW345)),IF(HLOOKUP(INT($I345),'1. Eingabemaske'!$I$12:$V$21,12,FALSE)&lt;&gt;0,HLOOKUP(INT($I345),'1. Eingabemaske'!$I$12:$V$21,12,FALSE),""),"")</f>
        <v/>
      </c>
      <c r="AY345" s="95" t="str">
        <f>IF(ISTEXT($D345),SUM(IF($AV345="",0,IF('1. Eingabemaske'!$F$21="","",(IF('1. Eingabemaske'!$F$21=0,($AU345/'1. Eingabemaske'!$G$21),($AU345-1)/('1. Eingabemaske'!$G$21-1)))*$AV345)),IF($AX345="",0,IF('1. Eingabemaske'!#REF!="","",(IF('1. Eingabemaske'!#REF!=0,($AW345/'1. Eingabemaske'!#REF!),($AW345-1)/('1. Eingabemaske'!#REF!-1)))*$AX345))),"")</f>
        <v/>
      </c>
      <c r="AZ345" s="84" t="str">
        <f t="shared" si="46"/>
        <v>Bitte BES einfügen</v>
      </c>
      <c r="BA345" s="96" t="str">
        <f t="shared" si="47"/>
        <v/>
      </c>
      <c r="BB345" s="100"/>
      <c r="BC345" s="100"/>
      <c r="BD345" s="100"/>
    </row>
    <row r="346" spans="2:56" ht="13.5" thickBot="1" x14ac:dyDescent="0.45">
      <c r="B346" s="99" t="str">
        <f t="shared" si="40"/>
        <v xml:space="preserve"> </v>
      </c>
      <c r="C346" s="100"/>
      <c r="D346" s="100"/>
      <c r="E346" s="100"/>
      <c r="F346" s="100"/>
      <c r="G346" s="101"/>
      <c r="H346" s="101"/>
      <c r="I346" s="84" t="str">
        <f>IF(ISBLANK(Tableau1[[#This Row],[Name]]),"",((Tableau1[[#This Row],[Testdatum]]-Tableau1[[#This Row],[Geburtsdatum]])/365))</f>
        <v/>
      </c>
      <c r="J346" s="102" t="str">
        <f t="shared" si="41"/>
        <v xml:space="preserve"> </v>
      </c>
      <c r="K346" s="103"/>
      <c r="L346" s="103"/>
      <c r="M346" s="104" t="str">
        <f>IF(ISTEXT(D346),IF(L346="","",IF(HLOOKUP(INT($I346),'1. Eingabemaske'!$I$12:$V$21,2,FALSE)&lt;&gt;0,HLOOKUP(INT($I346),'1. Eingabemaske'!$I$12:$V$21,2,FALSE),"")),"")</f>
        <v/>
      </c>
      <c r="N346" s="105" t="str">
        <f>IF(ISTEXT($D346),IF(F346="M",IF(L346="","",IF($K346="Frühentwickler",VLOOKUP(INT($I346),'1. Eingabemaske'!$Z$12:$AF$28,5,FALSE),IF($K346="Normalentwickler",VLOOKUP(INT($I346),'1. Eingabemaske'!$Z$12:$AF$23,6,FALSE),IF($K346="Spätentwickler",VLOOKUP(INT($I346),'1. Eingabemaske'!$Z$12:$AF$23,7,FALSE),0)))+((VLOOKUP(INT($I346),'1. Eingabemaske'!$Z$12:$AF$23,2,FALSE))*(($G346-DATE(YEAR($G346),1,1)+1)/365))),IF(F346="W",(IF($K346="Frühentwickler",VLOOKUP(INT($I346),'1. Eingabemaske'!$AH$12:$AN$28,5,FALSE),IF($K346="Normalentwickler",VLOOKUP(INT($I346),'1. Eingabemaske'!$AH$12:$AN$23,6,FALSE),IF($K346="Spätentwickler",VLOOKUP(INT($I346),'1. Eingabemaske'!$AH$12:$AN$23,7,FALSE),0)))+((VLOOKUP(INT($I346),'1. Eingabemaske'!$AH$12:$AN$23,2,FALSE))*(($G346-DATE(YEAR($G346),1,1)+1)/365))),"Geschlecht fehlt!")),"")</f>
        <v/>
      </c>
      <c r="O346" s="106" t="str">
        <f>IF(ISTEXT(D346),IF(M346="","",IF('1. Eingabemaske'!$F$13="",0,(IF('1. Eingabemaske'!$F$13=0,(L346/'1. Eingabemaske'!$G$13),(L346-1)/('1. Eingabemaske'!$G$13-1))*M346*N346))),"")</f>
        <v/>
      </c>
      <c r="P346" s="103"/>
      <c r="Q346" s="103"/>
      <c r="R346" s="104" t="str">
        <f t="shared" si="42"/>
        <v/>
      </c>
      <c r="S346" s="104" t="str">
        <f>IF(AND(ISTEXT($D346),ISNUMBER(R346)),IF(HLOOKUP(INT($I346),'1. Eingabemaske'!$I$12:$V$21,3,FALSE)&lt;&gt;0,HLOOKUP(INT($I346),'1. Eingabemaske'!$I$12:$V$21,3,FALSE),""),"")</f>
        <v/>
      </c>
      <c r="T346" s="106" t="str">
        <f>IF(ISTEXT($D346),IF($S346="","",IF($R346="","",IF('1. Eingabemaske'!$F$14="",0,(IF('1. Eingabemaske'!$F$14=0,(R346/'1. Eingabemaske'!$G$14),(R346-1)/('1. Eingabemaske'!$G$14-1))*$S346)))),"")</f>
        <v/>
      </c>
      <c r="U346" s="103"/>
      <c r="V346" s="103"/>
      <c r="W346" s="104" t="str">
        <f t="shared" si="43"/>
        <v/>
      </c>
      <c r="X346" s="104" t="str">
        <f>IF(AND(ISTEXT($D346),ISNUMBER(W346)),IF(HLOOKUP(INT($I346),'1. Eingabemaske'!$I$12:$V$21,4,FALSE)&lt;&gt;0,HLOOKUP(INT($I346),'1. Eingabemaske'!$I$12:$V$21,4,FALSE),""),"")</f>
        <v/>
      </c>
      <c r="Y346" s="108" t="str">
        <f>IF(ISTEXT($D346),IF($W346="","",IF($X346="","",IF('1. Eingabemaske'!$F$15="","",(IF('1. Eingabemaske'!$F$15=0,($W346/'1. Eingabemaske'!$G$15),($W346-1)/('1. Eingabemaske'!$G$15-1))*$X346)))),"")</f>
        <v/>
      </c>
      <c r="Z346" s="103"/>
      <c r="AA346" s="103"/>
      <c r="AB346" s="104" t="str">
        <f t="shared" si="44"/>
        <v/>
      </c>
      <c r="AC346" s="104" t="str">
        <f>IF(AND(ISTEXT($D346),ISNUMBER($AB346)),IF(HLOOKUP(INT($I346),'1. Eingabemaske'!$I$12:$V$21,5,FALSE)&lt;&gt;0,HLOOKUP(INT($I346),'1. Eingabemaske'!$I$12:$V$21,5,FALSE),""),"")</f>
        <v/>
      </c>
      <c r="AD346" s="91" t="str">
        <f>IF(ISTEXT($D346),IF($AC346="","",IF('1. Eingabemaske'!$F$16="","",(IF('1. Eingabemaske'!$F$16=0,($AB346/'1. Eingabemaske'!$G$16),($AB346-1)/('1. Eingabemaske'!$G$16-1))*$AC346))),"")</f>
        <v/>
      </c>
      <c r="AE346" s="92" t="str">
        <f>IF(ISTEXT($D346),IF(F346="M",IF(L346="","",IF($K346="Frühentwickler",VLOOKUP(INT($I346),'1. Eingabemaske'!$Z$12:$AF$28,5,FALSE),IF($K346="Normalentwickler",VLOOKUP(INT($I346),'1. Eingabemaske'!$Z$12:$AF$23,6,FALSE),IF($K346="Spätentwickler",VLOOKUP(INT($I346),'1. Eingabemaske'!$Z$12:$AF$23,7,FALSE),0)))+((VLOOKUP(INT($I346),'1. Eingabemaske'!$Z$12:$AF$23,2,FALSE))*(($G346-DATE(YEAR($G346),1,1)+1)/365))),IF(F346="W",(IF($K346="Frühentwickler",VLOOKUP(INT($I346),'1. Eingabemaske'!$AH$12:$AN$28,5,FALSE),IF($K346="Normalentwickler",VLOOKUP(INT($I346),'1. Eingabemaske'!$AH$12:$AN$23,6,FALSE),IF($K346="Spätentwickler",VLOOKUP(INT($I346),'1. Eingabemaske'!$AH$12:$AN$23,7,FALSE),0)))+((VLOOKUP(INT($I346),'1. Eingabemaske'!$AH$12:$AN$23,2,FALSE))*(($G346-DATE(YEAR($G346),1,1)+1)/365))),"Geschlecht fehlt!")),"")</f>
        <v/>
      </c>
      <c r="AF346" s="93" t="str">
        <f t="shared" si="45"/>
        <v/>
      </c>
      <c r="AG346" s="103"/>
      <c r="AH346" s="94" t="str">
        <f>IF(AND(ISTEXT($D346),ISNUMBER($AG346)),IF(HLOOKUP(INT($I346),'1. Eingabemaske'!$I$12:$V$21,6,FALSE)&lt;&gt;0,HLOOKUP(INT($I346),'1. Eingabemaske'!$I$12:$V$21,6,FALSE),""),"")</f>
        <v/>
      </c>
      <c r="AI346" s="91" t="str">
        <f>IF(ISTEXT($D346),IF($AH346="","",IF('1. Eingabemaske'!$F$17="","",(IF('1. Eingabemaske'!$F$17=0,($AG346/'1. Eingabemaske'!$G$17),($AG346-1)/('1. Eingabemaske'!$G$17-1))*$AH346))),"")</f>
        <v/>
      </c>
      <c r="AJ346" s="103"/>
      <c r="AK346" s="94" t="str">
        <f>IF(AND(ISTEXT($D346),ISNUMBER($AJ346)),IF(HLOOKUP(INT($I346),'1. Eingabemaske'!$I$12:$V$21,7,FALSE)&lt;&gt;0,HLOOKUP(INT($I346),'1. Eingabemaske'!$I$12:$V$21,7,FALSE),""),"")</f>
        <v/>
      </c>
      <c r="AL346" s="91" t="str">
        <f>IF(ISTEXT($D346),IF(AJ346=0,0,IF($AK346="","",IF('1. Eingabemaske'!$F$18="","",(IF('1. Eingabemaske'!$F$18=0,($AJ346/'1. Eingabemaske'!$G$18),($AJ346-1)/('1. Eingabemaske'!$G$18-1))*$AK346)))),"")</f>
        <v/>
      </c>
      <c r="AM346" s="103"/>
      <c r="AN346" s="94" t="str">
        <f>IF(AND(ISTEXT($D346),ISNUMBER($AM346)),IF(HLOOKUP(INT($I346),'1. Eingabemaske'!$I$12:$V$21,8,FALSE)&lt;&gt;0,HLOOKUP(INT($I346),'1. Eingabemaske'!$I$12:$V$21,8,FALSE),""),"")</f>
        <v/>
      </c>
      <c r="AO346" s="89" t="str">
        <f>IF(ISTEXT($D346),IF($AN346="","",IF('1. Eingabemaske'!#REF!="","",(IF('1. Eingabemaske'!#REF!=0,($AM346/'1. Eingabemaske'!#REF!),($AM346-1)/('1. Eingabemaske'!#REF!-1))*$AN346))),"")</f>
        <v/>
      </c>
      <c r="AP346" s="110"/>
      <c r="AQ346" s="94" t="str">
        <f>IF(AND(ISTEXT($D346),ISNUMBER($AP346)),IF(HLOOKUP(INT($I346),'1. Eingabemaske'!$I$12:$V$21,9,FALSE)&lt;&gt;0,HLOOKUP(INT($I346),'1. Eingabemaske'!$I$12:$V$21,9,FALSE),""),"")</f>
        <v/>
      </c>
      <c r="AR346" s="103"/>
      <c r="AS346" s="94" t="str">
        <f>IF(AND(ISTEXT($D346),ISNUMBER($AR346)),IF(HLOOKUP(INT($I346),'1. Eingabemaske'!$I$12:$V$21,10,FALSE)&lt;&gt;0,HLOOKUP(INT($I346),'1. Eingabemaske'!$I$12:$V$21,10,FALSE),""),"")</f>
        <v/>
      </c>
      <c r="AT346" s="95" t="str">
        <f>IF(ISTEXT($D346),(IF($AQ346="",0,IF('1. Eingabemaske'!$F$19="","",(IF('1. Eingabemaske'!$F$19=0,($AP346/'1. Eingabemaske'!$G$19),($AP346-1)/('1. Eingabemaske'!$G$19-1))*$AQ346)))+IF($AS346="",0,IF('1. Eingabemaske'!$F$20="","",(IF('1. Eingabemaske'!$F$20=0,($AR346/'1. Eingabemaske'!$G$20),($AR346-1)/('1. Eingabemaske'!$G$20-1))*$AS346)))),"")</f>
        <v/>
      </c>
      <c r="AU346" s="103"/>
      <c r="AV346" s="94" t="str">
        <f>IF(AND(ISTEXT($D346),ISNUMBER($AU346)),IF(HLOOKUP(INT($I346),'1. Eingabemaske'!$I$12:$V$21,11,FALSE)&lt;&gt;0,HLOOKUP(INT($I346),'1. Eingabemaske'!$I$12:$V$21,11,FALSE),""),"")</f>
        <v/>
      </c>
      <c r="AW346" s="103"/>
      <c r="AX346" s="94" t="str">
        <f>IF(AND(ISTEXT($D346),ISNUMBER($AW346)),IF(HLOOKUP(INT($I346),'1. Eingabemaske'!$I$12:$V$21,12,FALSE)&lt;&gt;0,HLOOKUP(INT($I346),'1. Eingabemaske'!$I$12:$V$21,12,FALSE),""),"")</f>
        <v/>
      </c>
      <c r="AY346" s="95" t="str">
        <f>IF(ISTEXT($D346),SUM(IF($AV346="",0,IF('1. Eingabemaske'!$F$21="","",(IF('1. Eingabemaske'!$F$21=0,($AU346/'1. Eingabemaske'!$G$21),($AU346-1)/('1. Eingabemaske'!$G$21-1)))*$AV346)),IF($AX346="",0,IF('1. Eingabemaske'!#REF!="","",(IF('1. Eingabemaske'!#REF!=0,($AW346/'1. Eingabemaske'!#REF!),($AW346-1)/('1. Eingabemaske'!#REF!-1)))*$AX346))),"")</f>
        <v/>
      </c>
      <c r="AZ346" s="84" t="str">
        <f t="shared" si="46"/>
        <v>Bitte BES einfügen</v>
      </c>
      <c r="BA346" s="96" t="str">
        <f t="shared" si="47"/>
        <v/>
      </c>
      <c r="BB346" s="100"/>
      <c r="BC346" s="100"/>
      <c r="BD346" s="100"/>
    </row>
    <row r="347" spans="2:56" ht="13.5" thickBot="1" x14ac:dyDescent="0.45">
      <c r="B347" s="99" t="str">
        <f t="shared" si="40"/>
        <v xml:space="preserve"> </v>
      </c>
      <c r="C347" s="100"/>
      <c r="D347" s="100"/>
      <c r="E347" s="100"/>
      <c r="F347" s="100"/>
      <c r="G347" s="101"/>
      <c r="H347" s="101"/>
      <c r="I347" s="84" t="str">
        <f>IF(ISBLANK(Tableau1[[#This Row],[Name]]),"",((Tableau1[[#This Row],[Testdatum]]-Tableau1[[#This Row],[Geburtsdatum]])/365))</f>
        <v/>
      </c>
      <c r="J347" s="102" t="str">
        <f t="shared" si="41"/>
        <v xml:space="preserve"> </v>
      </c>
      <c r="K347" s="103"/>
      <c r="L347" s="103"/>
      <c r="M347" s="104" t="str">
        <f>IF(ISTEXT(D347),IF(L347="","",IF(HLOOKUP(INT($I347),'1. Eingabemaske'!$I$12:$V$21,2,FALSE)&lt;&gt;0,HLOOKUP(INT($I347),'1. Eingabemaske'!$I$12:$V$21,2,FALSE),"")),"")</f>
        <v/>
      </c>
      <c r="N347" s="105" t="str">
        <f>IF(ISTEXT($D347),IF(F347="M",IF(L347="","",IF($K347="Frühentwickler",VLOOKUP(INT($I347),'1. Eingabemaske'!$Z$12:$AF$28,5,FALSE),IF($K347="Normalentwickler",VLOOKUP(INT($I347),'1. Eingabemaske'!$Z$12:$AF$23,6,FALSE),IF($K347="Spätentwickler",VLOOKUP(INT($I347),'1. Eingabemaske'!$Z$12:$AF$23,7,FALSE),0)))+((VLOOKUP(INT($I347),'1. Eingabemaske'!$Z$12:$AF$23,2,FALSE))*(($G347-DATE(YEAR($G347),1,1)+1)/365))),IF(F347="W",(IF($K347="Frühentwickler",VLOOKUP(INT($I347),'1. Eingabemaske'!$AH$12:$AN$28,5,FALSE),IF($K347="Normalentwickler",VLOOKUP(INT($I347),'1. Eingabemaske'!$AH$12:$AN$23,6,FALSE),IF($K347="Spätentwickler",VLOOKUP(INT($I347),'1. Eingabemaske'!$AH$12:$AN$23,7,FALSE),0)))+((VLOOKUP(INT($I347),'1. Eingabemaske'!$AH$12:$AN$23,2,FALSE))*(($G347-DATE(YEAR($G347),1,1)+1)/365))),"Geschlecht fehlt!")),"")</f>
        <v/>
      </c>
      <c r="O347" s="106" t="str">
        <f>IF(ISTEXT(D347),IF(M347="","",IF('1. Eingabemaske'!$F$13="",0,(IF('1. Eingabemaske'!$F$13=0,(L347/'1. Eingabemaske'!$G$13),(L347-1)/('1. Eingabemaske'!$G$13-1))*M347*N347))),"")</f>
        <v/>
      </c>
      <c r="P347" s="103"/>
      <c r="Q347" s="103"/>
      <c r="R347" s="104" t="str">
        <f t="shared" si="42"/>
        <v/>
      </c>
      <c r="S347" s="104" t="str">
        <f>IF(AND(ISTEXT($D347),ISNUMBER(R347)),IF(HLOOKUP(INT($I347),'1. Eingabemaske'!$I$12:$V$21,3,FALSE)&lt;&gt;0,HLOOKUP(INT($I347),'1. Eingabemaske'!$I$12:$V$21,3,FALSE),""),"")</f>
        <v/>
      </c>
      <c r="T347" s="106" t="str">
        <f>IF(ISTEXT($D347),IF($S347="","",IF($R347="","",IF('1. Eingabemaske'!$F$14="",0,(IF('1. Eingabemaske'!$F$14=0,(R347/'1. Eingabemaske'!$G$14),(R347-1)/('1. Eingabemaske'!$G$14-1))*$S347)))),"")</f>
        <v/>
      </c>
      <c r="U347" s="103"/>
      <c r="V347" s="103"/>
      <c r="W347" s="104" t="str">
        <f t="shared" si="43"/>
        <v/>
      </c>
      <c r="X347" s="104" t="str">
        <f>IF(AND(ISTEXT($D347),ISNUMBER(W347)),IF(HLOOKUP(INT($I347),'1. Eingabemaske'!$I$12:$V$21,4,FALSE)&lt;&gt;0,HLOOKUP(INT($I347),'1. Eingabemaske'!$I$12:$V$21,4,FALSE),""),"")</f>
        <v/>
      </c>
      <c r="Y347" s="108" t="str">
        <f>IF(ISTEXT($D347),IF($W347="","",IF($X347="","",IF('1. Eingabemaske'!$F$15="","",(IF('1. Eingabemaske'!$F$15=0,($W347/'1. Eingabemaske'!$G$15),($W347-1)/('1. Eingabemaske'!$G$15-1))*$X347)))),"")</f>
        <v/>
      </c>
      <c r="Z347" s="103"/>
      <c r="AA347" s="103"/>
      <c r="AB347" s="104" t="str">
        <f t="shared" si="44"/>
        <v/>
      </c>
      <c r="AC347" s="104" t="str">
        <f>IF(AND(ISTEXT($D347),ISNUMBER($AB347)),IF(HLOOKUP(INT($I347),'1. Eingabemaske'!$I$12:$V$21,5,FALSE)&lt;&gt;0,HLOOKUP(INT($I347),'1. Eingabemaske'!$I$12:$V$21,5,FALSE),""),"")</f>
        <v/>
      </c>
      <c r="AD347" s="91" t="str">
        <f>IF(ISTEXT($D347),IF($AC347="","",IF('1. Eingabemaske'!$F$16="","",(IF('1. Eingabemaske'!$F$16=0,($AB347/'1. Eingabemaske'!$G$16),($AB347-1)/('1. Eingabemaske'!$G$16-1))*$AC347))),"")</f>
        <v/>
      </c>
      <c r="AE347" s="92" t="str">
        <f>IF(ISTEXT($D347),IF(F347="M",IF(L347="","",IF($K347="Frühentwickler",VLOOKUP(INT($I347),'1. Eingabemaske'!$Z$12:$AF$28,5,FALSE),IF($K347="Normalentwickler",VLOOKUP(INT($I347),'1. Eingabemaske'!$Z$12:$AF$23,6,FALSE),IF($K347="Spätentwickler",VLOOKUP(INT($I347),'1. Eingabemaske'!$Z$12:$AF$23,7,FALSE),0)))+((VLOOKUP(INT($I347),'1. Eingabemaske'!$Z$12:$AF$23,2,FALSE))*(($G347-DATE(YEAR($G347),1,1)+1)/365))),IF(F347="W",(IF($K347="Frühentwickler",VLOOKUP(INT($I347),'1. Eingabemaske'!$AH$12:$AN$28,5,FALSE),IF($K347="Normalentwickler",VLOOKUP(INT($I347),'1. Eingabemaske'!$AH$12:$AN$23,6,FALSE),IF($K347="Spätentwickler",VLOOKUP(INT($I347),'1. Eingabemaske'!$AH$12:$AN$23,7,FALSE),0)))+((VLOOKUP(INT($I347),'1. Eingabemaske'!$AH$12:$AN$23,2,FALSE))*(($G347-DATE(YEAR($G347),1,1)+1)/365))),"Geschlecht fehlt!")),"")</f>
        <v/>
      </c>
      <c r="AF347" s="93" t="str">
        <f t="shared" si="45"/>
        <v/>
      </c>
      <c r="AG347" s="103"/>
      <c r="AH347" s="94" t="str">
        <f>IF(AND(ISTEXT($D347),ISNUMBER($AG347)),IF(HLOOKUP(INT($I347),'1. Eingabemaske'!$I$12:$V$21,6,FALSE)&lt;&gt;0,HLOOKUP(INT($I347),'1. Eingabemaske'!$I$12:$V$21,6,FALSE),""),"")</f>
        <v/>
      </c>
      <c r="AI347" s="91" t="str">
        <f>IF(ISTEXT($D347),IF($AH347="","",IF('1. Eingabemaske'!$F$17="","",(IF('1. Eingabemaske'!$F$17=0,($AG347/'1. Eingabemaske'!$G$17),($AG347-1)/('1. Eingabemaske'!$G$17-1))*$AH347))),"")</f>
        <v/>
      </c>
      <c r="AJ347" s="103"/>
      <c r="AK347" s="94" t="str">
        <f>IF(AND(ISTEXT($D347),ISNUMBER($AJ347)),IF(HLOOKUP(INT($I347),'1. Eingabemaske'!$I$12:$V$21,7,FALSE)&lt;&gt;0,HLOOKUP(INT($I347),'1. Eingabemaske'!$I$12:$V$21,7,FALSE),""),"")</f>
        <v/>
      </c>
      <c r="AL347" s="91" t="str">
        <f>IF(ISTEXT($D347),IF(AJ347=0,0,IF($AK347="","",IF('1. Eingabemaske'!$F$18="","",(IF('1. Eingabemaske'!$F$18=0,($AJ347/'1. Eingabemaske'!$G$18),($AJ347-1)/('1. Eingabemaske'!$G$18-1))*$AK347)))),"")</f>
        <v/>
      </c>
      <c r="AM347" s="103"/>
      <c r="AN347" s="94" t="str">
        <f>IF(AND(ISTEXT($D347),ISNUMBER($AM347)),IF(HLOOKUP(INT($I347),'1. Eingabemaske'!$I$12:$V$21,8,FALSE)&lt;&gt;0,HLOOKUP(INT($I347),'1. Eingabemaske'!$I$12:$V$21,8,FALSE),""),"")</f>
        <v/>
      </c>
      <c r="AO347" s="89" t="str">
        <f>IF(ISTEXT($D347),IF($AN347="","",IF('1. Eingabemaske'!#REF!="","",(IF('1. Eingabemaske'!#REF!=0,($AM347/'1. Eingabemaske'!#REF!),($AM347-1)/('1. Eingabemaske'!#REF!-1))*$AN347))),"")</f>
        <v/>
      </c>
      <c r="AP347" s="110"/>
      <c r="AQ347" s="94" t="str">
        <f>IF(AND(ISTEXT($D347),ISNUMBER($AP347)),IF(HLOOKUP(INT($I347),'1. Eingabemaske'!$I$12:$V$21,9,FALSE)&lt;&gt;0,HLOOKUP(INT($I347),'1. Eingabemaske'!$I$12:$V$21,9,FALSE),""),"")</f>
        <v/>
      </c>
      <c r="AR347" s="103"/>
      <c r="AS347" s="94" t="str">
        <f>IF(AND(ISTEXT($D347),ISNUMBER($AR347)),IF(HLOOKUP(INT($I347),'1. Eingabemaske'!$I$12:$V$21,10,FALSE)&lt;&gt;0,HLOOKUP(INT($I347),'1. Eingabemaske'!$I$12:$V$21,10,FALSE),""),"")</f>
        <v/>
      </c>
      <c r="AT347" s="95" t="str">
        <f>IF(ISTEXT($D347),(IF($AQ347="",0,IF('1. Eingabemaske'!$F$19="","",(IF('1. Eingabemaske'!$F$19=0,($AP347/'1. Eingabemaske'!$G$19),($AP347-1)/('1. Eingabemaske'!$G$19-1))*$AQ347)))+IF($AS347="",0,IF('1. Eingabemaske'!$F$20="","",(IF('1. Eingabemaske'!$F$20=0,($AR347/'1. Eingabemaske'!$G$20),($AR347-1)/('1. Eingabemaske'!$G$20-1))*$AS347)))),"")</f>
        <v/>
      </c>
      <c r="AU347" s="103"/>
      <c r="AV347" s="94" t="str">
        <f>IF(AND(ISTEXT($D347),ISNUMBER($AU347)),IF(HLOOKUP(INT($I347),'1. Eingabemaske'!$I$12:$V$21,11,FALSE)&lt;&gt;0,HLOOKUP(INT($I347),'1. Eingabemaske'!$I$12:$V$21,11,FALSE),""),"")</f>
        <v/>
      </c>
      <c r="AW347" s="103"/>
      <c r="AX347" s="94" t="str">
        <f>IF(AND(ISTEXT($D347),ISNUMBER($AW347)),IF(HLOOKUP(INT($I347),'1. Eingabemaske'!$I$12:$V$21,12,FALSE)&lt;&gt;0,HLOOKUP(INT($I347),'1. Eingabemaske'!$I$12:$V$21,12,FALSE),""),"")</f>
        <v/>
      </c>
      <c r="AY347" s="95" t="str">
        <f>IF(ISTEXT($D347),SUM(IF($AV347="",0,IF('1. Eingabemaske'!$F$21="","",(IF('1. Eingabemaske'!$F$21=0,($AU347/'1. Eingabemaske'!$G$21),($AU347-1)/('1. Eingabemaske'!$G$21-1)))*$AV347)),IF($AX347="",0,IF('1. Eingabemaske'!#REF!="","",(IF('1. Eingabemaske'!#REF!=0,($AW347/'1. Eingabemaske'!#REF!),($AW347-1)/('1. Eingabemaske'!#REF!-1)))*$AX347))),"")</f>
        <v/>
      </c>
      <c r="AZ347" s="84" t="str">
        <f t="shared" si="46"/>
        <v>Bitte BES einfügen</v>
      </c>
      <c r="BA347" s="96" t="str">
        <f t="shared" si="47"/>
        <v/>
      </c>
      <c r="BB347" s="100"/>
      <c r="BC347" s="100"/>
      <c r="BD347" s="100"/>
    </row>
    <row r="348" spans="2:56" ht="13.5" thickBot="1" x14ac:dyDescent="0.45">
      <c r="B348" s="99" t="str">
        <f t="shared" si="40"/>
        <v xml:space="preserve"> </v>
      </c>
      <c r="C348" s="100"/>
      <c r="D348" s="100"/>
      <c r="E348" s="100"/>
      <c r="F348" s="100"/>
      <c r="G348" s="101"/>
      <c r="H348" s="101"/>
      <c r="I348" s="84" t="str">
        <f>IF(ISBLANK(Tableau1[[#This Row],[Name]]),"",((Tableau1[[#This Row],[Testdatum]]-Tableau1[[#This Row],[Geburtsdatum]])/365))</f>
        <v/>
      </c>
      <c r="J348" s="102" t="str">
        <f t="shared" si="41"/>
        <v xml:space="preserve"> </v>
      </c>
      <c r="K348" s="103"/>
      <c r="L348" s="103"/>
      <c r="M348" s="104" t="str">
        <f>IF(ISTEXT(D348),IF(L348="","",IF(HLOOKUP(INT($I348),'1. Eingabemaske'!$I$12:$V$21,2,FALSE)&lt;&gt;0,HLOOKUP(INT($I348),'1. Eingabemaske'!$I$12:$V$21,2,FALSE),"")),"")</f>
        <v/>
      </c>
      <c r="N348" s="105" t="str">
        <f>IF(ISTEXT($D348),IF(F348="M",IF(L348="","",IF($K348="Frühentwickler",VLOOKUP(INT($I348),'1. Eingabemaske'!$Z$12:$AF$28,5,FALSE),IF($K348="Normalentwickler",VLOOKUP(INT($I348),'1. Eingabemaske'!$Z$12:$AF$23,6,FALSE),IF($K348="Spätentwickler",VLOOKUP(INT($I348),'1. Eingabemaske'!$Z$12:$AF$23,7,FALSE),0)))+((VLOOKUP(INT($I348),'1. Eingabemaske'!$Z$12:$AF$23,2,FALSE))*(($G348-DATE(YEAR($G348),1,1)+1)/365))),IF(F348="W",(IF($K348="Frühentwickler",VLOOKUP(INT($I348),'1. Eingabemaske'!$AH$12:$AN$28,5,FALSE),IF($K348="Normalentwickler",VLOOKUP(INT($I348),'1. Eingabemaske'!$AH$12:$AN$23,6,FALSE),IF($K348="Spätentwickler",VLOOKUP(INT($I348),'1. Eingabemaske'!$AH$12:$AN$23,7,FALSE),0)))+((VLOOKUP(INT($I348),'1. Eingabemaske'!$AH$12:$AN$23,2,FALSE))*(($G348-DATE(YEAR($G348),1,1)+1)/365))),"Geschlecht fehlt!")),"")</f>
        <v/>
      </c>
      <c r="O348" s="106" t="str">
        <f>IF(ISTEXT(D348),IF(M348="","",IF('1. Eingabemaske'!$F$13="",0,(IF('1. Eingabemaske'!$F$13=0,(L348/'1. Eingabemaske'!$G$13),(L348-1)/('1. Eingabemaske'!$G$13-1))*M348*N348))),"")</f>
        <v/>
      </c>
      <c r="P348" s="103"/>
      <c r="Q348" s="103"/>
      <c r="R348" s="104" t="str">
        <f t="shared" si="42"/>
        <v/>
      </c>
      <c r="S348" s="104" t="str">
        <f>IF(AND(ISTEXT($D348),ISNUMBER(R348)),IF(HLOOKUP(INT($I348),'1. Eingabemaske'!$I$12:$V$21,3,FALSE)&lt;&gt;0,HLOOKUP(INT($I348),'1. Eingabemaske'!$I$12:$V$21,3,FALSE),""),"")</f>
        <v/>
      </c>
      <c r="T348" s="106" t="str">
        <f>IF(ISTEXT($D348),IF($S348="","",IF($R348="","",IF('1. Eingabemaske'!$F$14="",0,(IF('1. Eingabemaske'!$F$14=0,(R348/'1. Eingabemaske'!$G$14),(R348-1)/('1. Eingabemaske'!$G$14-1))*$S348)))),"")</f>
        <v/>
      </c>
      <c r="U348" s="103"/>
      <c r="V348" s="103"/>
      <c r="W348" s="104" t="str">
        <f t="shared" si="43"/>
        <v/>
      </c>
      <c r="X348" s="104" t="str">
        <f>IF(AND(ISTEXT($D348),ISNUMBER(W348)),IF(HLOOKUP(INT($I348),'1. Eingabemaske'!$I$12:$V$21,4,FALSE)&lt;&gt;0,HLOOKUP(INT($I348),'1. Eingabemaske'!$I$12:$V$21,4,FALSE),""),"")</f>
        <v/>
      </c>
      <c r="Y348" s="108" t="str">
        <f>IF(ISTEXT($D348),IF($W348="","",IF($X348="","",IF('1. Eingabemaske'!$F$15="","",(IF('1. Eingabemaske'!$F$15=0,($W348/'1. Eingabemaske'!$G$15),($W348-1)/('1. Eingabemaske'!$G$15-1))*$X348)))),"")</f>
        <v/>
      </c>
      <c r="Z348" s="103"/>
      <c r="AA348" s="103"/>
      <c r="AB348" s="104" t="str">
        <f t="shared" si="44"/>
        <v/>
      </c>
      <c r="AC348" s="104" t="str">
        <f>IF(AND(ISTEXT($D348),ISNUMBER($AB348)),IF(HLOOKUP(INT($I348),'1. Eingabemaske'!$I$12:$V$21,5,FALSE)&lt;&gt;0,HLOOKUP(INT($I348),'1. Eingabemaske'!$I$12:$V$21,5,FALSE),""),"")</f>
        <v/>
      </c>
      <c r="AD348" s="91" t="str">
        <f>IF(ISTEXT($D348),IF($AC348="","",IF('1. Eingabemaske'!$F$16="","",(IF('1. Eingabemaske'!$F$16=0,($AB348/'1. Eingabemaske'!$G$16),($AB348-1)/('1. Eingabemaske'!$G$16-1))*$AC348))),"")</f>
        <v/>
      </c>
      <c r="AE348" s="92" t="str">
        <f>IF(ISTEXT($D348),IF(F348="M",IF(L348="","",IF($K348="Frühentwickler",VLOOKUP(INT($I348),'1. Eingabemaske'!$Z$12:$AF$28,5,FALSE),IF($K348="Normalentwickler",VLOOKUP(INT($I348),'1. Eingabemaske'!$Z$12:$AF$23,6,FALSE),IF($K348="Spätentwickler",VLOOKUP(INT($I348),'1. Eingabemaske'!$Z$12:$AF$23,7,FALSE),0)))+((VLOOKUP(INT($I348),'1. Eingabemaske'!$Z$12:$AF$23,2,FALSE))*(($G348-DATE(YEAR($G348),1,1)+1)/365))),IF(F348="W",(IF($K348="Frühentwickler",VLOOKUP(INT($I348),'1. Eingabemaske'!$AH$12:$AN$28,5,FALSE),IF($K348="Normalentwickler",VLOOKUP(INT($I348),'1. Eingabemaske'!$AH$12:$AN$23,6,FALSE),IF($K348="Spätentwickler",VLOOKUP(INT($I348),'1. Eingabemaske'!$AH$12:$AN$23,7,FALSE),0)))+((VLOOKUP(INT($I348),'1. Eingabemaske'!$AH$12:$AN$23,2,FALSE))*(($G348-DATE(YEAR($G348),1,1)+1)/365))),"Geschlecht fehlt!")),"")</f>
        <v/>
      </c>
      <c r="AF348" s="93" t="str">
        <f t="shared" si="45"/>
        <v/>
      </c>
      <c r="AG348" s="103"/>
      <c r="AH348" s="94" t="str">
        <f>IF(AND(ISTEXT($D348),ISNUMBER($AG348)),IF(HLOOKUP(INT($I348),'1. Eingabemaske'!$I$12:$V$21,6,FALSE)&lt;&gt;0,HLOOKUP(INT($I348),'1. Eingabemaske'!$I$12:$V$21,6,FALSE),""),"")</f>
        <v/>
      </c>
      <c r="AI348" s="91" t="str">
        <f>IF(ISTEXT($D348),IF($AH348="","",IF('1. Eingabemaske'!$F$17="","",(IF('1. Eingabemaske'!$F$17=0,($AG348/'1. Eingabemaske'!$G$17),($AG348-1)/('1. Eingabemaske'!$G$17-1))*$AH348))),"")</f>
        <v/>
      </c>
      <c r="AJ348" s="103"/>
      <c r="AK348" s="94" t="str">
        <f>IF(AND(ISTEXT($D348),ISNUMBER($AJ348)),IF(HLOOKUP(INT($I348),'1. Eingabemaske'!$I$12:$V$21,7,FALSE)&lt;&gt;0,HLOOKUP(INT($I348),'1. Eingabemaske'!$I$12:$V$21,7,FALSE),""),"")</f>
        <v/>
      </c>
      <c r="AL348" s="91" t="str">
        <f>IF(ISTEXT($D348),IF(AJ348=0,0,IF($AK348="","",IF('1. Eingabemaske'!$F$18="","",(IF('1. Eingabemaske'!$F$18=0,($AJ348/'1. Eingabemaske'!$G$18),($AJ348-1)/('1. Eingabemaske'!$G$18-1))*$AK348)))),"")</f>
        <v/>
      </c>
      <c r="AM348" s="103"/>
      <c r="AN348" s="94" t="str">
        <f>IF(AND(ISTEXT($D348),ISNUMBER($AM348)),IF(HLOOKUP(INT($I348),'1. Eingabemaske'!$I$12:$V$21,8,FALSE)&lt;&gt;0,HLOOKUP(INT($I348),'1. Eingabemaske'!$I$12:$V$21,8,FALSE),""),"")</f>
        <v/>
      </c>
      <c r="AO348" s="89" t="str">
        <f>IF(ISTEXT($D348),IF($AN348="","",IF('1. Eingabemaske'!#REF!="","",(IF('1. Eingabemaske'!#REF!=0,($AM348/'1. Eingabemaske'!#REF!),($AM348-1)/('1. Eingabemaske'!#REF!-1))*$AN348))),"")</f>
        <v/>
      </c>
      <c r="AP348" s="110"/>
      <c r="AQ348" s="94" t="str">
        <f>IF(AND(ISTEXT($D348),ISNUMBER($AP348)),IF(HLOOKUP(INT($I348),'1. Eingabemaske'!$I$12:$V$21,9,FALSE)&lt;&gt;0,HLOOKUP(INT($I348),'1. Eingabemaske'!$I$12:$V$21,9,FALSE),""),"")</f>
        <v/>
      </c>
      <c r="AR348" s="103"/>
      <c r="AS348" s="94" t="str">
        <f>IF(AND(ISTEXT($D348),ISNUMBER($AR348)),IF(HLOOKUP(INT($I348),'1. Eingabemaske'!$I$12:$V$21,10,FALSE)&lt;&gt;0,HLOOKUP(INT($I348),'1. Eingabemaske'!$I$12:$V$21,10,FALSE),""),"")</f>
        <v/>
      </c>
      <c r="AT348" s="95" t="str">
        <f>IF(ISTEXT($D348),(IF($AQ348="",0,IF('1. Eingabemaske'!$F$19="","",(IF('1. Eingabemaske'!$F$19=0,($AP348/'1. Eingabemaske'!$G$19),($AP348-1)/('1. Eingabemaske'!$G$19-1))*$AQ348)))+IF($AS348="",0,IF('1. Eingabemaske'!$F$20="","",(IF('1. Eingabemaske'!$F$20=0,($AR348/'1. Eingabemaske'!$G$20),($AR348-1)/('1. Eingabemaske'!$G$20-1))*$AS348)))),"")</f>
        <v/>
      </c>
      <c r="AU348" s="103"/>
      <c r="AV348" s="94" t="str">
        <f>IF(AND(ISTEXT($D348),ISNUMBER($AU348)),IF(HLOOKUP(INT($I348),'1. Eingabemaske'!$I$12:$V$21,11,FALSE)&lt;&gt;0,HLOOKUP(INT($I348),'1. Eingabemaske'!$I$12:$V$21,11,FALSE),""),"")</f>
        <v/>
      </c>
      <c r="AW348" s="103"/>
      <c r="AX348" s="94" t="str">
        <f>IF(AND(ISTEXT($D348),ISNUMBER($AW348)),IF(HLOOKUP(INT($I348),'1. Eingabemaske'!$I$12:$V$21,12,FALSE)&lt;&gt;0,HLOOKUP(INT($I348),'1. Eingabemaske'!$I$12:$V$21,12,FALSE),""),"")</f>
        <v/>
      </c>
      <c r="AY348" s="95" t="str">
        <f>IF(ISTEXT($D348),SUM(IF($AV348="",0,IF('1. Eingabemaske'!$F$21="","",(IF('1. Eingabemaske'!$F$21=0,($AU348/'1. Eingabemaske'!$G$21),($AU348-1)/('1. Eingabemaske'!$G$21-1)))*$AV348)),IF($AX348="",0,IF('1. Eingabemaske'!#REF!="","",(IF('1. Eingabemaske'!#REF!=0,($AW348/'1. Eingabemaske'!#REF!),($AW348-1)/('1. Eingabemaske'!#REF!-1)))*$AX348))),"")</f>
        <v/>
      </c>
      <c r="AZ348" s="84" t="str">
        <f t="shared" si="46"/>
        <v>Bitte BES einfügen</v>
      </c>
      <c r="BA348" s="96" t="str">
        <f t="shared" si="47"/>
        <v/>
      </c>
      <c r="BB348" s="100"/>
      <c r="BC348" s="100"/>
      <c r="BD348" s="100"/>
    </row>
    <row r="349" spans="2:56" ht="13.5" thickBot="1" x14ac:dyDescent="0.45">
      <c r="B349" s="99" t="str">
        <f t="shared" si="40"/>
        <v xml:space="preserve"> </v>
      </c>
      <c r="C349" s="100"/>
      <c r="D349" s="100"/>
      <c r="E349" s="100"/>
      <c r="F349" s="100"/>
      <c r="G349" s="101"/>
      <c r="H349" s="101"/>
      <c r="I349" s="84" t="str">
        <f>IF(ISBLANK(Tableau1[[#This Row],[Name]]),"",((Tableau1[[#This Row],[Testdatum]]-Tableau1[[#This Row],[Geburtsdatum]])/365))</f>
        <v/>
      </c>
      <c r="J349" s="102" t="str">
        <f t="shared" si="41"/>
        <v xml:space="preserve"> </v>
      </c>
      <c r="K349" s="103"/>
      <c r="L349" s="103"/>
      <c r="M349" s="104" t="str">
        <f>IF(ISTEXT(D349),IF(L349="","",IF(HLOOKUP(INT($I349),'1. Eingabemaske'!$I$12:$V$21,2,FALSE)&lt;&gt;0,HLOOKUP(INT($I349),'1. Eingabemaske'!$I$12:$V$21,2,FALSE),"")),"")</f>
        <v/>
      </c>
      <c r="N349" s="105" t="str">
        <f>IF(ISTEXT($D349),IF(F349="M",IF(L349="","",IF($K349="Frühentwickler",VLOOKUP(INT($I349),'1. Eingabemaske'!$Z$12:$AF$28,5,FALSE),IF($K349="Normalentwickler",VLOOKUP(INT($I349),'1. Eingabemaske'!$Z$12:$AF$23,6,FALSE),IF($K349="Spätentwickler",VLOOKUP(INT($I349),'1. Eingabemaske'!$Z$12:$AF$23,7,FALSE),0)))+((VLOOKUP(INT($I349),'1. Eingabemaske'!$Z$12:$AF$23,2,FALSE))*(($G349-DATE(YEAR($G349),1,1)+1)/365))),IF(F349="W",(IF($K349="Frühentwickler",VLOOKUP(INT($I349),'1. Eingabemaske'!$AH$12:$AN$28,5,FALSE),IF($K349="Normalentwickler",VLOOKUP(INT($I349),'1. Eingabemaske'!$AH$12:$AN$23,6,FALSE),IF($K349="Spätentwickler",VLOOKUP(INT($I349),'1. Eingabemaske'!$AH$12:$AN$23,7,FALSE),0)))+((VLOOKUP(INT($I349),'1. Eingabemaske'!$AH$12:$AN$23,2,FALSE))*(($G349-DATE(YEAR($G349),1,1)+1)/365))),"Geschlecht fehlt!")),"")</f>
        <v/>
      </c>
      <c r="O349" s="106" t="str">
        <f>IF(ISTEXT(D349),IF(M349="","",IF('1. Eingabemaske'!$F$13="",0,(IF('1. Eingabemaske'!$F$13=0,(L349/'1. Eingabemaske'!$G$13),(L349-1)/('1. Eingabemaske'!$G$13-1))*M349*N349))),"")</f>
        <v/>
      </c>
      <c r="P349" s="103"/>
      <c r="Q349" s="103"/>
      <c r="R349" s="104" t="str">
        <f t="shared" si="42"/>
        <v/>
      </c>
      <c r="S349" s="104" t="str">
        <f>IF(AND(ISTEXT($D349),ISNUMBER(R349)),IF(HLOOKUP(INT($I349),'1. Eingabemaske'!$I$12:$V$21,3,FALSE)&lt;&gt;0,HLOOKUP(INT($I349),'1. Eingabemaske'!$I$12:$V$21,3,FALSE),""),"")</f>
        <v/>
      </c>
      <c r="T349" s="106" t="str">
        <f>IF(ISTEXT($D349),IF($S349="","",IF($R349="","",IF('1. Eingabemaske'!$F$14="",0,(IF('1. Eingabemaske'!$F$14=0,(R349/'1. Eingabemaske'!$G$14),(R349-1)/('1. Eingabemaske'!$G$14-1))*$S349)))),"")</f>
        <v/>
      </c>
      <c r="U349" s="103"/>
      <c r="V349" s="103"/>
      <c r="W349" s="104" t="str">
        <f t="shared" si="43"/>
        <v/>
      </c>
      <c r="X349" s="104" t="str">
        <f>IF(AND(ISTEXT($D349),ISNUMBER(W349)),IF(HLOOKUP(INT($I349),'1. Eingabemaske'!$I$12:$V$21,4,FALSE)&lt;&gt;0,HLOOKUP(INT($I349),'1. Eingabemaske'!$I$12:$V$21,4,FALSE),""),"")</f>
        <v/>
      </c>
      <c r="Y349" s="108" t="str">
        <f>IF(ISTEXT($D349),IF($W349="","",IF($X349="","",IF('1. Eingabemaske'!$F$15="","",(IF('1. Eingabemaske'!$F$15=0,($W349/'1. Eingabemaske'!$G$15),($W349-1)/('1. Eingabemaske'!$G$15-1))*$X349)))),"")</f>
        <v/>
      </c>
      <c r="Z349" s="103"/>
      <c r="AA349" s="103"/>
      <c r="AB349" s="104" t="str">
        <f t="shared" si="44"/>
        <v/>
      </c>
      <c r="AC349" s="104" t="str">
        <f>IF(AND(ISTEXT($D349),ISNUMBER($AB349)),IF(HLOOKUP(INT($I349),'1. Eingabemaske'!$I$12:$V$21,5,FALSE)&lt;&gt;0,HLOOKUP(INT($I349),'1. Eingabemaske'!$I$12:$V$21,5,FALSE),""),"")</f>
        <v/>
      </c>
      <c r="AD349" s="91" t="str">
        <f>IF(ISTEXT($D349),IF($AC349="","",IF('1. Eingabemaske'!$F$16="","",(IF('1. Eingabemaske'!$F$16=0,($AB349/'1. Eingabemaske'!$G$16),($AB349-1)/('1. Eingabemaske'!$G$16-1))*$AC349))),"")</f>
        <v/>
      </c>
      <c r="AE349" s="92" t="str">
        <f>IF(ISTEXT($D349),IF(F349="M",IF(L349="","",IF($K349="Frühentwickler",VLOOKUP(INT($I349),'1. Eingabemaske'!$Z$12:$AF$28,5,FALSE),IF($K349="Normalentwickler",VLOOKUP(INT($I349),'1. Eingabemaske'!$Z$12:$AF$23,6,FALSE),IF($K349="Spätentwickler",VLOOKUP(INT($I349),'1. Eingabemaske'!$Z$12:$AF$23,7,FALSE),0)))+((VLOOKUP(INT($I349),'1. Eingabemaske'!$Z$12:$AF$23,2,FALSE))*(($G349-DATE(YEAR($G349),1,1)+1)/365))),IF(F349="W",(IF($K349="Frühentwickler",VLOOKUP(INT($I349),'1. Eingabemaske'!$AH$12:$AN$28,5,FALSE),IF($K349="Normalentwickler",VLOOKUP(INT($I349),'1. Eingabemaske'!$AH$12:$AN$23,6,FALSE),IF($K349="Spätentwickler",VLOOKUP(INT($I349),'1. Eingabemaske'!$AH$12:$AN$23,7,FALSE),0)))+((VLOOKUP(INT($I349),'1. Eingabemaske'!$AH$12:$AN$23,2,FALSE))*(($G349-DATE(YEAR($G349),1,1)+1)/365))),"Geschlecht fehlt!")),"")</f>
        <v/>
      </c>
      <c r="AF349" s="93" t="str">
        <f t="shared" si="45"/>
        <v/>
      </c>
      <c r="AG349" s="103"/>
      <c r="AH349" s="94" t="str">
        <f>IF(AND(ISTEXT($D349),ISNUMBER($AG349)),IF(HLOOKUP(INT($I349),'1. Eingabemaske'!$I$12:$V$21,6,FALSE)&lt;&gt;0,HLOOKUP(INT($I349),'1. Eingabemaske'!$I$12:$V$21,6,FALSE),""),"")</f>
        <v/>
      </c>
      <c r="AI349" s="91" t="str">
        <f>IF(ISTEXT($D349),IF($AH349="","",IF('1. Eingabemaske'!$F$17="","",(IF('1. Eingabemaske'!$F$17=0,($AG349/'1. Eingabemaske'!$G$17),($AG349-1)/('1. Eingabemaske'!$G$17-1))*$AH349))),"")</f>
        <v/>
      </c>
      <c r="AJ349" s="103"/>
      <c r="AK349" s="94" t="str">
        <f>IF(AND(ISTEXT($D349),ISNUMBER($AJ349)),IF(HLOOKUP(INT($I349),'1. Eingabemaske'!$I$12:$V$21,7,FALSE)&lt;&gt;0,HLOOKUP(INT($I349),'1. Eingabemaske'!$I$12:$V$21,7,FALSE),""),"")</f>
        <v/>
      </c>
      <c r="AL349" s="91" t="str">
        <f>IF(ISTEXT($D349),IF(AJ349=0,0,IF($AK349="","",IF('1. Eingabemaske'!$F$18="","",(IF('1. Eingabemaske'!$F$18=0,($AJ349/'1. Eingabemaske'!$G$18),($AJ349-1)/('1. Eingabemaske'!$G$18-1))*$AK349)))),"")</f>
        <v/>
      </c>
      <c r="AM349" s="103"/>
      <c r="AN349" s="94" t="str">
        <f>IF(AND(ISTEXT($D349),ISNUMBER($AM349)),IF(HLOOKUP(INT($I349),'1. Eingabemaske'!$I$12:$V$21,8,FALSE)&lt;&gt;0,HLOOKUP(INT($I349),'1. Eingabemaske'!$I$12:$V$21,8,FALSE),""),"")</f>
        <v/>
      </c>
      <c r="AO349" s="89" t="str">
        <f>IF(ISTEXT($D349),IF($AN349="","",IF('1. Eingabemaske'!#REF!="","",(IF('1. Eingabemaske'!#REF!=0,($AM349/'1. Eingabemaske'!#REF!),($AM349-1)/('1. Eingabemaske'!#REF!-1))*$AN349))),"")</f>
        <v/>
      </c>
      <c r="AP349" s="110"/>
      <c r="AQ349" s="94" t="str">
        <f>IF(AND(ISTEXT($D349),ISNUMBER($AP349)),IF(HLOOKUP(INT($I349),'1. Eingabemaske'!$I$12:$V$21,9,FALSE)&lt;&gt;0,HLOOKUP(INT($I349),'1. Eingabemaske'!$I$12:$V$21,9,FALSE),""),"")</f>
        <v/>
      </c>
      <c r="AR349" s="103"/>
      <c r="AS349" s="94" t="str">
        <f>IF(AND(ISTEXT($D349),ISNUMBER($AR349)),IF(HLOOKUP(INT($I349),'1. Eingabemaske'!$I$12:$V$21,10,FALSE)&lt;&gt;0,HLOOKUP(INT($I349),'1. Eingabemaske'!$I$12:$V$21,10,FALSE),""),"")</f>
        <v/>
      </c>
      <c r="AT349" s="95" t="str">
        <f>IF(ISTEXT($D349),(IF($AQ349="",0,IF('1. Eingabemaske'!$F$19="","",(IF('1. Eingabemaske'!$F$19=0,($AP349/'1. Eingabemaske'!$G$19),($AP349-1)/('1. Eingabemaske'!$G$19-1))*$AQ349)))+IF($AS349="",0,IF('1. Eingabemaske'!$F$20="","",(IF('1. Eingabemaske'!$F$20=0,($AR349/'1. Eingabemaske'!$G$20),($AR349-1)/('1. Eingabemaske'!$G$20-1))*$AS349)))),"")</f>
        <v/>
      </c>
      <c r="AU349" s="103"/>
      <c r="AV349" s="94" t="str">
        <f>IF(AND(ISTEXT($D349),ISNUMBER($AU349)),IF(HLOOKUP(INT($I349),'1. Eingabemaske'!$I$12:$V$21,11,FALSE)&lt;&gt;0,HLOOKUP(INT($I349),'1. Eingabemaske'!$I$12:$V$21,11,FALSE),""),"")</f>
        <v/>
      </c>
      <c r="AW349" s="103"/>
      <c r="AX349" s="94" t="str">
        <f>IF(AND(ISTEXT($D349),ISNUMBER($AW349)),IF(HLOOKUP(INT($I349),'1. Eingabemaske'!$I$12:$V$21,12,FALSE)&lt;&gt;0,HLOOKUP(INT($I349),'1. Eingabemaske'!$I$12:$V$21,12,FALSE),""),"")</f>
        <v/>
      </c>
      <c r="AY349" s="95" t="str">
        <f>IF(ISTEXT($D349),SUM(IF($AV349="",0,IF('1. Eingabemaske'!$F$21="","",(IF('1. Eingabemaske'!$F$21=0,($AU349/'1. Eingabemaske'!$G$21),($AU349-1)/('1. Eingabemaske'!$G$21-1)))*$AV349)),IF($AX349="",0,IF('1. Eingabemaske'!#REF!="","",(IF('1. Eingabemaske'!#REF!=0,($AW349/'1. Eingabemaske'!#REF!),($AW349-1)/('1. Eingabemaske'!#REF!-1)))*$AX349))),"")</f>
        <v/>
      </c>
      <c r="AZ349" s="84" t="str">
        <f t="shared" si="46"/>
        <v>Bitte BES einfügen</v>
      </c>
      <c r="BA349" s="96" t="str">
        <f t="shared" si="47"/>
        <v/>
      </c>
      <c r="BB349" s="100"/>
      <c r="BC349" s="100"/>
      <c r="BD349" s="100"/>
    </row>
    <row r="350" spans="2:56" ht="13.5" thickBot="1" x14ac:dyDescent="0.45">
      <c r="B350" s="99" t="str">
        <f t="shared" si="40"/>
        <v xml:space="preserve"> </v>
      </c>
      <c r="C350" s="100"/>
      <c r="D350" s="100"/>
      <c r="E350" s="100"/>
      <c r="F350" s="100"/>
      <c r="G350" s="101"/>
      <c r="H350" s="101"/>
      <c r="I350" s="84" t="str">
        <f>IF(ISBLANK(Tableau1[[#This Row],[Name]]),"",((Tableau1[[#This Row],[Testdatum]]-Tableau1[[#This Row],[Geburtsdatum]])/365))</f>
        <v/>
      </c>
      <c r="J350" s="102" t="str">
        <f t="shared" si="41"/>
        <v xml:space="preserve"> </v>
      </c>
      <c r="K350" s="103"/>
      <c r="L350" s="103"/>
      <c r="M350" s="104" t="str">
        <f>IF(ISTEXT(D350),IF(L350="","",IF(HLOOKUP(INT($I350),'1. Eingabemaske'!$I$12:$V$21,2,FALSE)&lt;&gt;0,HLOOKUP(INT($I350),'1. Eingabemaske'!$I$12:$V$21,2,FALSE),"")),"")</f>
        <v/>
      </c>
      <c r="N350" s="105" t="str">
        <f>IF(ISTEXT($D350),IF(F350="M",IF(L350="","",IF($K350="Frühentwickler",VLOOKUP(INT($I350),'1. Eingabemaske'!$Z$12:$AF$28,5,FALSE),IF($K350="Normalentwickler",VLOOKUP(INT($I350),'1. Eingabemaske'!$Z$12:$AF$23,6,FALSE),IF($K350="Spätentwickler",VLOOKUP(INT($I350),'1. Eingabemaske'!$Z$12:$AF$23,7,FALSE),0)))+((VLOOKUP(INT($I350),'1. Eingabemaske'!$Z$12:$AF$23,2,FALSE))*(($G350-DATE(YEAR($G350),1,1)+1)/365))),IF(F350="W",(IF($K350="Frühentwickler",VLOOKUP(INT($I350),'1. Eingabemaske'!$AH$12:$AN$28,5,FALSE),IF($K350="Normalentwickler",VLOOKUP(INT($I350),'1. Eingabemaske'!$AH$12:$AN$23,6,FALSE),IF($K350="Spätentwickler",VLOOKUP(INT($I350),'1. Eingabemaske'!$AH$12:$AN$23,7,FALSE),0)))+((VLOOKUP(INT($I350),'1. Eingabemaske'!$AH$12:$AN$23,2,FALSE))*(($G350-DATE(YEAR($G350),1,1)+1)/365))),"Geschlecht fehlt!")),"")</f>
        <v/>
      </c>
      <c r="O350" s="106" t="str">
        <f>IF(ISTEXT(D350),IF(M350="","",IF('1. Eingabemaske'!$F$13="",0,(IF('1. Eingabemaske'!$F$13=0,(L350/'1. Eingabemaske'!$G$13),(L350-1)/('1. Eingabemaske'!$G$13-1))*M350*N350))),"")</f>
        <v/>
      </c>
      <c r="P350" s="103"/>
      <c r="Q350" s="103"/>
      <c r="R350" s="104" t="str">
        <f t="shared" si="42"/>
        <v/>
      </c>
      <c r="S350" s="104" t="str">
        <f>IF(AND(ISTEXT($D350),ISNUMBER(R350)),IF(HLOOKUP(INT($I350),'1. Eingabemaske'!$I$12:$V$21,3,FALSE)&lt;&gt;0,HLOOKUP(INT($I350),'1. Eingabemaske'!$I$12:$V$21,3,FALSE),""),"")</f>
        <v/>
      </c>
      <c r="T350" s="106" t="str">
        <f>IF(ISTEXT($D350),IF($S350="","",IF($R350="","",IF('1. Eingabemaske'!$F$14="",0,(IF('1. Eingabemaske'!$F$14=0,(R350/'1. Eingabemaske'!$G$14),(R350-1)/('1. Eingabemaske'!$G$14-1))*$S350)))),"")</f>
        <v/>
      </c>
      <c r="U350" s="103"/>
      <c r="V350" s="103"/>
      <c r="W350" s="104" t="str">
        <f t="shared" si="43"/>
        <v/>
      </c>
      <c r="X350" s="104" t="str">
        <f>IF(AND(ISTEXT($D350),ISNUMBER(W350)),IF(HLOOKUP(INT($I350),'1. Eingabemaske'!$I$12:$V$21,4,FALSE)&lt;&gt;0,HLOOKUP(INT($I350),'1. Eingabemaske'!$I$12:$V$21,4,FALSE),""),"")</f>
        <v/>
      </c>
      <c r="Y350" s="108" t="str">
        <f>IF(ISTEXT($D350),IF($W350="","",IF($X350="","",IF('1. Eingabemaske'!$F$15="","",(IF('1. Eingabemaske'!$F$15=0,($W350/'1. Eingabemaske'!$G$15),($W350-1)/('1. Eingabemaske'!$G$15-1))*$X350)))),"")</f>
        <v/>
      </c>
      <c r="Z350" s="103"/>
      <c r="AA350" s="103"/>
      <c r="AB350" s="104" t="str">
        <f t="shared" si="44"/>
        <v/>
      </c>
      <c r="AC350" s="104" t="str">
        <f>IF(AND(ISTEXT($D350),ISNUMBER($AB350)),IF(HLOOKUP(INT($I350),'1. Eingabemaske'!$I$12:$V$21,5,FALSE)&lt;&gt;0,HLOOKUP(INT($I350),'1. Eingabemaske'!$I$12:$V$21,5,FALSE),""),"")</f>
        <v/>
      </c>
      <c r="AD350" s="91" t="str">
        <f>IF(ISTEXT($D350),IF($AC350="","",IF('1. Eingabemaske'!$F$16="","",(IF('1. Eingabemaske'!$F$16=0,($AB350/'1. Eingabemaske'!$G$16),($AB350-1)/('1. Eingabemaske'!$G$16-1))*$AC350))),"")</f>
        <v/>
      </c>
      <c r="AE350" s="92" t="str">
        <f>IF(ISTEXT($D350),IF(F350="M",IF(L350="","",IF($K350="Frühentwickler",VLOOKUP(INT($I350),'1. Eingabemaske'!$Z$12:$AF$28,5,FALSE),IF($K350="Normalentwickler",VLOOKUP(INT($I350),'1. Eingabemaske'!$Z$12:$AF$23,6,FALSE),IF($K350="Spätentwickler",VLOOKUP(INT($I350),'1. Eingabemaske'!$Z$12:$AF$23,7,FALSE),0)))+((VLOOKUP(INT($I350),'1. Eingabemaske'!$Z$12:$AF$23,2,FALSE))*(($G350-DATE(YEAR($G350),1,1)+1)/365))),IF(F350="W",(IF($K350="Frühentwickler",VLOOKUP(INT($I350),'1. Eingabemaske'!$AH$12:$AN$28,5,FALSE),IF($K350="Normalentwickler",VLOOKUP(INT($I350),'1. Eingabemaske'!$AH$12:$AN$23,6,FALSE),IF($K350="Spätentwickler",VLOOKUP(INT($I350),'1. Eingabemaske'!$AH$12:$AN$23,7,FALSE),0)))+((VLOOKUP(INT($I350),'1. Eingabemaske'!$AH$12:$AN$23,2,FALSE))*(($G350-DATE(YEAR($G350),1,1)+1)/365))),"Geschlecht fehlt!")),"")</f>
        <v/>
      </c>
      <c r="AF350" s="93" t="str">
        <f t="shared" si="45"/>
        <v/>
      </c>
      <c r="AG350" s="103"/>
      <c r="AH350" s="94" t="str">
        <f>IF(AND(ISTEXT($D350),ISNUMBER($AG350)),IF(HLOOKUP(INT($I350),'1. Eingabemaske'!$I$12:$V$21,6,FALSE)&lt;&gt;0,HLOOKUP(INT($I350),'1. Eingabemaske'!$I$12:$V$21,6,FALSE),""),"")</f>
        <v/>
      </c>
      <c r="AI350" s="91" t="str">
        <f>IF(ISTEXT($D350),IF($AH350="","",IF('1. Eingabemaske'!$F$17="","",(IF('1. Eingabemaske'!$F$17=0,($AG350/'1. Eingabemaske'!$G$17),($AG350-1)/('1. Eingabemaske'!$G$17-1))*$AH350))),"")</f>
        <v/>
      </c>
      <c r="AJ350" s="103"/>
      <c r="AK350" s="94" t="str">
        <f>IF(AND(ISTEXT($D350),ISNUMBER($AJ350)),IF(HLOOKUP(INT($I350),'1. Eingabemaske'!$I$12:$V$21,7,FALSE)&lt;&gt;0,HLOOKUP(INT($I350),'1. Eingabemaske'!$I$12:$V$21,7,FALSE),""),"")</f>
        <v/>
      </c>
      <c r="AL350" s="91" t="str">
        <f>IF(ISTEXT($D350),IF(AJ350=0,0,IF($AK350="","",IF('1. Eingabemaske'!$F$18="","",(IF('1. Eingabemaske'!$F$18=0,($AJ350/'1. Eingabemaske'!$G$18),($AJ350-1)/('1. Eingabemaske'!$G$18-1))*$AK350)))),"")</f>
        <v/>
      </c>
      <c r="AM350" s="103"/>
      <c r="AN350" s="94" t="str">
        <f>IF(AND(ISTEXT($D350),ISNUMBER($AM350)),IF(HLOOKUP(INT($I350),'1. Eingabemaske'!$I$12:$V$21,8,FALSE)&lt;&gt;0,HLOOKUP(INT($I350),'1. Eingabemaske'!$I$12:$V$21,8,FALSE),""),"")</f>
        <v/>
      </c>
      <c r="AO350" s="89" t="str">
        <f>IF(ISTEXT($D350),IF($AN350="","",IF('1. Eingabemaske'!#REF!="","",(IF('1. Eingabemaske'!#REF!=0,($AM350/'1. Eingabemaske'!#REF!),($AM350-1)/('1. Eingabemaske'!#REF!-1))*$AN350))),"")</f>
        <v/>
      </c>
      <c r="AP350" s="110"/>
      <c r="AQ350" s="94" t="str">
        <f>IF(AND(ISTEXT($D350),ISNUMBER($AP350)),IF(HLOOKUP(INT($I350),'1. Eingabemaske'!$I$12:$V$21,9,FALSE)&lt;&gt;0,HLOOKUP(INT($I350),'1. Eingabemaske'!$I$12:$V$21,9,FALSE),""),"")</f>
        <v/>
      </c>
      <c r="AR350" s="103"/>
      <c r="AS350" s="94" t="str">
        <f>IF(AND(ISTEXT($D350),ISNUMBER($AR350)),IF(HLOOKUP(INT($I350),'1. Eingabemaske'!$I$12:$V$21,10,FALSE)&lt;&gt;0,HLOOKUP(INT($I350),'1. Eingabemaske'!$I$12:$V$21,10,FALSE),""),"")</f>
        <v/>
      </c>
      <c r="AT350" s="95" t="str">
        <f>IF(ISTEXT($D350),(IF($AQ350="",0,IF('1. Eingabemaske'!$F$19="","",(IF('1. Eingabemaske'!$F$19=0,($AP350/'1. Eingabemaske'!$G$19),($AP350-1)/('1. Eingabemaske'!$G$19-1))*$AQ350)))+IF($AS350="",0,IF('1. Eingabemaske'!$F$20="","",(IF('1. Eingabemaske'!$F$20=0,($AR350/'1. Eingabemaske'!$G$20),($AR350-1)/('1. Eingabemaske'!$G$20-1))*$AS350)))),"")</f>
        <v/>
      </c>
      <c r="AU350" s="103"/>
      <c r="AV350" s="94" t="str">
        <f>IF(AND(ISTEXT($D350),ISNUMBER($AU350)),IF(HLOOKUP(INT($I350),'1. Eingabemaske'!$I$12:$V$21,11,FALSE)&lt;&gt;0,HLOOKUP(INT($I350),'1. Eingabemaske'!$I$12:$V$21,11,FALSE),""),"")</f>
        <v/>
      </c>
      <c r="AW350" s="103"/>
      <c r="AX350" s="94" t="str">
        <f>IF(AND(ISTEXT($D350),ISNUMBER($AW350)),IF(HLOOKUP(INT($I350),'1. Eingabemaske'!$I$12:$V$21,12,FALSE)&lt;&gt;0,HLOOKUP(INT($I350),'1. Eingabemaske'!$I$12:$V$21,12,FALSE),""),"")</f>
        <v/>
      </c>
      <c r="AY350" s="95" t="str">
        <f>IF(ISTEXT($D350),SUM(IF($AV350="",0,IF('1. Eingabemaske'!$F$21="","",(IF('1. Eingabemaske'!$F$21=0,($AU350/'1. Eingabemaske'!$G$21),($AU350-1)/('1. Eingabemaske'!$G$21-1)))*$AV350)),IF($AX350="",0,IF('1. Eingabemaske'!#REF!="","",(IF('1. Eingabemaske'!#REF!=0,($AW350/'1. Eingabemaske'!#REF!),($AW350-1)/('1. Eingabemaske'!#REF!-1)))*$AX350))),"")</f>
        <v/>
      </c>
      <c r="AZ350" s="84" t="str">
        <f t="shared" si="46"/>
        <v>Bitte BES einfügen</v>
      </c>
      <c r="BA350" s="96" t="str">
        <f t="shared" si="47"/>
        <v/>
      </c>
      <c r="BB350" s="100"/>
      <c r="BC350" s="100"/>
      <c r="BD350" s="100"/>
    </row>
    <row r="351" spans="2:56" ht="13.5" thickBot="1" x14ac:dyDescent="0.45">
      <c r="B351" s="99" t="str">
        <f t="shared" si="40"/>
        <v xml:space="preserve"> </v>
      </c>
      <c r="C351" s="100"/>
      <c r="D351" s="100"/>
      <c r="E351" s="100"/>
      <c r="F351" s="100"/>
      <c r="G351" s="101"/>
      <c r="H351" s="101"/>
      <c r="I351" s="84" t="str">
        <f>IF(ISBLANK(Tableau1[[#This Row],[Name]]),"",((Tableau1[[#This Row],[Testdatum]]-Tableau1[[#This Row],[Geburtsdatum]])/365))</f>
        <v/>
      </c>
      <c r="J351" s="102" t="str">
        <f t="shared" si="41"/>
        <v xml:space="preserve"> </v>
      </c>
      <c r="K351" s="103"/>
      <c r="L351" s="103"/>
      <c r="M351" s="104" t="str">
        <f>IF(ISTEXT(D351),IF(L351="","",IF(HLOOKUP(INT($I351),'1. Eingabemaske'!$I$12:$V$21,2,FALSE)&lt;&gt;0,HLOOKUP(INT($I351),'1. Eingabemaske'!$I$12:$V$21,2,FALSE),"")),"")</f>
        <v/>
      </c>
      <c r="N351" s="105" t="str">
        <f>IF(ISTEXT($D351),IF(F351="M",IF(L351="","",IF($K351="Frühentwickler",VLOOKUP(INT($I351),'1. Eingabemaske'!$Z$12:$AF$28,5,FALSE),IF($K351="Normalentwickler",VLOOKUP(INT($I351),'1. Eingabemaske'!$Z$12:$AF$23,6,FALSE),IF($K351="Spätentwickler",VLOOKUP(INT($I351),'1. Eingabemaske'!$Z$12:$AF$23,7,FALSE),0)))+((VLOOKUP(INT($I351),'1. Eingabemaske'!$Z$12:$AF$23,2,FALSE))*(($G351-DATE(YEAR($G351),1,1)+1)/365))),IF(F351="W",(IF($K351="Frühentwickler",VLOOKUP(INT($I351),'1. Eingabemaske'!$AH$12:$AN$28,5,FALSE),IF($K351="Normalentwickler",VLOOKUP(INT($I351),'1. Eingabemaske'!$AH$12:$AN$23,6,FALSE),IF($K351="Spätentwickler",VLOOKUP(INT($I351),'1. Eingabemaske'!$AH$12:$AN$23,7,FALSE),0)))+((VLOOKUP(INT($I351),'1. Eingabemaske'!$AH$12:$AN$23,2,FALSE))*(($G351-DATE(YEAR($G351),1,1)+1)/365))),"Geschlecht fehlt!")),"")</f>
        <v/>
      </c>
      <c r="O351" s="106" t="str">
        <f>IF(ISTEXT(D351),IF(M351="","",IF('1. Eingabemaske'!$F$13="",0,(IF('1. Eingabemaske'!$F$13=0,(L351/'1. Eingabemaske'!$G$13),(L351-1)/('1. Eingabemaske'!$G$13-1))*M351*N351))),"")</f>
        <v/>
      </c>
      <c r="P351" s="103"/>
      <c r="Q351" s="103"/>
      <c r="R351" s="104" t="str">
        <f t="shared" si="42"/>
        <v/>
      </c>
      <c r="S351" s="104" t="str">
        <f>IF(AND(ISTEXT($D351),ISNUMBER(R351)),IF(HLOOKUP(INT($I351),'1. Eingabemaske'!$I$12:$V$21,3,FALSE)&lt;&gt;0,HLOOKUP(INT($I351),'1. Eingabemaske'!$I$12:$V$21,3,FALSE),""),"")</f>
        <v/>
      </c>
      <c r="T351" s="106" t="str">
        <f>IF(ISTEXT($D351),IF($S351="","",IF($R351="","",IF('1. Eingabemaske'!$F$14="",0,(IF('1. Eingabemaske'!$F$14=0,(R351/'1. Eingabemaske'!$G$14),(R351-1)/('1. Eingabemaske'!$G$14-1))*$S351)))),"")</f>
        <v/>
      </c>
      <c r="U351" s="103"/>
      <c r="V351" s="103"/>
      <c r="W351" s="104" t="str">
        <f t="shared" si="43"/>
        <v/>
      </c>
      <c r="X351" s="104" t="str">
        <f>IF(AND(ISTEXT($D351),ISNUMBER(W351)),IF(HLOOKUP(INT($I351),'1. Eingabemaske'!$I$12:$V$21,4,FALSE)&lt;&gt;0,HLOOKUP(INT($I351),'1. Eingabemaske'!$I$12:$V$21,4,FALSE),""),"")</f>
        <v/>
      </c>
      <c r="Y351" s="108" t="str">
        <f>IF(ISTEXT($D351),IF($W351="","",IF($X351="","",IF('1. Eingabemaske'!$F$15="","",(IF('1. Eingabemaske'!$F$15=0,($W351/'1. Eingabemaske'!$G$15),($W351-1)/('1. Eingabemaske'!$G$15-1))*$X351)))),"")</f>
        <v/>
      </c>
      <c r="Z351" s="103"/>
      <c r="AA351" s="103"/>
      <c r="AB351" s="104" t="str">
        <f t="shared" si="44"/>
        <v/>
      </c>
      <c r="AC351" s="104" t="str">
        <f>IF(AND(ISTEXT($D351),ISNUMBER($AB351)),IF(HLOOKUP(INT($I351),'1. Eingabemaske'!$I$12:$V$21,5,FALSE)&lt;&gt;0,HLOOKUP(INT($I351),'1. Eingabemaske'!$I$12:$V$21,5,FALSE),""),"")</f>
        <v/>
      </c>
      <c r="AD351" s="91" t="str">
        <f>IF(ISTEXT($D351),IF($AC351="","",IF('1. Eingabemaske'!$F$16="","",(IF('1. Eingabemaske'!$F$16=0,($AB351/'1. Eingabemaske'!$G$16),($AB351-1)/('1. Eingabemaske'!$G$16-1))*$AC351))),"")</f>
        <v/>
      </c>
      <c r="AE351" s="92" t="str">
        <f>IF(ISTEXT($D351),IF(F351="M",IF(L351="","",IF($K351="Frühentwickler",VLOOKUP(INT($I351),'1. Eingabemaske'!$Z$12:$AF$28,5,FALSE),IF($K351="Normalentwickler",VLOOKUP(INT($I351),'1. Eingabemaske'!$Z$12:$AF$23,6,FALSE),IF($K351="Spätentwickler",VLOOKUP(INT($I351),'1. Eingabemaske'!$Z$12:$AF$23,7,FALSE),0)))+((VLOOKUP(INT($I351),'1. Eingabemaske'!$Z$12:$AF$23,2,FALSE))*(($G351-DATE(YEAR($G351),1,1)+1)/365))),IF(F351="W",(IF($K351="Frühentwickler",VLOOKUP(INT($I351),'1. Eingabemaske'!$AH$12:$AN$28,5,FALSE),IF($K351="Normalentwickler",VLOOKUP(INT($I351),'1. Eingabemaske'!$AH$12:$AN$23,6,FALSE),IF($K351="Spätentwickler",VLOOKUP(INT($I351),'1. Eingabemaske'!$AH$12:$AN$23,7,FALSE),0)))+((VLOOKUP(INT($I351),'1. Eingabemaske'!$AH$12:$AN$23,2,FALSE))*(($G351-DATE(YEAR($G351),1,1)+1)/365))),"Geschlecht fehlt!")),"")</f>
        <v/>
      </c>
      <c r="AF351" s="93" t="str">
        <f t="shared" si="45"/>
        <v/>
      </c>
      <c r="AG351" s="103"/>
      <c r="AH351" s="94" t="str">
        <f>IF(AND(ISTEXT($D351),ISNUMBER($AG351)),IF(HLOOKUP(INT($I351),'1. Eingabemaske'!$I$12:$V$21,6,FALSE)&lt;&gt;0,HLOOKUP(INT($I351),'1. Eingabemaske'!$I$12:$V$21,6,FALSE),""),"")</f>
        <v/>
      </c>
      <c r="AI351" s="91" t="str">
        <f>IF(ISTEXT($D351),IF($AH351="","",IF('1. Eingabemaske'!$F$17="","",(IF('1. Eingabemaske'!$F$17=0,($AG351/'1. Eingabemaske'!$G$17),($AG351-1)/('1. Eingabemaske'!$G$17-1))*$AH351))),"")</f>
        <v/>
      </c>
      <c r="AJ351" s="103"/>
      <c r="AK351" s="94" t="str">
        <f>IF(AND(ISTEXT($D351),ISNUMBER($AJ351)),IF(HLOOKUP(INT($I351),'1. Eingabemaske'!$I$12:$V$21,7,FALSE)&lt;&gt;0,HLOOKUP(INT($I351),'1. Eingabemaske'!$I$12:$V$21,7,FALSE),""),"")</f>
        <v/>
      </c>
      <c r="AL351" s="91" t="str">
        <f>IF(ISTEXT($D351),IF(AJ351=0,0,IF($AK351="","",IF('1. Eingabemaske'!$F$18="","",(IF('1. Eingabemaske'!$F$18=0,($AJ351/'1. Eingabemaske'!$G$18),($AJ351-1)/('1. Eingabemaske'!$G$18-1))*$AK351)))),"")</f>
        <v/>
      </c>
      <c r="AM351" s="103"/>
      <c r="AN351" s="94" t="str">
        <f>IF(AND(ISTEXT($D351),ISNUMBER($AM351)),IF(HLOOKUP(INT($I351),'1. Eingabemaske'!$I$12:$V$21,8,FALSE)&lt;&gt;0,HLOOKUP(INT($I351),'1. Eingabemaske'!$I$12:$V$21,8,FALSE),""),"")</f>
        <v/>
      </c>
      <c r="AO351" s="89" t="str">
        <f>IF(ISTEXT($D351),IF($AN351="","",IF('1. Eingabemaske'!#REF!="","",(IF('1. Eingabemaske'!#REF!=0,($AM351/'1. Eingabemaske'!#REF!),($AM351-1)/('1. Eingabemaske'!#REF!-1))*$AN351))),"")</f>
        <v/>
      </c>
      <c r="AP351" s="110"/>
      <c r="AQ351" s="94" t="str">
        <f>IF(AND(ISTEXT($D351),ISNUMBER($AP351)),IF(HLOOKUP(INT($I351),'1. Eingabemaske'!$I$12:$V$21,9,FALSE)&lt;&gt;0,HLOOKUP(INT($I351),'1. Eingabemaske'!$I$12:$V$21,9,FALSE),""),"")</f>
        <v/>
      </c>
      <c r="AR351" s="103"/>
      <c r="AS351" s="94" t="str">
        <f>IF(AND(ISTEXT($D351),ISNUMBER($AR351)),IF(HLOOKUP(INT($I351),'1. Eingabemaske'!$I$12:$V$21,10,FALSE)&lt;&gt;0,HLOOKUP(INT($I351),'1. Eingabemaske'!$I$12:$V$21,10,FALSE),""),"")</f>
        <v/>
      </c>
      <c r="AT351" s="95" t="str">
        <f>IF(ISTEXT($D351),(IF($AQ351="",0,IF('1. Eingabemaske'!$F$19="","",(IF('1. Eingabemaske'!$F$19=0,($AP351/'1. Eingabemaske'!$G$19),($AP351-1)/('1. Eingabemaske'!$G$19-1))*$AQ351)))+IF($AS351="",0,IF('1. Eingabemaske'!$F$20="","",(IF('1. Eingabemaske'!$F$20=0,($AR351/'1. Eingabemaske'!$G$20),($AR351-1)/('1. Eingabemaske'!$G$20-1))*$AS351)))),"")</f>
        <v/>
      </c>
      <c r="AU351" s="103"/>
      <c r="AV351" s="94" t="str">
        <f>IF(AND(ISTEXT($D351),ISNUMBER($AU351)),IF(HLOOKUP(INT($I351),'1. Eingabemaske'!$I$12:$V$21,11,FALSE)&lt;&gt;0,HLOOKUP(INT($I351),'1. Eingabemaske'!$I$12:$V$21,11,FALSE),""),"")</f>
        <v/>
      </c>
      <c r="AW351" s="103"/>
      <c r="AX351" s="94" t="str">
        <f>IF(AND(ISTEXT($D351),ISNUMBER($AW351)),IF(HLOOKUP(INT($I351),'1. Eingabemaske'!$I$12:$V$21,12,FALSE)&lt;&gt;0,HLOOKUP(INT($I351),'1. Eingabemaske'!$I$12:$V$21,12,FALSE),""),"")</f>
        <v/>
      </c>
      <c r="AY351" s="95" t="str">
        <f>IF(ISTEXT($D351),SUM(IF($AV351="",0,IF('1. Eingabemaske'!$F$21="","",(IF('1. Eingabemaske'!$F$21=0,($AU351/'1. Eingabemaske'!$G$21),($AU351-1)/('1. Eingabemaske'!$G$21-1)))*$AV351)),IF($AX351="",0,IF('1. Eingabemaske'!#REF!="","",(IF('1. Eingabemaske'!#REF!=0,($AW351/'1. Eingabemaske'!#REF!),($AW351-1)/('1. Eingabemaske'!#REF!-1)))*$AX351))),"")</f>
        <v/>
      </c>
      <c r="AZ351" s="84" t="str">
        <f t="shared" si="46"/>
        <v>Bitte BES einfügen</v>
      </c>
      <c r="BA351" s="96" t="str">
        <f t="shared" si="47"/>
        <v/>
      </c>
      <c r="BB351" s="100"/>
      <c r="BC351" s="100"/>
      <c r="BD351" s="100"/>
    </row>
    <row r="352" spans="2:56" ht="13.5" thickBot="1" x14ac:dyDescent="0.45">
      <c r="B352" s="99" t="str">
        <f t="shared" si="40"/>
        <v xml:space="preserve"> </v>
      </c>
      <c r="C352" s="100"/>
      <c r="D352" s="100"/>
      <c r="E352" s="100"/>
      <c r="F352" s="100"/>
      <c r="G352" s="101"/>
      <c r="H352" s="101"/>
      <c r="I352" s="84" t="str">
        <f>IF(ISBLANK(Tableau1[[#This Row],[Name]]),"",((Tableau1[[#This Row],[Testdatum]]-Tableau1[[#This Row],[Geburtsdatum]])/365))</f>
        <v/>
      </c>
      <c r="J352" s="102" t="str">
        <f t="shared" si="41"/>
        <v xml:space="preserve"> </v>
      </c>
      <c r="K352" s="103"/>
      <c r="L352" s="103"/>
      <c r="M352" s="104" t="str">
        <f>IF(ISTEXT(D352),IF(L352="","",IF(HLOOKUP(INT($I352),'1. Eingabemaske'!$I$12:$V$21,2,FALSE)&lt;&gt;0,HLOOKUP(INT($I352),'1. Eingabemaske'!$I$12:$V$21,2,FALSE),"")),"")</f>
        <v/>
      </c>
      <c r="N352" s="105" t="str">
        <f>IF(ISTEXT($D352),IF(F352="M",IF(L352="","",IF($K352="Frühentwickler",VLOOKUP(INT($I352),'1. Eingabemaske'!$Z$12:$AF$28,5,FALSE),IF($K352="Normalentwickler",VLOOKUP(INT($I352),'1. Eingabemaske'!$Z$12:$AF$23,6,FALSE),IF($K352="Spätentwickler",VLOOKUP(INT($I352),'1. Eingabemaske'!$Z$12:$AF$23,7,FALSE),0)))+((VLOOKUP(INT($I352),'1. Eingabemaske'!$Z$12:$AF$23,2,FALSE))*(($G352-DATE(YEAR($G352),1,1)+1)/365))),IF(F352="W",(IF($K352="Frühentwickler",VLOOKUP(INT($I352),'1. Eingabemaske'!$AH$12:$AN$28,5,FALSE),IF($K352="Normalentwickler",VLOOKUP(INT($I352),'1. Eingabemaske'!$AH$12:$AN$23,6,FALSE),IF($K352="Spätentwickler",VLOOKUP(INT($I352),'1. Eingabemaske'!$AH$12:$AN$23,7,FALSE),0)))+((VLOOKUP(INT($I352),'1. Eingabemaske'!$AH$12:$AN$23,2,FALSE))*(($G352-DATE(YEAR($G352),1,1)+1)/365))),"Geschlecht fehlt!")),"")</f>
        <v/>
      </c>
      <c r="O352" s="106" t="str">
        <f>IF(ISTEXT(D352),IF(M352="","",IF('1. Eingabemaske'!$F$13="",0,(IF('1. Eingabemaske'!$F$13=0,(L352/'1. Eingabemaske'!$G$13),(L352-1)/('1. Eingabemaske'!$G$13-1))*M352*N352))),"")</f>
        <v/>
      </c>
      <c r="P352" s="103"/>
      <c r="Q352" s="103"/>
      <c r="R352" s="104" t="str">
        <f t="shared" si="42"/>
        <v/>
      </c>
      <c r="S352" s="104" t="str">
        <f>IF(AND(ISTEXT($D352),ISNUMBER(R352)),IF(HLOOKUP(INT($I352),'1. Eingabemaske'!$I$12:$V$21,3,FALSE)&lt;&gt;0,HLOOKUP(INT($I352),'1. Eingabemaske'!$I$12:$V$21,3,FALSE),""),"")</f>
        <v/>
      </c>
      <c r="T352" s="106" t="str">
        <f>IF(ISTEXT($D352),IF($S352="","",IF($R352="","",IF('1. Eingabemaske'!$F$14="",0,(IF('1. Eingabemaske'!$F$14=0,(R352/'1. Eingabemaske'!$G$14),(R352-1)/('1. Eingabemaske'!$G$14-1))*$S352)))),"")</f>
        <v/>
      </c>
      <c r="U352" s="103"/>
      <c r="V352" s="103"/>
      <c r="W352" s="104" t="str">
        <f t="shared" si="43"/>
        <v/>
      </c>
      <c r="X352" s="104" t="str">
        <f>IF(AND(ISTEXT($D352),ISNUMBER(W352)),IF(HLOOKUP(INT($I352),'1. Eingabemaske'!$I$12:$V$21,4,FALSE)&lt;&gt;0,HLOOKUP(INT($I352),'1. Eingabemaske'!$I$12:$V$21,4,FALSE),""),"")</f>
        <v/>
      </c>
      <c r="Y352" s="108" t="str">
        <f>IF(ISTEXT($D352),IF($W352="","",IF($X352="","",IF('1. Eingabemaske'!$F$15="","",(IF('1. Eingabemaske'!$F$15=0,($W352/'1. Eingabemaske'!$G$15),($W352-1)/('1. Eingabemaske'!$G$15-1))*$X352)))),"")</f>
        <v/>
      </c>
      <c r="Z352" s="103"/>
      <c r="AA352" s="103"/>
      <c r="AB352" s="104" t="str">
        <f t="shared" si="44"/>
        <v/>
      </c>
      <c r="AC352" s="104" t="str">
        <f>IF(AND(ISTEXT($D352),ISNUMBER($AB352)),IF(HLOOKUP(INT($I352),'1. Eingabemaske'!$I$12:$V$21,5,FALSE)&lt;&gt;0,HLOOKUP(INT($I352),'1. Eingabemaske'!$I$12:$V$21,5,FALSE),""),"")</f>
        <v/>
      </c>
      <c r="AD352" s="91" t="str">
        <f>IF(ISTEXT($D352),IF($AC352="","",IF('1. Eingabemaske'!$F$16="","",(IF('1. Eingabemaske'!$F$16=0,($AB352/'1. Eingabemaske'!$G$16),($AB352-1)/('1. Eingabemaske'!$G$16-1))*$AC352))),"")</f>
        <v/>
      </c>
      <c r="AE352" s="92" t="str">
        <f>IF(ISTEXT($D352),IF(F352="M",IF(L352="","",IF($K352="Frühentwickler",VLOOKUP(INT($I352),'1. Eingabemaske'!$Z$12:$AF$28,5,FALSE),IF($K352="Normalentwickler",VLOOKUP(INT($I352),'1. Eingabemaske'!$Z$12:$AF$23,6,FALSE),IF($K352="Spätentwickler",VLOOKUP(INT($I352),'1. Eingabemaske'!$Z$12:$AF$23,7,FALSE),0)))+((VLOOKUP(INT($I352),'1. Eingabemaske'!$Z$12:$AF$23,2,FALSE))*(($G352-DATE(YEAR($G352),1,1)+1)/365))),IF(F352="W",(IF($K352="Frühentwickler",VLOOKUP(INT($I352),'1. Eingabemaske'!$AH$12:$AN$28,5,FALSE),IF($K352="Normalentwickler",VLOOKUP(INT($I352),'1. Eingabemaske'!$AH$12:$AN$23,6,FALSE),IF($K352="Spätentwickler",VLOOKUP(INT($I352),'1. Eingabemaske'!$AH$12:$AN$23,7,FALSE),0)))+((VLOOKUP(INT($I352),'1. Eingabemaske'!$AH$12:$AN$23,2,FALSE))*(($G352-DATE(YEAR($G352),1,1)+1)/365))),"Geschlecht fehlt!")),"")</f>
        <v/>
      </c>
      <c r="AF352" s="93" t="str">
        <f t="shared" si="45"/>
        <v/>
      </c>
      <c r="AG352" s="103"/>
      <c r="AH352" s="94" t="str">
        <f>IF(AND(ISTEXT($D352),ISNUMBER($AG352)),IF(HLOOKUP(INT($I352),'1. Eingabemaske'!$I$12:$V$21,6,FALSE)&lt;&gt;0,HLOOKUP(INT($I352),'1. Eingabemaske'!$I$12:$V$21,6,FALSE),""),"")</f>
        <v/>
      </c>
      <c r="AI352" s="91" t="str">
        <f>IF(ISTEXT($D352),IF($AH352="","",IF('1. Eingabemaske'!$F$17="","",(IF('1. Eingabemaske'!$F$17=0,($AG352/'1. Eingabemaske'!$G$17),($AG352-1)/('1. Eingabemaske'!$G$17-1))*$AH352))),"")</f>
        <v/>
      </c>
      <c r="AJ352" s="103"/>
      <c r="AK352" s="94" t="str">
        <f>IF(AND(ISTEXT($D352),ISNUMBER($AJ352)),IF(HLOOKUP(INT($I352),'1. Eingabemaske'!$I$12:$V$21,7,FALSE)&lt;&gt;0,HLOOKUP(INT($I352),'1. Eingabemaske'!$I$12:$V$21,7,FALSE),""),"")</f>
        <v/>
      </c>
      <c r="AL352" s="91" t="str">
        <f>IF(ISTEXT($D352),IF(AJ352=0,0,IF($AK352="","",IF('1. Eingabemaske'!$F$18="","",(IF('1. Eingabemaske'!$F$18=0,($AJ352/'1. Eingabemaske'!$G$18),($AJ352-1)/('1. Eingabemaske'!$G$18-1))*$AK352)))),"")</f>
        <v/>
      </c>
      <c r="AM352" s="103"/>
      <c r="AN352" s="94" t="str">
        <f>IF(AND(ISTEXT($D352),ISNUMBER($AM352)),IF(HLOOKUP(INT($I352),'1. Eingabemaske'!$I$12:$V$21,8,FALSE)&lt;&gt;0,HLOOKUP(INT($I352),'1. Eingabemaske'!$I$12:$V$21,8,FALSE),""),"")</f>
        <v/>
      </c>
      <c r="AO352" s="89" t="str">
        <f>IF(ISTEXT($D352),IF($AN352="","",IF('1. Eingabemaske'!#REF!="","",(IF('1. Eingabemaske'!#REF!=0,($AM352/'1. Eingabemaske'!#REF!),($AM352-1)/('1. Eingabemaske'!#REF!-1))*$AN352))),"")</f>
        <v/>
      </c>
      <c r="AP352" s="110"/>
      <c r="AQ352" s="94" t="str">
        <f>IF(AND(ISTEXT($D352),ISNUMBER($AP352)),IF(HLOOKUP(INT($I352),'1. Eingabemaske'!$I$12:$V$21,9,FALSE)&lt;&gt;0,HLOOKUP(INT($I352),'1. Eingabemaske'!$I$12:$V$21,9,FALSE),""),"")</f>
        <v/>
      </c>
      <c r="AR352" s="103"/>
      <c r="AS352" s="94" t="str">
        <f>IF(AND(ISTEXT($D352),ISNUMBER($AR352)),IF(HLOOKUP(INT($I352),'1. Eingabemaske'!$I$12:$V$21,10,FALSE)&lt;&gt;0,HLOOKUP(INT($I352),'1. Eingabemaske'!$I$12:$V$21,10,FALSE),""),"")</f>
        <v/>
      </c>
      <c r="AT352" s="95" t="str">
        <f>IF(ISTEXT($D352),(IF($AQ352="",0,IF('1. Eingabemaske'!$F$19="","",(IF('1. Eingabemaske'!$F$19=0,($AP352/'1. Eingabemaske'!$G$19),($AP352-1)/('1. Eingabemaske'!$G$19-1))*$AQ352)))+IF($AS352="",0,IF('1. Eingabemaske'!$F$20="","",(IF('1. Eingabemaske'!$F$20=0,($AR352/'1. Eingabemaske'!$G$20),($AR352-1)/('1. Eingabemaske'!$G$20-1))*$AS352)))),"")</f>
        <v/>
      </c>
      <c r="AU352" s="103"/>
      <c r="AV352" s="94" t="str">
        <f>IF(AND(ISTEXT($D352),ISNUMBER($AU352)),IF(HLOOKUP(INT($I352),'1. Eingabemaske'!$I$12:$V$21,11,FALSE)&lt;&gt;0,HLOOKUP(INT($I352),'1. Eingabemaske'!$I$12:$V$21,11,FALSE),""),"")</f>
        <v/>
      </c>
      <c r="AW352" s="103"/>
      <c r="AX352" s="94" t="str">
        <f>IF(AND(ISTEXT($D352),ISNUMBER($AW352)),IF(HLOOKUP(INT($I352),'1. Eingabemaske'!$I$12:$V$21,12,FALSE)&lt;&gt;0,HLOOKUP(INT($I352),'1. Eingabemaske'!$I$12:$V$21,12,FALSE),""),"")</f>
        <v/>
      </c>
      <c r="AY352" s="95" t="str">
        <f>IF(ISTEXT($D352),SUM(IF($AV352="",0,IF('1. Eingabemaske'!$F$21="","",(IF('1. Eingabemaske'!$F$21=0,($AU352/'1. Eingabemaske'!$G$21),($AU352-1)/('1. Eingabemaske'!$G$21-1)))*$AV352)),IF($AX352="",0,IF('1. Eingabemaske'!#REF!="","",(IF('1. Eingabemaske'!#REF!=0,($AW352/'1. Eingabemaske'!#REF!),($AW352-1)/('1. Eingabemaske'!#REF!-1)))*$AX352))),"")</f>
        <v/>
      </c>
      <c r="AZ352" s="84" t="str">
        <f t="shared" si="46"/>
        <v>Bitte BES einfügen</v>
      </c>
      <c r="BA352" s="96" t="str">
        <f t="shared" si="47"/>
        <v/>
      </c>
      <c r="BB352" s="100"/>
      <c r="BC352" s="100"/>
      <c r="BD352" s="100"/>
    </row>
    <row r="353" spans="2:56" ht="13.5" thickBot="1" x14ac:dyDescent="0.45">
      <c r="B353" s="99" t="str">
        <f t="shared" si="40"/>
        <v xml:space="preserve"> </v>
      </c>
      <c r="C353" s="100"/>
      <c r="D353" s="100"/>
      <c r="E353" s="100"/>
      <c r="F353" s="100"/>
      <c r="G353" s="101"/>
      <c r="H353" s="101"/>
      <c r="I353" s="84" t="str">
        <f>IF(ISBLANK(Tableau1[[#This Row],[Name]]),"",((Tableau1[[#This Row],[Testdatum]]-Tableau1[[#This Row],[Geburtsdatum]])/365))</f>
        <v/>
      </c>
      <c r="J353" s="102" t="str">
        <f t="shared" si="41"/>
        <v xml:space="preserve"> </v>
      </c>
      <c r="K353" s="103"/>
      <c r="L353" s="103"/>
      <c r="M353" s="104" t="str">
        <f>IF(ISTEXT(D353),IF(L353="","",IF(HLOOKUP(INT($I353),'1. Eingabemaske'!$I$12:$V$21,2,FALSE)&lt;&gt;0,HLOOKUP(INT($I353),'1. Eingabemaske'!$I$12:$V$21,2,FALSE),"")),"")</f>
        <v/>
      </c>
      <c r="N353" s="105" t="str">
        <f>IF(ISTEXT($D353),IF(F353="M",IF(L353="","",IF($K353="Frühentwickler",VLOOKUP(INT($I353),'1. Eingabemaske'!$Z$12:$AF$28,5,FALSE),IF($K353="Normalentwickler",VLOOKUP(INT($I353),'1. Eingabemaske'!$Z$12:$AF$23,6,FALSE),IF($K353="Spätentwickler",VLOOKUP(INT($I353),'1. Eingabemaske'!$Z$12:$AF$23,7,FALSE),0)))+((VLOOKUP(INT($I353),'1. Eingabemaske'!$Z$12:$AF$23,2,FALSE))*(($G353-DATE(YEAR($G353),1,1)+1)/365))),IF(F353="W",(IF($K353="Frühentwickler",VLOOKUP(INT($I353),'1. Eingabemaske'!$AH$12:$AN$28,5,FALSE),IF($K353="Normalentwickler",VLOOKUP(INT($I353),'1. Eingabemaske'!$AH$12:$AN$23,6,FALSE),IF($K353="Spätentwickler",VLOOKUP(INT($I353),'1. Eingabemaske'!$AH$12:$AN$23,7,FALSE),0)))+((VLOOKUP(INT($I353),'1. Eingabemaske'!$AH$12:$AN$23,2,FALSE))*(($G353-DATE(YEAR($G353),1,1)+1)/365))),"Geschlecht fehlt!")),"")</f>
        <v/>
      </c>
      <c r="O353" s="106" t="str">
        <f>IF(ISTEXT(D353),IF(M353="","",IF('1. Eingabemaske'!$F$13="",0,(IF('1. Eingabemaske'!$F$13=0,(L353/'1. Eingabemaske'!$G$13),(L353-1)/('1. Eingabemaske'!$G$13-1))*M353*N353))),"")</f>
        <v/>
      </c>
      <c r="P353" s="103"/>
      <c r="Q353" s="103"/>
      <c r="R353" s="104" t="str">
        <f t="shared" si="42"/>
        <v/>
      </c>
      <c r="S353" s="104" t="str">
        <f>IF(AND(ISTEXT($D353),ISNUMBER(R353)),IF(HLOOKUP(INT($I353),'1. Eingabemaske'!$I$12:$V$21,3,FALSE)&lt;&gt;0,HLOOKUP(INT($I353),'1. Eingabemaske'!$I$12:$V$21,3,FALSE),""),"")</f>
        <v/>
      </c>
      <c r="T353" s="106" t="str">
        <f>IF(ISTEXT($D353),IF($S353="","",IF($R353="","",IF('1. Eingabemaske'!$F$14="",0,(IF('1. Eingabemaske'!$F$14=0,(R353/'1. Eingabemaske'!$G$14),(R353-1)/('1. Eingabemaske'!$G$14-1))*$S353)))),"")</f>
        <v/>
      </c>
      <c r="U353" s="103"/>
      <c r="V353" s="103"/>
      <c r="W353" s="104" t="str">
        <f t="shared" si="43"/>
        <v/>
      </c>
      <c r="X353" s="104" t="str">
        <f>IF(AND(ISTEXT($D353),ISNUMBER(W353)),IF(HLOOKUP(INT($I353),'1. Eingabemaske'!$I$12:$V$21,4,FALSE)&lt;&gt;0,HLOOKUP(INT($I353),'1. Eingabemaske'!$I$12:$V$21,4,FALSE),""),"")</f>
        <v/>
      </c>
      <c r="Y353" s="108" t="str">
        <f>IF(ISTEXT($D353),IF($W353="","",IF($X353="","",IF('1. Eingabemaske'!$F$15="","",(IF('1. Eingabemaske'!$F$15=0,($W353/'1. Eingabemaske'!$G$15),($W353-1)/('1. Eingabemaske'!$G$15-1))*$X353)))),"")</f>
        <v/>
      </c>
      <c r="Z353" s="103"/>
      <c r="AA353" s="103"/>
      <c r="AB353" s="104" t="str">
        <f t="shared" si="44"/>
        <v/>
      </c>
      <c r="AC353" s="104" t="str">
        <f>IF(AND(ISTEXT($D353),ISNUMBER($AB353)),IF(HLOOKUP(INT($I353),'1. Eingabemaske'!$I$12:$V$21,5,FALSE)&lt;&gt;0,HLOOKUP(INT($I353),'1. Eingabemaske'!$I$12:$V$21,5,FALSE),""),"")</f>
        <v/>
      </c>
      <c r="AD353" s="91" t="str">
        <f>IF(ISTEXT($D353),IF($AC353="","",IF('1. Eingabemaske'!$F$16="","",(IF('1. Eingabemaske'!$F$16=0,($AB353/'1. Eingabemaske'!$G$16),($AB353-1)/('1. Eingabemaske'!$G$16-1))*$AC353))),"")</f>
        <v/>
      </c>
      <c r="AE353" s="92" t="str">
        <f>IF(ISTEXT($D353),IF(F353="M",IF(L353="","",IF($K353="Frühentwickler",VLOOKUP(INT($I353),'1. Eingabemaske'!$Z$12:$AF$28,5,FALSE),IF($K353="Normalentwickler",VLOOKUP(INT($I353),'1. Eingabemaske'!$Z$12:$AF$23,6,FALSE),IF($K353="Spätentwickler",VLOOKUP(INT($I353),'1. Eingabemaske'!$Z$12:$AF$23,7,FALSE),0)))+((VLOOKUP(INT($I353),'1. Eingabemaske'!$Z$12:$AF$23,2,FALSE))*(($G353-DATE(YEAR($G353),1,1)+1)/365))),IF(F353="W",(IF($K353="Frühentwickler",VLOOKUP(INT($I353),'1. Eingabemaske'!$AH$12:$AN$28,5,FALSE),IF($K353="Normalentwickler",VLOOKUP(INT($I353),'1. Eingabemaske'!$AH$12:$AN$23,6,FALSE),IF($K353="Spätentwickler",VLOOKUP(INT($I353),'1. Eingabemaske'!$AH$12:$AN$23,7,FALSE),0)))+((VLOOKUP(INT($I353),'1. Eingabemaske'!$AH$12:$AN$23,2,FALSE))*(($G353-DATE(YEAR($G353),1,1)+1)/365))),"Geschlecht fehlt!")),"")</f>
        <v/>
      </c>
      <c r="AF353" s="93" t="str">
        <f t="shared" si="45"/>
        <v/>
      </c>
      <c r="AG353" s="103"/>
      <c r="AH353" s="94" t="str">
        <f>IF(AND(ISTEXT($D353),ISNUMBER($AG353)),IF(HLOOKUP(INT($I353),'1. Eingabemaske'!$I$12:$V$21,6,FALSE)&lt;&gt;0,HLOOKUP(INT($I353),'1. Eingabemaske'!$I$12:$V$21,6,FALSE),""),"")</f>
        <v/>
      </c>
      <c r="AI353" s="91" t="str">
        <f>IF(ISTEXT($D353),IF($AH353="","",IF('1. Eingabemaske'!$F$17="","",(IF('1. Eingabemaske'!$F$17=0,($AG353/'1. Eingabemaske'!$G$17),($AG353-1)/('1. Eingabemaske'!$G$17-1))*$AH353))),"")</f>
        <v/>
      </c>
      <c r="AJ353" s="103"/>
      <c r="AK353" s="94" t="str">
        <f>IF(AND(ISTEXT($D353),ISNUMBER($AJ353)),IF(HLOOKUP(INT($I353),'1. Eingabemaske'!$I$12:$V$21,7,FALSE)&lt;&gt;0,HLOOKUP(INT($I353),'1. Eingabemaske'!$I$12:$V$21,7,FALSE),""),"")</f>
        <v/>
      </c>
      <c r="AL353" s="91" t="str">
        <f>IF(ISTEXT($D353),IF(AJ353=0,0,IF($AK353="","",IF('1. Eingabemaske'!$F$18="","",(IF('1. Eingabemaske'!$F$18=0,($AJ353/'1. Eingabemaske'!$G$18),($AJ353-1)/('1. Eingabemaske'!$G$18-1))*$AK353)))),"")</f>
        <v/>
      </c>
      <c r="AM353" s="103"/>
      <c r="AN353" s="94" t="str">
        <f>IF(AND(ISTEXT($D353),ISNUMBER($AM353)),IF(HLOOKUP(INT($I353),'1. Eingabemaske'!$I$12:$V$21,8,FALSE)&lt;&gt;0,HLOOKUP(INT($I353),'1. Eingabemaske'!$I$12:$V$21,8,FALSE),""),"")</f>
        <v/>
      </c>
      <c r="AO353" s="89" t="str">
        <f>IF(ISTEXT($D353),IF($AN353="","",IF('1. Eingabemaske'!#REF!="","",(IF('1. Eingabemaske'!#REF!=0,($AM353/'1. Eingabemaske'!#REF!),($AM353-1)/('1. Eingabemaske'!#REF!-1))*$AN353))),"")</f>
        <v/>
      </c>
      <c r="AP353" s="110"/>
      <c r="AQ353" s="94" t="str">
        <f>IF(AND(ISTEXT($D353),ISNUMBER($AP353)),IF(HLOOKUP(INT($I353),'1. Eingabemaske'!$I$12:$V$21,9,FALSE)&lt;&gt;0,HLOOKUP(INT($I353),'1. Eingabemaske'!$I$12:$V$21,9,FALSE),""),"")</f>
        <v/>
      </c>
      <c r="AR353" s="103"/>
      <c r="AS353" s="94" t="str">
        <f>IF(AND(ISTEXT($D353),ISNUMBER($AR353)),IF(HLOOKUP(INT($I353),'1. Eingabemaske'!$I$12:$V$21,10,FALSE)&lt;&gt;0,HLOOKUP(INT($I353),'1. Eingabemaske'!$I$12:$V$21,10,FALSE),""),"")</f>
        <v/>
      </c>
      <c r="AT353" s="95" t="str">
        <f>IF(ISTEXT($D353),(IF($AQ353="",0,IF('1. Eingabemaske'!$F$19="","",(IF('1. Eingabemaske'!$F$19=0,($AP353/'1. Eingabemaske'!$G$19),($AP353-1)/('1. Eingabemaske'!$G$19-1))*$AQ353)))+IF($AS353="",0,IF('1. Eingabemaske'!$F$20="","",(IF('1. Eingabemaske'!$F$20=0,($AR353/'1. Eingabemaske'!$G$20),($AR353-1)/('1. Eingabemaske'!$G$20-1))*$AS353)))),"")</f>
        <v/>
      </c>
      <c r="AU353" s="103"/>
      <c r="AV353" s="94" t="str">
        <f>IF(AND(ISTEXT($D353),ISNUMBER($AU353)),IF(HLOOKUP(INT($I353),'1. Eingabemaske'!$I$12:$V$21,11,FALSE)&lt;&gt;0,HLOOKUP(INT($I353),'1. Eingabemaske'!$I$12:$V$21,11,FALSE),""),"")</f>
        <v/>
      </c>
      <c r="AW353" s="103"/>
      <c r="AX353" s="94" t="str">
        <f>IF(AND(ISTEXT($D353),ISNUMBER($AW353)),IF(HLOOKUP(INT($I353),'1. Eingabemaske'!$I$12:$V$21,12,FALSE)&lt;&gt;0,HLOOKUP(INT($I353),'1. Eingabemaske'!$I$12:$V$21,12,FALSE),""),"")</f>
        <v/>
      </c>
      <c r="AY353" s="95" t="str">
        <f>IF(ISTEXT($D353),SUM(IF($AV353="",0,IF('1. Eingabemaske'!$F$21="","",(IF('1. Eingabemaske'!$F$21=0,($AU353/'1. Eingabemaske'!$G$21),($AU353-1)/('1. Eingabemaske'!$G$21-1)))*$AV353)),IF($AX353="",0,IF('1. Eingabemaske'!#REF!="","",(IF('1. Eingabemaske'!#REF!=0,($AW353/'1. Eingabemaske'!#REF!),($AW353-1)/('1. Eingabemaske'!#REF!-1)))*$AX353))),"")</f>
        <v/>
      </c>
      <c r="AZ353" s="84" t="str">
        <f t="shared" si="46"/>
        <v>Bitte BES einfügen</v>
      </c>
      <c r="BA353" s="96" t="str">
        <f t="shared" si="47"/>
        <v/>
      </c>
      <c r="BB353" s="100"/>
      <c r="BC353" s="100"/>
      <c r="BD353" s="100"/>
    </row>
    <row r="354" spans="2:56" ht="13.5" thickBot="1" x14ac:dyDescent="0.45">
      <c r="B354" s="99" t="str">
        <f t="shared" si="40"/>
        <v xml:space="preserve"> </v>
      </c>
      <c r="C354" s="100"/>
      <c r="D354" s="100"/>
      <c r="E354" s="100"/>
      <c r="F354" s="100"/>
      <c r="G354" s="101"/>
      <c r="H354" s="101"/>
      <c r="I354" s="84" t="str">
        <f>IF(ISBLANK(Tableau1[[#This Row],[Name]]),"",((Tableau1[[#This Row],[Testdatum]]-Tableau1[[#This Row],[Geburtsdatum]])/365))</f>
        <v/>
      </c>
      <c r="J354" s="102" t="str">
        <f t="shared" si="41"/>
        <v xml:space="preserve"> </v>
      </c>
      <c r="K354" s="103"/>
      <c r="L354" s="103"/>
      <c r="M354" s="104" t="str">
        <f>IF(ISTEXT(D354),IF(L354="","",IF(HLOOKUP(INT($I354),'1. Eingabemaske'!$I$12:$V$21,2,FALSE)&lt;&gt;0,HLOOKUP(INT($I354),'1. Eingabemaske'!$I$12:$V$21,2,FALSE),"")),"")</f>
        <v/>
      </c>
      <c r="N354" s="105" t="str">
        <f>IF(ISTEXT($D354),IF(F354="M",IF(L354="","",IF($K354="Frühentwickler",VLOOKUP(INT($I354),'1. Eingabemaske'!$Z$12:$AF$28,5,FALSE),IF($K354="Normalentwickler",VLOOKUP(INT($I354),'1. Eingabemaske'!$Z$12:$AF$23,6,FALSE),IF($K354="Spätentwickler",VLOOKUP(INT($I354),'1. Eingabemaske'!$Z$12:$AF$23,7,FALSE),0)))+((VLOOKUP(INT($I354),'1. Eingabemaske'!$Z$12:$AF$23,2,FALSE))*(($G354-DATE(YEAR($G354),1,1)+1)/365))),IF(F354="W",(IF($K354="Frühentwickler",VLOOKUP(INT($I354),'1. Eingabemaske'!$AH$12:$AN$28,5,FALSE),IF($K354="Normalentwickler",VLOOKUP(INT($I354),'1. Eingabemaske'!$AH$12:$AN$23,6,FALSE),IF($K354="Spätentwickler",VLOOKUP(INT($I354),'1. Eingabemaske'!$AH$12:$AN$23,7,FALSE),0)))+((VLOOKUP(INT($I354),'1. Eingabemaske'!$AH$12:$AN$23,2,FALSE))*(($G354-DATE(YEAR($G354),1,1)+1)/365))),"Geschlecht fehlt!")),"")</f>
        <v/>
      </c>
      <c r="O354" s="106" t="str">
        <f>IF(ISTEXT(D354),IF(M354="","",IF('1. Eingabemaske'!$F$13="",0,(IF('1. Eingabemaske'!$F$13=0,(L354/'1. Eingabemaske'!$G$13),(L354-1)/('1. Eingabemaske'!$G$13-1))*M354*N354))),"")</f>
        <v/>
      </c>
      <c r="P354" s="103"/>
      <c r="Q354" s="103"/>
      <c r="R354" s="104" t="str">
        <f t="shared" si="42"/>
        <v/>
      </c>
      <c r="S354" s="104" t="str">
        <f>IF(AND(ISTEXT($D354),ISNUMBER(R354)),IF(HLOOKUP(INT($I354),'1. Eingabemaske'!$I$12:$V$21,3,FALSE)&lt;&gt;0,HLOOKUP(INT($I354),'1. Eingabemaske'!$I$12:$V$21,3,FALSE),""),"")</f>
        <v/>
      </c>
      <c r="T354" s="106" t="str">
        <f>IF(ISTEXT($D354),IF($S354="","",IF($R354="","",IF('1. Eingabemaske'!$F$14="",0,(IF('1. Eingabemaske'!$F$14=0,(R354/'1. Eingabemaske'!$G$14),(R354-1)/('1. Eingabemaske'!$G$14-1))*$S354)))),"")</f>
        <v/>
      </c>
      <c r="U354" s="103"/>
      <c r="V354" s="103"/>
      <c r="W354" s="104" t="str">
        <f t="shared" si="43"/>
        <v/>
      </c>
      <c r="X354" s="104" t="str">
        <f>IF(AND(ISTEXT($D354),ISNUMBER(W354)),IF(HLOOKUP(INT($I354),'1. Eingabemaske'!$I$12:$V$21,4,FALSE)&lt;&gt;0,HLOOKUP(INT($I354),'1. Eingabemaske'!$I$12:$V$21,4,FALSE),""),"")</f>
        <v/>
      </c>
      <c r="Y354" s="108" t="str">
        <f>IF(ISTEXT($D354),IF($W354="","",IF($X354="","",IF('1. Eingabemaske'!$F$15="","",(IF('1. Eingabemaske'!$F$15=0,($W354/'1. Eingabemaske'!$G$15),($W354-1)/('1. Eingabemaske'!$G$15-1))*$X354)))),"")</f>
        <v/>
      </c>
      <c r="Z354" s="103"/>
      <c r="AA354" s="103"/>
      <c r="AB354" s="104" t="str">
        <f t="shared" si="44"/>
        <v/>
      </c>
      <c r="AC354" s="104" t="str">
        <f>IF(AND(ISTEXT($D354),ISNUMBER($AB354)),IF(HLOOKUP(INT($I354),'1. Eingabemaske'!$I$12:$V$21,5,FALSE)&lt;&gt;0,HLOOKUP(INT($I354),'1. Eingabemaske'!$I$12:$V$21,5,FALSE),""),"")</f>
        <v/>
      </c>
      <c r="AD354" s="91" t="str">
        <f>IF(ISTEXT($D354),IF($AC354="","",IF('1. Eingabemaske'!$F$16="","",(IF('1. Eingabemaske'!$F$16=0,($AB354/'1. Eingabemaske'!$G$16),($AB354-1)/('1. Eingabemaske'!$G$16-1))*$AC354))),"")</f>
        <v/>
      </c>
      <c r="AE354" s="92" t="str">
        <f>IF(ISTEXT($D354),IF(F354="M",IF(L354="","",IF($K354="Frühentwickler",VLOOKUP(INT($I354),'1. Eingabemaske'!$Z$12:$AF$28,5,FALSE),IF($K354="Normalentwickler",VLOOKUP(INT($I354),'1. Eingabemaske'!$Z$12:$AF$23,6,FALSE),IF($K354="Spätentwickler",VLOOKUP(INT($I354),'1. Eingabemaske'!$Z$12:$AF$23,7,FALSE),0)))+((VLOOKUP(INT($I354),'1. Eingabemaske'!$Z$12:$AF$23,2,FALSE))*(($G354-DATE(YEAR($G354),1,1)+1)/365))),IF(F354="W",(IF($K354="Frühentwickler",VLOOKUP(INT($I354),'1. Eingabemaske'!$AH$12:$AN$28,5,FALSE),IF($K354="Normalentwickler",VLOOKUP(INT($I354),'1. Eingabemaske'!$AH$12:$AN$23,6,FALSE),IF($K354="Spätentwickler",VLOOKUP(INT($I354),'1. Eingabemaske'!$AH$12:$AN$23,7,FALSE),0)))+((VLOOKUP(INT($I354),'1. Eingabemaske'!$AH$12:$AN$23,2,FALSE))*(($G354-DATE(YEAR($G354),1,1)+1)/365))),"Geschlecht fehlt!")),"")</f>
        <v/>
      </c>
      <c r="AF354" s="93" t="str">
        <f t="shared" si="45"/>
        <v/>
      </c>
      <c r="AG354" s="103"/>
      <c r="AH354" s="94" t="str">
        <f>IF(AND(ISTEXT($D354),ISNUMBER($AG354)),IF(HLOOKUP(INT($I354),'1. Eingabemaske'!$I$12:$V$21,6,FALSE)&lt;&gt;0,HLOOKUP(INT($I354),'1. Eingabemaske'!$I$12:$V$21,6,FALSE),""),"")</f>
        <v/>
      </c>
      <c r="AI354" s="91" t="str">
        <f>IF(ISTEXT($D354),IF($AH354="","",IF('1. Eingabemaske'!$F$17="","",(IF('1. Eingabemaske'!$F$17=0,($AG354/'1. Eingabemaske'!$G$17),($AG354-1)/('1. Eingabemaske'!$G$17-1))*$AH354))),"")</f>
        <v/>
      </c>
      <c r="AJ354" s="103"/>
      <c r="AK354" s="94" t="str">
        <f>IF(AND(ISTEXT($D354),ISNUMBER($AJ354)),IF(HLOOKUP(INT($I354),'1. Eingabemaske'!$I$12:$V$21,7,FALSE)&lt;&gt;0,HLOOKUP(INT($I354),'1. Eingabemaske'!$I$12:$V$21,7,FALSE),""),"")</f>
        <v/>
      </c>
      <c r="AL354" s="91" t="str">
        <f>IF(ISTEXT($D354),IF(AJ354=0,0,IF($AK354="","",IF('1. Eingabemaske'!$F$18="","",(IF('1. Eingabemaske'!$F$18=0,($AJ354/'1. Eingabemaske'!$G$18),($AJ354-1)/('1. Eingabemaske'!$G$18-1))*$AK354)))),"")</f>
        <v/>
      </c>
      <c r="AM354" s="103"/>
      <c r="AN354" s="94" t="str">
        <f>IF(AND(ISTEXT($D354),ISNUMBER($AM354)),IF(HLOOKUP(INT($I354),'1. Eingabemaske'!$I$12:$V$21,8,FALSE)&lt;&gt;0,HLOOKUP(INT($I354),'1. Eingabemaske'!$I$12:$V$21,8,FALSE),""),"")</f>
        <v/>
      </c>
      <c r="AO354" s="89" t="str">
        <f>IF(ISTEXT($D354),IF($AN354="","",IF('1. Eingabemaske'!#REF!="","",(IF('1. Eingabemaske'!#REF!=0,($AM354/'1. Eingabemaske'!#REF!),($AM354-1)/('1. Eingabemaske'!#REF!-1))*$AN354))),"")</f>
        <v/>
      </c>
      <c r="AP354" s="110"/>
      <c r="AQ354" s="94" t="str">
        <f>IF(AND(ISTEXT($D354),ISNUMBER($AP354)),IF(HLOOKUP(INT($I354),'1. Eingabemaske'!$I$12:$V$21,9,FALSE)&lt;&gt;0,HLOOKUP(INT($I354),'1. Eingabemaske'!$I$12:$V$21,9,FALSE),""),"")</f>
        <v/>
      </c>
      <c r="AR354" s="103"/>
      <c r="AS354" s="94" t="str">
        <f>IF(AND(ISTEXT($D354),ISNUMBER($AR354)),IF(HLOOKUP(INT($I354),'1. Eingabemaske'!$I$12:$V$21,10,FALSE)&lt;&gt;0,HLOOKUP(INT($I354),'1. Eingabemaske'!$I$12:$V$21,10,FALSE),""),"")</f>
        <v/>
      </c>
      <c r="AT354" s="95" t="str">
        <f>IF(ISTEXT($D354),(IF($AQ354="",0,IF('1. Eingabemaske'!$F$19="","",(IF('1. Eingabemaske'!$F$19=0,($AP354/'1. Eingabemaske'!$G$19),($AP354-1)/('1. Eingabemaske'!$G$19-1))*$AQ354)))+IF($AS354="",0,IF('1. Eingabemaske'!$F$20="","",(IF('1. Eingabemaske'!$F$20=0,($AR354/'1. Eingabemaske'!$G$20),($AR354-1)/('1. Eingabemaske'!$G$20-1))*$AS354)))),"")</f>
        <v/>
      </c>
      <c r="AU354" s="103"/>
      <c r="AV354" s="94" t="str">
        <f>IF(AND(ISTEXT($D354),ISNUMBER($AU354)),IF(HLOOKUP(INT($I354),'1. Eingabemaske'!$I$12:$V$21,11,FALSE)&lt;&gt;0,HLOOKUP(INT($I354),'1. Eingabemaske'!$I$12:$V$21,11,FALSE),""),"")</f>
        <v/>
      </c>
      <c r="AW354" s="103"/>
      <c r="AX354" s="94" t="str">
        <f>IF(AND(ISTEXT($D354),ISNUMBER($AW354)),IF(HLOOKUP(INT($I354),'1. Eingabemaske'!$I$12:$V$21,12,FALSE)&lt;&gt;0,HLOOKUP(INT($I354),'1. Eingabemaske'!$I$12:$V$21,12,FALSE),""),"")</f>
        <v/>
      </c>
      <c r="AY354" s="95" t="str">
        <f>IF(ISTEXT($D354),SUM(IF($AV354="",0,IF('1. Eingabemaske'!$F$21="","",(IF('1. Eingabemaske'!$F$21=0,($AU354/'1. Eingabemaske'!$G$21),($AU354-1)/('1. Eingabemaske'!$G$21-1)))*$AV354)),IF($AX354="",0,IF('1. Eingabemaske'!#REF!="","",(IF('1. Eingabemaske'!#REF!=0,($AW354/'1. Eingabemaske'!#REF!),($AW354-1)/('1. Eingabemaske'!#REF!-1)))*$AX354))),"")</f>
        <v/>
      </c>
      <c r="AZ354" s="84" t="str">
        <f t="shared" si="46"/>
        <v>Bitte BES einfügen</v>
      </c>
      <c r="BA354" s="96" t="str">
        <f t="shared" si="47"/>
        <v/>
      </c>
      <c r="BB354" s="100"/>
      <c r="BC354" s="100"/>
      <c r="BD354" s="100"/>
    </row>
    <row r="355" spans="2:56" ht="13.5" thickBot="1" x14ac:dyDescent="0.45">
      <c r="B355" s="99" t="str">
        <f t="shared" si="40"/>
        <v xml:space="preserve"> </v>
      </c>
      <c r="C355" s="100"/>
      <c r="D355" s="100"/>
      <c r="E355" s="100"/>
      <c r="F355" s="100"/>
      <c r="G355" s="101"/>
      <c r="H355" s="101"/>
      <c r="I355" s="84" t="str">
        <f>IF(ISBLANK(Tableau1[[#This Row],[Name]]),"",((Tableau1[[#This Row],[Testdatum]]-Tableau1[[#This Row],[Geburtsdatum]])/365))</f>
        <v/>
      </c>
      <c r="J355" s="102" t="str">
        <f t="shared" si="41"/>
        <v xml:space="preserve"> </v>
      </c>
      <c r="K355" s="103"/>
      <c r="L355" s="103"/>
      <c r="M355" s="104" t="str">
        <f>IF(ISTEXT(D355),IF(L355="","",IF(HLOOKUP(INT($I355),'1. Eingabemaske'!$I$12:$V$21,2,FALSE)&lt;&gt;0,HLOOKUP(INT($I355),'1. Eingabemaske'!$I$12:$V$21,2,FALSE),"")),"")</f>
        <v/>
      </c>
      <c r="N355" s="105" t="str">
        <f>IF(ISTEXT($D355),IF(F355="M",IF(L355="","",IF($K355="Frühentwickler",VLOOKUP(INT($I355),'1. Eingabemaske'!$Z$12:$AF$28,5,FALSE),IF($K355="Normalentwickler",VLOOKUP(INT($I355),'1. Eingabemaske'!$Z$12:$AF$23,6,FALSE),IF($K355="Spätentwickler",VLOOKUP(INT($I355),'1. Eingabemaske'!$Z$12:$AF$23,7,FALSE),0)))+((VLOOKUP(INT($I355),'1. Eingabemaske'!$Z$12:$AF$23,2,FALSE))*(($G355-DATE(YEAR($G355),1,1)+1)/365))),IF(F355="W",(IF($K355="Frühentwickler",VLOOKUP(INT($I355),'1. Eingabemaske'!$AH$12:$AN$28,5,FALSE),IF($K355="Normalentwickler",VLOOKUP(INT($I355),'1. Eingabemaske'!$AH$12:$AN$23,6,FALSE),IF($K355="Spätentwickler",VLOOKUP(INT($I355),'1. Eingabemaske'!$AH$12:$AN$23,7,FALSE),0)))+((VLOOKUP(INT($I355),'1. Eingabemaske'!$AH$12:$AN$23,2,FALSE))*(($G355-DATE(YEAR($G355),1,1)+1)/365))),"Geschlecht fehlt!")),"")</f>
        <v/>
      </c>
      <c r="O355" s="106" t="str">
        <f>IF(ISTEXT(D355),IF(M355="","",IF('1. Eingabemaske'!$F$13="",0,(IF('1. Eingabemaske'!$F$13=0,(L355/'1. Eingabemaske'!$G$13),(L355-1)/('1. Eingabemaske'!$G$13-1))*M355*N355))),"")</f>
        <v/>
      </c>
      <c r="P355" s="103"/>
      <c r="Q355" s="103"/>
      <c r="R355" s="104" t="str">
        <f t="shared" si="42"/>
        <v/>
      </c>
      <c r="S355" s="104" t="str">
        <f>IF(AND(ISTEXT($D355),ISNUMBER(R355)),IF(HLOOKUP(INT($I355),'1. Eingabemaske'!$I$12:$V$21,3,FALSE)&lt;&gt;0,HLOOKUP(INT($I355),'1. Eingabemaske'!$I$12:$V$21,3,FALSE),""),"")</f>
        <v/>
      </c>
      <c r="T355" s="106" t="str">
        <f>IF(ISTEXT($D355),IF($S355="","",IF($R355="","",IF('1. Eingabemaske'!$F$14="",0,(IF('1. Eingabemaske'!$F$14=0,(R355/'1. Eingabemaske'!$G$14),(R355-1)/('1. Eingabemaske'!$G$14-1))*$S355)))),"")</f>
        <v/>
      </c>
      <c r="U355" s="103"/>
      <c r="V355" s="103"/>
      <c r="W355" s="104" t="str">
        <f t="shared" si="43"/>
        <v/>
      </c>
      <c r="X355" s="104" t="str">
        <f>IF(AND(ISTEXT($D355),ISNUMBER(W355)),IF(HLOOKUP(INT($I355),'1. Eingabemaske'!$I$12:$V$21,4,FALSE)&lt;&gt;0,HLOOKUP(INT($I355),'1. Eingabemaske'!$I$12:$V$21,4,FALSE),""),"")</f>
        <v/>
      </c>
      <c r="Y355" s="108" t="str">
        <f>IF(ISTEXT($D355),IF($W355="","",IF($X355="","",IF('1. Eingabemaske'!$F$15="","",(IF('1. Eingabemaske'!$F$15=0,($W355/'1. Eingabemaske'!$G$15),($W355-1)/('1. Eingabemaske'!$G$15-1))*$X355)))),"")</f>
        <v/>
      </c>
      <c r="Z355" s="103"/>
      <c r="AA355" s="103"/>
      <c r="AB355" s="104" t="str">
        <f t="shared" si="44"/>
        <v/>
      </c>
      <c r="AC355" s="104" t="str">
        <f>IF(AND(ISTEXT($D355),ISNUMBER($AB355)),IF(HLOOKUP(INT($I355),'1. Eingabemaske'!$I$12:$V$21,5,FALSE)&lt;&gt;0,HLOOKUP(INT($I355),'1. Eingabemaske'!$I$12:$V$21,5,FALSE),""),"")</f>
        <v/>
      </c>
      <c r="AD355" s="91" t="str">
        <f>IF(ISTEXT($D355),IF($AC355="","",IF('1. Eingabemaske'!$F$16="","",(IF('1. Eingabemaske'!$F$16=0,($AB355/'1. Eingabemaske'!$G$16),($AB355-1)/('1. Eingabemaske'!$G$16-1))*$AC355))),"")</f>
        <v/>
      </c>
      <c r="AE355" s="92" t="str">
        <f>IF(ISTEXT($D355),IF(F355="M",IF(L355="","",IF($K355="Frühentwickler",VLOOKUP(INT($I355),'1. Eingabemaske'!$Z$12:$AF$28,5,FALSE),IF($K355="Normalentwickler",VLOOKUP(INT($I355),'1. Eingabemaske'!$Z$12:$AF$23,6,FALSE),IF($K355="Spätentwickler",VLOOKUP(INT($I355),'1. Eingabemaske'!$Z$12:$AF$23,7,FALSE),0)))+((VLOOKUP(INT($I355),'1. Eingabemaske'!$Z$12:$AF$23,2,FALSE))*(($G355-DATE(YEAR($G355),1,1)+1)/365))),IF(F355="W",(IF($K355="Frühentwickler",VLOOKUP(INT($I355),'1. Eingabemaske'!$AH$12:$AN$28,5,FALSE),IF($K355="Normalentwickler",VLOOKUP(INT($I355),'1. Eingabemaske'!$AH$12:$AN$23,6,FALSE),IF($K355="Spätentwickler",VLOOKUP(INT($I355),'1. Eingabemaske'!$AH$12:$AN$23,7,FALSE),0)))+((VLOOKUP(INT($I355),'1. Eingabemaske'!$AH$12:$AN$23,2,FALSE))*(($G355-DATE(YEAR($G355),1,1)+1)/365))),"Geschlecht fehlt!")),"")</f>
        <v/>
      </c>
      <c r="AF355" s="93" t="str">
        <f t="shared" si="45"/>
        <v/>
      </c>
      <c r="AG355" s="103"/>
      <c r="AH355" s="94" t="str">
        <f>IF(AND(ISTEXT($D355),ISNUMBER($AG355)),IF(HLOOKUP(INT($I355),'1. Eingabemaske'!$I$12:$V$21,6,FALSE)&lt;&gt;0,HLOOKUP(INT($I355),'1. Eingabemaske'!$I$12:$V$21,6,FALSE),""),"")</f>
        <v/>
      </c>
      <c r="AI355" s="91" t="str">
        <f>IF(ISTEXT($D355),IF($AH355="","",IF('1. Eingabemaske'!$F$17="","",(IF('1. Eingabemaske'!$F$17=0,($AG355/'1. Eingabemaske'!$G$17),($AG355-1)/('1. Eingabemaske'!$G$17-1))*$AH355))),"")</f>
        <v/>
      </c>
      <c r="AJ355" s="103"/>
      <c r="AK355" s="94" t="str">
        <f>IF(AND(ISTEXT($D355),ISNUMBER($AJ355)),IF(HLOOKUP(INT($I355),'1. Eingabemaske'!$I$12:$V$21,7,FALSE)&lt;&gt;0,HLOOKUP(INT($I355),'1. Eingabemaske'!$I$12:$V$21,7,FALSE),""),"")</f>
        <v/>
      </c>
      <c r="AL355" s="91" t="str">
        <f>IF(ISTEXT($D355),IF(AJ355=0,0,IF($AK355="","",IF('1. Eingabemaske'!$F$18="","",(IF('1. Eingabemaske'!$F$18=0,($AJ355/'1. Eingabemaske'!$G$18),($AJ355-1)/('1. Eingabemaske'!$G$18-1))*$AK355)))),"")</f>
        <v/>
      </c>
      <c r="AM355" s="103"/>
      <c r="AN355" s="94" t="str">
        <f>IF(AND(ISTEXT($D355),ISNUMBER($AM355)),IF(HLOOKUP(INT($I355),'1. Eingabemaske'!$I$12:$V$21,8,FALSE)&lt;&gt;0,HLOOKUP(INT($I355),'1. Eingabemaske'!$I$12:$V$21,8,FALSE),""),"")</f>
        <v/>
      </c>
      <c r="AO355" s="89" t="str">
        <f>IF(ISTEXT($D355),IF($AN355="","",IF('1. Eingabemaske'!#REF!="","",(IF('1. Eingabemaske'!#REF!=0,($AM355/'1. Eingabemaske'!#REF!),($AM355-1)/('1. Eingabemaske'!#REF!-1))*$AN355))),"")</f>
        <v/>
      </c>
      <c r="AP355" s="110"/>
      <c r="AQ355" s="94" t="str">
        <f>IF(AND(ISTEXT($D355),ISNUMBER($AP355)),IF(HLOOKUP(INT($I355),'1. Eingabemaske'!$I$12:$V$21,9,FALSE)&lt;&gt;0,HLOOKUP(INT($I355),'1. Eingabemaske'!$I$12:$V$21,9,FALSE),""),"")</f>
        <v/>
      </c>
      <c r="AR355" s="103"/>
      <c r="AS355" s="94" t="str">
        <f>IF(AND(ISTEXT($D355),ISNUMBER($AR355)),IF(HLOOKUP(INT($I355),'1. Eingabemaske'!$I$12:$V$21,10,FALSE)&lt;&gt;0,HLOOKUP(INT($I355),'1. Eingabemaske'!$I$12:$V$21,10,FALSE),""),"")</f>
        <v/>
      </c>
      <c r="AT355" s="95" t="str">
        <f>IF(ISTEXT($D355),(IF($AQ355="",0,IF('1. Eingabemaske'!$F$19="","",(IF('1. Eingabemaske'!$F$19=0,($AP355/'1. Eingabemaske'!$G$19),($AP355-1)/('1. Eingabemaske'!$G$19-1))*$AQ355)))+IF($AS355="",0,IF('1. Eingabemaske'!$F$20="","",(IF('1. Eingabemaske'!$F$20=0,($AR355/'1. Eingabemaske'!$G$20),($AR355-1)/('1. Eingabemaske'!$G$20-1))*$AS355)))),"")</f>
        <v/>
      </c>
      <c r="AU355" s="103"/>
      <c r="AV355" s="94" t="str">
        <f>IF(AND(ISTEXT($D355),ISNUMBER($AU355)),IF(HLOOKUP(INT($I355),'1. Eingabemaske'!$I$12:$V$21,11,FALSE)&lt;&gt;0,HLOOKUP(INT($I355),'1. Eingabemaske'!$I$12:$V$21,11,FALSE),""),"")</f>
        <v/>
      </c>
      <c r="AW355" s="103"/>
      <c r="AX355" s="94" t="str">
        <f>IF(AND(ISTEXT($D355),ISNUMBER($AW355)),IF(HLOOKUP(INT($I355),'1. Eingabemaske'!$I$12:$V$21,12,FALSE)&lt;&gt;0,HLOOKUP(INT($I355),'1. Eingabemaske'!$I$12:$V$21,12,FALSE),""),"")</f>
        <v/>
      </c>
      <c r="AY355" s="95" t="str">
        <f>IF(ISTEXT($D355),SUM(IF($AV355="",0,IF('1. Eingabemaske'!$F$21="","",(IF('1. Eingabemaske'!$F$21=0,($AU355/'1. Eingabemaske'!$G$21),($AU355-1)/('1. Eingabemaske'!$G$21-1)))*$AV355)),IF($AX355="",0,IF('1. Eingabemaske'!#REF!="","",(IF('1. Eingabemaske'!#REF!=0,($AW355/'1. Eingabemaske'!#REF!),($AW355-1)/('1. Eingabemaske'!#REF!-1)))*$AX355))),"")</f>
        <v/>
      </c>
      <c r="AZ355" s="84" t="str">
        <f t="shared" si="46"/>
        <v>Bitte BES einfügen</v>
      </c>
      <c r="BA355" s="96" t="str">
        <f t="shared" si="47"/>
        <v/>
      </c>
      <c r="BB355" s="100"/>
      <c r="BC355" s="100"/>
      <c r="BD355" s="100"/>
    </row>
    <row r="356" spans="2:56" ht="13.5" thickBot="1" x14ac:dyDescent="0.45">
      <c r="B356" s="99" t="str">
        <f t="shared" si="40"/>
        <v xml:space="preserve"> </v>
      </c>
      <c r="C356" s="100"/>
      <c r="D356" s="100"/>
      <c r="E356" s="100"/>
      <c r="F356" s="100"/>
      <c r="G356" s="101"/>
      <c r="H356" s="101"/>
      <c r="I356" s="84" t="str">
        <f>IF(ISBLANK(Tableau1[[#This Row],[Name]]),"",((Tableau1[[#This Row],[Testdatum]]-Tableau1[[#This Row],[Geburtsdatum]])/365))</f>
        <v/>
      </c>
      <c r="J356" s="102" t="str">
        <f t="shared" si="41"/>
        <v xml:space="preserve"> </v>
      </c>
      <c r="K356" s="103"/>
      <c r="L356" s="103"/>
      <c r="M356" s="104" t="str">
        <f>IF(ISTEXT(D356),IF(L356="","",IF(HLOOKUP(INT($I356),'1. Eingabemaske'!$I$12:$V$21,2,FALSE)&lt;&gt;0,HLOOKUP(INT($I356),'1. Eingabemaske'!$I$12:$V$21,2,FALSE),"")),"")</f>
        <v/>
      </c>
      <c r="N356" s="105" t="str">
        <f>IF(ISTEXT($D356),IF(F356="M",IF(L356="","",IF($K356="Frühentwickler",VLOOKUP(INT($I356),'1. Eingabemaske'!$Z$12:$AF$28,5,FALSE),IF($K356="Normalentwickler",VLOOKUP(INT($I356),'1. Eingabemaske'!$Z$12:$AF$23,6,FALSE),IF($K356="Spätentwickler",VLOOKUP(INT($I356),'1. Eingabemaske'!$Z$12:$AF$23,7,FALSE),0)))+((VLOOKUP(INT($I356),'1. Eingabemaske'!$Z$12:$AF$23,2,FALSE))*(($G356-DATE(YEAR($G356),1,1)+1)/365))),IF(F356="W",(IF($K356="Frühentwickler",VLOOKUP(INT($I356),'1. Eingabemaske'!$AH$12:$AN$28,5,FALSE),IF($K356="Normalentwickler",VLOOKUP(INT($I356),'1. Eingabemaske'!$AH$12:$AN$23,6,FALSE),IF($K356="Spätentwickler",VLOOKUP(INT($I356),'1. Eingabemaske'!$AH$12:$AN$23,7,FALSE),0)))+((VLOOKUP(INT($I356),'1. Eingabemaske'!$AH$12:$AN$23,2,FALSE))*(($G356-DATE(YEAR($G356),1,1)+1)/365))),"Geschlecht fehlt!")),"")</f>
        <v/>
      </c>
      <c r="O356" s="106" t="str">
        <f>IF(ISTEXT(D356),IF(M356="","",IF('1. Eingabemaske'!$F$13="",0,(IF('1. Eingabemaske'!$F$13=0,(L356/'1. Eingabemaske'!$G$13),(L356-1)/('1. Eingabemaske'!$G$13-1))*M356*N356))),"")</f>
        <v/>
      </c>
      <c r="P356" s="103"/>
      <c r="Q356" s="103"/>
      <c r="R356" s="104" t="str">
        <f t="shared" si="42"/>
        <v/>
      </c>
      <c r="S356" s="104" t="str">
        <f>IF(AND(ISTEXT($D356),ISNUMBER(R356)),IF(HLOOKUP(INT($I356),'1. Eingabemaske'!$I$12:$V$21,3,FALSE)&lt;&gt;0,HLOOKUP(INT($I356),'1. Eingabemaske'!$I$12:$V$21,3,FALSE),""),"")</f>
        <v/>
      </c>
      <c r="T356" s="106" t="str">
        <f>IF(ISTEXT($D356),IF($S356="","",IF($R356="","",IF('1. Eingabemaske'!$F$14="",0,(IF('1. Eingabemaske'!$F$14=0,(R356/'1. Eingabemaske'!$G$14),(R356-1)/('1. Eingabemaske'!$G$14-1))*$S356)))),"")</f>
        <v/>
      </c>
      <c r="U356" s="103"/>
      <c r="V356" s="103"/>
      <c r="W356" s="104" t="str">
        <f t="shared" si="43"/>
        <v/>
      </c>
      <c r="X356" s="104" t="str">
        <f>IF(AND(ISTEXT($D356),ISNUMBER(W356)),IF(HLOOKUP(INT($I356),'1. Eingabemaske'!$I$12:$V$21,4,FALSE)&lt;&gt;0,HLOOKUP(INT($I356),'1. Eingabemaske'!$I$12:$V$21,4,FALSE),""),"")</f>
        <v/>
      </c>
      <c r="Y356" s="108" t="str">
        <f>IF(ISTEXT($D356),IF($W356="","",IF($X356="","",IF('1. Eingabemaske'!$F$15="","",(IF('1. Eingabemaske'!$F$15=0,($W356/'1. Eingabemaske'!$G$15),($W356-1)/('1. Eingabemaske'!$G$15-1))*$X356)))),"")</f>
        <v/>
      </c>
      <c r="Z356" s="103"/>
      <c r="AA356" s="103"/>
      <c r="AB356" s="104" t="str">
        <f t="shared" si="44"/>
        <v/>
      </c>
      <c r="AC356" s="104" t="str">
        <f>IF(AND(ISTEXT($D356),ISNUMBER($AB356)),IF(HLOOKUP(INT($I356),'1. Eingabemaske'!$I$12:$V$21,5,FALSE)&lt;&gt;0,HLOOKUP(INT($I356),'1. Eingabemaske'!$I$12:$V$21,5,FALSE),""),"")</f>
        <v/>
      </c>
      <c r="AD356" s="91" t="str">
        <f>IF(ISTEXT($D356),IF($AC356="","",IF('1. Eingabemaske'!$F$16="","",(IF('1. Eingabemaske'!$F$16=0,($AB356/'1. Eingabemaske'!$G$16),($AB356-1)/('1. Eingabemaske'!$G$16-1))*$AC356))),"")</f>
        <v/>
      </c>
      <c r="AE356" s="92" t="str">
        <f>IF(ISTEXT($D356),IF(F356="M",IF(L356="","",IF($K356="Frühentwickler",VLOOKUP(INT($I356),'1. Eingabemaske'!$Z$12:$AF$28,5,FALSE),IF($K356="Normalentwickler",VLOOKUP(INT($I356),'1. Eingabemaske'!$Z$12:$AF$23,6,FALSE),IF($K356="Spätentwickler",VLOOKUP(INT($I356),'1. Eingabemaske'!$Z$12:$AF$23,7,FALSE),0)))+((VLOOKUP(INT($I356),'1. Eingabemaske'!$Z$12:$AF$23,2,FALSE))*(($G356-DATE(YEAR($G356),1,1)+1)/365))),IF(F356="W",(IF($K356="Frühentwickler",VLOOKUP(INT($I356),'1. Eingabemaske'!$AH$12:$AN$28,5,FALSE),IF($K356="Normalentwickler",VLOOKUP(INT($I356),'1. Eingabemaske'!$AH$12:$AN$23,6,FALSE),IF($K356="Spätentwickler",VLOOKUP(INT($I356),'1. Eingabemaske'!$AH$12:$AN$23,7,FALSE),0)))+((VLOOKUP(INT($I356),'1. Eingabemaske'!$AH$12:$AN$23,2,FALSE))*(($G356-DATE(YEAR($G356),1,1)+1)/365))),"Geschlecht fehlt!")),"")</f>
        <v/>
      </c>
      <c r="AF356" s="93" t="str">
        <f t="shared" si="45"/>
        <v/>
      </c>
      <c r="AG356" s="103"/>
      <c r="AH356" s="94" t="str">
        <f>IF(AND(ISTEXT($D356),ISNUMBER($AG356)),IF(HLOOKUP(INT($I356),'1. Eingabemaske'!$I$12:$V$21,6,FALSE)&lt;&gt;0,HLOOKUP(INT($I356),'1. Eingabemaske'!$I$12:$V$21,6,FALSE),""),"")</f>
        <v/>
      </c>
      <c r="AI356" s="91" t="str">
        <f>IF(ISTEXT($D356),IF($AH356="","",IF('1. Eingabemaske'!$F$17="","",(IF('1. Eingabemaske'!$F$17=0,($AG356/'1. Eingabemaske'!$G$17),($AG356-1)/('1. Eingabemaske'!$G$17-1))*$AH356))),"")</f>
        <v/>
      </c>
      <c r="AJ356" s="103"/>
      <c r="AK356" s="94" t="str">
        <f>IF(AND(ISTEXT($D356),ISNUMBER($AJ356)),IF(HLOOKUP(INT($I356),'1. Eingabemaske'!$I$12:$V$21,7,FALSE)&lt;&gt;0,HLOOKUP(INT($I356),'1. Eingabemaske'!$I$12:$V$21,7,FALSE),""),"")</f>
        <v/>
      </c>
      <c r="AL356" s="91" t="str">
        <f>IF(ISTEXT($D356),IF(AJ356=0,0,IF($AK356="","",IF('1. Eingabemaske'!$F$18="","",(IF('1. Eingabemaske'!$F$18=0,($AJ356/'1. Eingabemaske'!$G$18),($AJ356-1)/('1. Eingabemaske'!$G$18-1))*$AK356)))),"")</f>
        <v/>
      </c>
      <c r="AM356" s="103"/>
      <c r="AN356" s="94" t="str">
        <f>IF(AND(ISTEXT($D356),ISNUMBER($AM356)),IF(HLOOKUP(INT($I356),'1. Eingabemaske'!$I$12:$V$21,8,FALSE)&lt;&gt;0,HLOOKUP(INT($I356),'1. Eingabemaske'!$I$12:$V$21,8,FALSE),""),"")</f>
        <v/>
      </c>
      <c r="AO356" s="89" t="str">
        <f>IF(ISTEXT($D356),IF($AN356="","",IF('1. Eingabemaske'!#REF!="","",(IF('1. Eingabemaske'!#REF!=0,($AM356/'1. Eingabemaske'!#REF!),($AM356-1)/('1. Eingabemaske'!#REF!-1))*$AN356))),"")</f>
        <v/>
      </c>
      <c r="AP356" s="110"/>
      <c r="AQ356" s="94" t="str">
        <f>IF(AND(ISTEXT($D356),ISNUMBER($AP356)),IF(HLOOKUP(INT($I356),'1. Eingabemaske'!$I$12:$V$21,9,FALSE)&lt;&gt;0,HLOOKUP(INT($I356),'1. Eingabemaske'!$I$12:$V$21,9,FALSE),""),"")</f>
        <v/>
      </c>
      <c r="AR356" s="103"/>
      <c r="AS356" s="94" t="str">
        <f>IF(AND(ISTEXT($D356),ISNUMBER($AR356)),IF(HLOOKUP(INT($I356),'1. Eingabemaske'!$I$12:$V$21,10,FALSE)&lt;&gt;0,HLOOKUP(INT($I356),'1. Eingabemaske'!$I$12:$V$21,10,FALSE),""),"")</f>
        <v/>
      </c>
      <c r="AT356" s="95" t="str">
        <f>IF(ISTEXT($D356),(IF($AQ356="",0,IF('1. Eingabemaske'!$F$19="","",(IF('1. Eingabemaske'!$F$19=0,($AP356/'1. Eingabemaske'!$G$19),($AP356-1)/('1. Eingabemaske'!$G$19-1))*$AQ356)))+IF($AS356="",0,IF('1. Eingabemaske'!$F$20="","",(IF('1. Eingabemaske'!$F$20=0,($AR356/'1. Eingabemaske'!$G$20),($AR356-1)/('1. Eingabemaske'!$G$20-1))*$AS356)))),"")</f>
        <v/>
      </c>
      <c r="AU356" s="103"/>
      <c r="AV356" s="94" t="str">
        <f>IF(AND(ISTEXT($D356),ISNUMBER($AU356)),IF(HLOOKUP(INT($I356),'1. Eingabemaske'!$I$12:$V$21,11,FALSE)&lt;&gt;0,HLOOKUP(INT($I356),'1. Eingabemaske'!$I$12:$V$21,11,FALSE),""),"")</f>
        <v/>
      </c>
      <c r="AW356" s="103"/>
      <c r="AX356" s="94" t="str">
        <f>IF(AND(ISTEXT($D356),ISNUMBER($AW356)),IF(HLOOKUP(INT($I356),'1. Eingabemaske'!$I$12:$V$21,12,FALSE)&lt;&gt;0,HLOOKUP(INT($I356),'1. Eingabemaske'!$I$12:$V$21,12,FALSE),""),"")</f>
        <v/>
      </c>
      <c r="AY356" s="95" t="str">
        <f>IF(ISTEXT($D356),SUM(IF($AV356="",0,IF('1. Eingabemaske'!$F$21="","",(IF('1. Eingabemaske'!$F$21=0,($AU356/'1. Eingabemaske'!$G$21),($AU356-1)/('1. Eingabemaske'!$G$21-1)))*$AV356)),IF($AX356="",0,IF('1. Eingabemaske'!#REF!="","",(IF('1. Eingabemaske'!#REF!=0,($AW356/'1. Eingabemaske'!#REF!),($AW356-1)/('1. Eingabemaske'!#REF!-1)))*$AX356))),"")</f>
        <v/>
      </c>
      <c r="AZ356" s="84" t="str">
        <f t="shared" si="46"/>
        <v>Bitte BES einfügen</v>
      </c>
      <c r="BA356" s="96" t="str">
        <f t="shared" si="47"/>
        <v/>
      </c>
      <c r="BB356" s="100"/>
      <c r="BC356" s="100"/>
      <c r="BD356" s="100"/>
    </row>
    <row r="357" spans="2:56" ht="13.5" thickBot="1" x14ac:dyDescent="0.45">
      <c r="B357" s="99" t="str">
        <f t="shared" si="40"/>
        <v xml:space="preserve"> </v>
      </c>
      <c r="C357" s="100"/>
      <c r="D357" s="100"/>
      <c r="E357" s="100"/>
      <c r="F357" s="100"/>
      <c r="G357" s="101"/>
      <c r="H357" s="101"/>
      <c r="I357" s="84" t="str">
        <f>IF(ISBLANK(Tableau1[[#This Row],[Name]]),"",((Tableau1[[#This Row],[Testdatum]]-Tableau1[[#This Row],[Geburtsdatum]])/365))</f>
        <v/>
      </c>
      <c r="J357" s="102" t="str">
        <f t="shared" si="41"/>
        <v xml:space="preserve"> </v>
      </c>
      <c r="K357" s="103"/>
      <c r="L357" s="103"/>
      <c r="M357" s="104" t="str">
        <f>IF(ISTEXT(D357),IF(L357="","",IF(HLOOKUP(INT($I357),'1. Eingabemaske'!$I$12:$V$21,2,FALSE)&lt;&gt;0,HLOOKUP(INT($I357),'1. Eingabemaske'!$I$12:$V$21,2,FALSE),"")),"")</f>
        <v/>
      </c>
      <c r="N357" s="105" t="str">
        <f>IF(ISTEXT($D357),IF(F357="M",IF(L357="","",IF($K357="Frühentwickler",VLOOKUP(INT($I357),'1. Eingabemaske'!$Z$12:$AF$28,5,FALSE),IF($K357="Normalentwickler",VLOOKUP(INT($I357),'1. Eingabemaske'!$Z$12:$AF$23,6,FALSE),IF($K357="Spätentwickler",VLOOKUP(INT($I357),'1. Eingabemaske'!$Z$12:$AF$23,7,FALSE),0)))+((VLOOKUP(INT($I357),'1. Eingabemaske'!$Z$12:$AF$23,2,FALSE))*(($G357-DATE(YEAR($G357),1,1)+1)/365))),IF(F357="W",(IF($K357="Frühentwickler",VLOOKUP(INT($I357),'1. Eingabemaske'!$AH$12:$AN$28,5,FALSE),IF($K357="Normalentwickler",VLOOKUP(INT($I357),'1. Eingabemaske'!$AH$12:$AN$23,6,FALSE),IF($K357="Spätentwickler",VLOOKUP(INT($I357),'1. Eingabemaske'!$AH$12:$AN$23,7,FALSE),0)))+((VLOOKUP(INT($I357),'1. Eingabemaske'!$AH$12:$AN$23,2,FALSE))*(($G357-DATE(YEAR($G357),1,1)+1)/365))),"Geschlecht fehlt!")),"")</f>
        <v/>
      </c>
      <c r="O357" s="106" t="str">
        <f>IF(ISTEXT(D357),IF(M357="","",IF('1. Eingabemaske'!$F$13="",0,(IF('1. Eingabemaske'!$F$13=0,(L357/'1. Eingabemaske'!$G$13),(L357-1)/('1. Eingabemaske'!$G$13-1))*M357*N357))),"")</f>
        <v/>
      </c>
      <c r="P357" s="103"/>
      <c r="Q357" s="103"/>
      <c r="R357" s="104" t="str">
        <f t="shared" si="42"/>
        <v/>
      </c>
      <c r="S357" s="104" t="str">
        <f>IF(AND(ISTEXT($D357),ISNUMBER(R357)),IF(HLOOKUP(INT($I357),'1. Eingabemaske'!$I$12:$V$21,3,FALSE)&lt;&gt;0,HLOOKUP(INT($I357),'1. Eingabemaske'!$I$12:$V$21,3,FALSE),""),"")</f>
        <v/>
      </c>
      <c r="T357" s="106" t="str">
        <f>IF(ISTEXT($D357),IF($S357="","",IF($R357="","",IF('1. Eingabemaske'!$F$14="",0,(IF('1. Eingabemaske'!$F$14=0,(R357/'1. Eingabemaske'!$G$14),(R357-1)/('1. Eingabemaske'!$G$14-1))*$S357)))),"")</f>
        <v/>
      </c>
      <c r="U357" s="103"/>
      <c r="V357" s="103"/>
      <c r="W357" s="104" t="str">
        <f t="shared" si="43"/>
        <v/>
      </c>
      <c r="X357" s="104" t="str">
        <f>IF(AND(ISTEXT($D357),ISNUMBER(W357)),IF(HLOOKUP(INT($I357),'1. Eingabemaske'!$I$12:$V$21,4,FALSE)&lt;&gt;0,HLOOKUP(INT($I357),'1. Eingabemaske'!$I$12:$V$21,4,FALSE),""),"")</f>
        <v/>
      </c>
      <c r="Y357" s="108" t="str">
        <f>IF(ISTEXT($D357),IF($W357="","",IF($X357="","",IF('1. Eingabemaske'!$F$15="","",(IF('1. Eingabemaske'!$F$15=0,($W357/'1. Eingabemaske'!$G$15),($W357-1)/('1. Eingabemaske'!$G$15-1))*$X357)))),"")</f>
        <v/>
      </c>
      <c r="Z357" s="103"/>
      <c r="AA357" s="103"/>
      <c r="AB357" s="104" t="str">
        <f t="shared" si="44"/>
        <v/>
      </c>
      <c r="AC357" s="104" t="str">
        <f>IF(AND(ISTEXT($D357),ISNUMBER($AB357)),IF(HLOOKUP(INT($I357),'1. Eingabemaske'!$I$12:$V$21,5,FALSE)&lt;&gt;0,HLOOKUP(INT($I357),'1. Eingabemaske'!$I$12:$V$21,5,FALSE),""),"")</f>
        <v/>
      </c>
      <c r="AD357" s="91" t="str">
        <f>IF(ISTEXT($D357),IF($AC357="","",IF('1. Eingabemaske'!$F$16="","",(IF('1. Eingabemaske'!$F$16=0,($AB357/'1. Eingabemaske'!$G$16),($AB357-1)/('1. Eingabemaske'!$G$16-1))*$AC357))),"")</f>
        <v/>
      </c>
      <c r="AE357" s="92" t="str">
        <f>IF(ISTEXT($D357),IF(F357="M",IF(L357="","",IF($K357="Frühentwickler",VLOOKUP(INT($I357),'1. Eingabemaske'!$Z$12:$AF$28,5,FALSE),IF($K357="Normalentwickler",VLOOKUP(INT($I357),'1. Eingabemaske'!$Z$12:$AF$23,6,FALSE),IF($K357="Spätentwickler",VLOOKUP(INT($I357),'1. Eingabemaske'!$Z$12:$AF$23,7,FALSE),0)))+((VLOOKUP(INT($I357),'1. Eingabemaske'!$Z$12:$AF$23,2,FALSE))*(($G357-DATE(YEAR($G357),1,1)+1)/365))),IF(F357="W",(IF($K357="Frühentwickler",VLOOKUP(INT($I357),'1. Eingabemaske'!$AH$12:$AN$28,5,FALSE),IF($K357="Normalentwickler",VLOOKUP(INT($I357),'1. Eingabemaske'!$AH$12:$AN$23,6,FALSE),IF($K357="Spätentwickler",VLOOKUP(INT($I357),'1. Eingabemaske'!$AH$12:$AN$23,7,FALSE),0)))+((VLOOKUP(INT($I357),'1. Eingabemaske'!$AH$12:$AN$23,2,FALSE))*(($G357-DATE(YEAR($G357),1,1)+1)/365))),"Geschlecht fehlt!")),"")</f>
        <v/>
      </c>
      <c r="AF357" s="93" t="str">
        <f t="shared" si="45"/>
        <v/>
      </c>
      <c r="AG357" s="103"/>
      <c r="AH357" s="94" t="str">
        <f>IF(AND(ISTEXT($D357),ISNUMBER($AG357)),IF(HLOOKUP(INT($I357),'1. Eingabemaske'!$I$12:$V$21,6,FALSE)&lt;&gt;0,HLOOKUP(INT($I357),'1. Eingabemaske'!$I$12:$V$21,6,FALSE),""),"")</f>
        <v/>
      </c>
      <c r="AI357" s="91" t="str">
        <f>IF(ISTEXT($D357),IF($AH357="","",IF('1. Eingabemaske'!$F$17="","",(IF('1. Eingabemaske'!$F$17=0,($AG357/'1. Eingabemaske'!$G$17),($AG357-1)/('1. Eingabemaske'!$G$17-1))*$AH357))),"")</f>
        <v/>
      </c>
      <c r="AJ357" s="103"/>
      <c r="AK357" s="94" t="str">
        <f>IF(AND(ISTEXT($D357),ISNUMBER($AJ357)),IF(HLOOKUP(INT($I357),'1. Eingabemaske'!$I$12:$V$21,7,FALSE)&lt;&gt;0,HLOOKUP(INT($I357),'1. Eingabemaske'!$I$12:$V$21,7,FALSE),""),"")</f>
        <v/>
      </c>
      <c r="AL357" s="91" t="str">
        <f>IF(ISTEXT($D357),IF(AJ357=0,0,IF($AK357="","",IF('1. Eingabemaske'!$F$18="","",(IF('1. Eingabemaske'!$F$18=0,($AJ357/'1. Eingabemaske'!$G$18),($AJ357-1)/('1. Eingabemaske'!$G$18-1))*$AK357)))),"")</f>
        <v/>
      </c>
      <c r="AM357" s="103"/>
      <c r="AN357" s="94" t="str">
        <f>IF(AND(ISTEXT($D357),ISNUMBER($AM357)),IF(HLOOKUP(INT($I357),'1. Eingabemaske'!$I$12:$V$21,8,FALSE)&lt;&gt;0,HLOOKUP(INT($I357),'1. Eingabemaske'!$I$12:$V$21,8,FALSE),""),"")</f>
        <v/>
      </c>
      <c r="AO357" s="89" t="str">
        <f>IF(ISTEXT($D357),IF($AN357="","",IF('1. Eingabemaske'!#REF!="","",(IF('1. Eingabemaske'!#REF!=0,($AM357/'1. Eingabemaske'!#REF!),($AM357-1)/('1. Eingabemaske'!#REF!-1))*$AN357))),"")</f>
        <v/>
      </c>
      <c r="AP357" s="110"/>
      <c r="AQ357" s="94" t="str">
        <f>IF(AND(ISTEXT($D357),ISNUMBER($AP357)),IF(HLOOKUP(INT($I357),'1. Eingabemaske'!$I$12:$V$21,9,FALSE)&lt;&gt;0,HLOOKUP(INT($I357),'1. Eingabemaske'!$I$12:$V$21,9,FALSE),""),"")</f>
        <v/>
      </c>
      <c r="AR357" s="103"/>
      <c r="AS357" s="94" t="str">
        <f>IF(AND(ISTEXT($D357),ISNUMBER($AR357)),IF(HLOOKUP(INT($I357),'1. Eingabemaske'!$I$12:$V$21,10,FALSE)&lt;&gt;0,HLOOKUP(INT($I357),'1. Eingabemaske'!$I$12:$V$21,10,FALSE),""),"")</f>
        <v/>
      </c>
      <c r="AT357" s="95" t="str">
        <f>IF(ISTEXT($D357),(IF($AQ357="",0,IF('1. Eingabemaske'!$F$19="","",(IF('1. Eingabemaske'!$F$19=0,($AP357/'1. Eingabemaske'!$G$19),($AP357-1)/('1. Eingabemaske'!$G$19-1))*$AQ357)))+IF($AS357="",0,IF('1. Eingabemaske'!$F$20="","",(IF('1. Eingabemaske'!$F$20=0,($AR357/'1. Eingabemaske'!$G$20),($AR357-1)/('1. Eingabemaske'!$G$20-1))*$AS357)))),"")</f>
        <v/>
      </c>
      <c r="AU357" s="103"/>
      <c r="AV357" s="94" t="str">
        <f>IF(AND(ISTEXT($D357),ISNUMBER($AU357)),IF(HLOOKUP(INT($I357),'1. Eingabemaske'!$I$12:$V$21,11,FALSE)&lt;&gt;0,HLOOKUP(INT($I357),'1. Eingabemaske'!$I$12:$V$21,11,FALSE),""),"")</f>
        <v/>
      </c>
      <c r="AW357" s="103"/>
      <c r="AX357" s="94" t="str">
        <f>IF(AND(ISTEXT($D357),ISNUMBER($AW357)),IF(HLOOKUP(INT($I357),'1. Eingabemaske'!$I$12:$V$21,12,FALSE)&lt;&gt;0,HLOOKUP(INT($I357),'1. Eingabemaske'!$I$12:$V$21,12,FALSE),""),"")</f>
        <v/>
      </c>
      <c r="AY357" s="95" t="str">
        <f>IF(ISTEXT($D357),SUM(IF($AV357="",0,IF('1. Eingabemaske'!$F$21="","",(IF('1. Eingabemaske'!$F$21=0,($AU357/'1. Eingabemaske'!$G$21),($AU357-1)/('1. Eingabemaske'!$G$21-1)))*$AV357)),IF($AX357="",0,IF('1. Eingabemaske'!#REF!="","",(IF('1. Eingabemaske'!#REF!=0,($AW357/'1. Eingabemaske'!#REF!),($AW357-1)/('1. Eingabemaske'!#REF!-1)))*$AX357))),"")</f>
        <v/>
      </c>
      <c r="AZ357" s="84" t="str">
        <f t="shared" si="46"/>
        <v>Bitte BES einfügen</v>
      </c>
      <c r="BA357" s="96" t="str">
        <f t="shared" si="47"/>
        <v/>
      </c>
      <c r="BB357" s="100"/>
      <c r="BC357" s="100"/>
      <c r="BD357" s="100"/>
    </row>
    <row r="358" spans="2:56" ht="13.5" thickBot="1" x14ac:dyDescent="0.45">
      <c r="B358" s="99" t="str">
        <f t="shared" si="40"/>
        <v xml:space="preserve"> </v>
      </c>
      <c r="C358" s="100"/>
      <c r="D358" s="100"/>
      <c r="E358" s="100"/>
      <c r="F358" s="100"/>
      <c r="G358" s="101"/>
      <c r="H358" s="101"/>
      <c r="I358" s="84" t="str">
        <f>IF(ISBLANK(Tableau1[[#This Row],[Name]]),"",((Tableau1[[#This Row],[Testdatum]]-Tableau1[[#This Row],[Geburtsdatum]])/365))</f>
        <v/>
      </c>
      <c r="J358" s="102" t="str">
        <f t="shared" si="41"/>
        <v xml:space="preserve"> </v>
      </c>
      <c r="K358" s="103"/>
      <c r="L358" s="103"/>
      <c r="M358" s="104" t="str">
        <f>IF(ISTEXT(D358),IF(L358="","",IF(HLOOKUP(INT($I358),'1. Eingabemaske'!$I$12:$V$21,2,FALSE)&lt;&gt;0,HLOOKUP(INT($I358),'1. Eingabemaske'!$I$12:$V$21,2,FALSE),"")),"")</f>
        <v/>
      </c>
      <c r="N358" s="105" t="str">
        <f>IF(ISTEXT($D358),IF(F358="M",IF(L358="","",IF($K358="Frühentwickler",VLOOKUP(INT($I358),'1. Eingabemaske'!$Z$12:$AF$28,5,FALSE),IF($K358="Normalentwickler",VLOOKUP(INT($I358),'1. Eingabemaske'!$Z$12:$AF$23,6,FALSE),IF($K358="Spätentwickler",VLOOKUP(INT($I358),'1. Eingabemaske'!$Z$12:$AF$23,7,FALSE),0)))+((VLOOKUP(INT($I358),'1. Eingabemaske'!$Z$12:$AF$23,2,FALSE))*(($G358-DATE(YEAR($G358),1,1)+1)/365))),IF(F358="W",(IF($K358="Frühentwickler",VLOOKUP(INT($I358),'1. Eingabemaske'!$AH$12:$AN$28,5,FALSE),IF($K358="Normalentwickler",VLOOKUP(INT($I358),'1. Eingabemaske'!$AH$12:$AN$23,6,FALSE),IF($K358="Spätentwickler",VLOOKUP(INT($I358),'1. Eingabemaske'!$AH$12:$AN$23,7,FALSE),0)))+((VLOOKUP(INT($I358),'1. Eingabemaske'!$AH$12:$AN$23,2,FALSE))*(($G358-DATE(YEAR($G358),1,1)+1)/365))),"Geschlecht fehlt!")),"")</f>
        <v/>
      </c>
      <c r="O358" s="106" t="str">
        <f>IF(ISTEXT(D358),IF(M358="","",IF('1. Eingabemaske'!$F$13="",0,(IF('1. Eingabemaske'!$F$13=0,(L358/'1. Eingabemaske'!$G$13),(L358-1)/('1. Eingabemaske'!$G$13-1))*M358*N358))),"")</f>
        <v/>
      </c>
      <c r="P358" s="103"/>
      <c r="Q358" s="103"/>
      <c r="R358" s="104" t="str">
        <f t="shared" si="42"/>
        <v/>
      </c>
      <c r="S358" s="104" t="str">
        <f>IF(AND(ISTEXT($D358),ISNUMBER(R358)),IF(HLOOKUP(INT($I358),'1. Eingabemaske'!$I$12:$V$21,3,FALSE)&lt;&gt;0,HLOOKUP(INT($I358),'1. Eingabemaske'!$I$12:$V$21,3,FALSE),""),"")</f>
        <v/>
      </c>
      <c r="T358" s="106" t="str">
        <f>IF(ISTEXT($D358),IF($S358="","",IF($R358="","",IF('1. Eingabemaske'!$F$14="",0,(IF('1. Eingabemaske'!$F$14=0,(R358/'1. Eingabemaske'!$G$14),(R358-1)/('1. Eingabemaske'!$G$14-1))*$S358)))),"")</f>
        <v/>
      </c>
      <c r="U358" s="103"/>
      <c r="V358" s="103"/>
      <c r="W358" s="104" t="str">
        <f t="shared" si="43"/>
        <v/>
      </c>
      <c r="X358" s="104" t="str">
        <f>IF(AND(ISTEXT($D358),ISNUMBER(W358)),IF(HLOOKUP(INT($I358),'1. Eingabemaske'!$I$12:$V$21,4,FALSE)&lt;&gt;0,HLOOKUP(INT($I358),'1. Eingabemaske'!$I$12:$V$21,4,FALSE),""),"")</f>
        <v/>
      </c>
      <c r="Y358" s="108" t="str">
        <f>IF(ISTEXT($D358),IF($W358="","",IF($X358="","",IF('1. Eingabemaske'!$F$15="","",(IF('1. Eingabemaske'!$F$15=0,($W358/'1. Eingabemaske'!$G$15),($W358-1)/('1. Eingabemaske'!$G$15-1))*$X358)))),"")</f>
        <v/>
      </c>
      <c r="Z358" s="103"/>
      <c r="AA358" s="103"/>
      <c r="AB358" s="104" t="str">
        <f t="shared" si="44"/>
        <v/>
      </c>
      <c r="AC358" s="104" t="str">
        <f>IF(AND(ISTEXT($D358),ISNUMBER($AB358)),IF(HLOOKUP(INT($I358),'1. Eingabemaske'!$I$12:$V$21,5,FALSE)&lt;&gt;0,HLOOKUP(INT($I358),'1. Eingabemaske'!$I$12:$V$21,5,FALSE),""),"")</f>
        <v/>
      </c>
      <c r="AD358" s="91" t="str">
        <f>IF(ISTEXT($D358),IF($AC358="","",IF('1. Eingabemaske'!$F$16="","",(IF('1. Eingabemaske'!$F$16=0,($AB358/'1. Eingabemaske'!$G$16),($AB358-1)/('1. Eingabemaske'!$G$16-1))*$AC358))),"")</f>
        <v/>
      </c>
      <c r="AE358" s="92" t="str">
        <f>IF(ISTEXT($D358),IF(F358="M",IF(L358="","",IF($K358="Frühentwickler",VLOOKUP(INT($I358),'1. Eingabemaske'!$Z$12:$AF$28,5,FALSE),IF($K358="Normalentwickler",VLOOKUP(INT($I358),'1. Eingabemaske'!$Z$12:$AF$23,6,FALSE),IF($K358="Spätentwickler",VLOOKUP(INT($I358),'1. Eingabemaske'!$Z$12:$AF$23,7,FALSE),0)))+((VLOOKUP(INT($I358),'1. Eingabemaske'!$Z$12:$AF$23,2,FALSE))*(($G358-DATE(YEAR($G358),1,1)+1)/365))),IF(F358="W",(IF($K358="Frühentwickler",VLOOKUP(INT($I358),'1. Eingabemaske'!$AH$12:$AN$28,5,FALSE),IF($K358="Normalentwickler",VLOOKUP(INT($I358),'1. Eingabemaske'!$AH$12:$AN$23,6,FALSE),IF($K358="Spätentwickler",VLOOKUP(INT($I358),'1. Eingabemaske'!$AH$12:$AN$23,7,FALSE),0)))+((VLOOKUP(INT($I358),'1. Eingabemaske'!$AH$12:$AN$23,2,FALSE))*(($G358-DATE(YEAR($G358),1,1)+1)/365))),"Geschlecht fehlt!")),"")</f>
        <v/>
      </c>
      <c r="AF358" s="93" t="str">
        <f t="shared" si="45"/>
        <v/>
      </c>
      <c r="AG358" s="103"/>
      <c r="AH358" s="94" t="str">
        <f>IF(AND(ISTEXT($D358),ISNUMBER($AG358)),IF(HLOOKUP(INT($I358),'1. Eingabemaske'!$I$12:$V$21,6,FALSE)&lt;&gt;0,HLOOKUP(INT($I358),'1. Eingabemaske'!$I$12:$V$21,6,FALSE),""),"")</f>
        <v/>
      </c>
      <c r="AI358" s="91" t="str">
        <f>IF(ISTEXT($D358),IF($AH358="","",IF('1. Eingabemaske'!$F$17="","",(IF('1. Eingabemaske'!$F$17=0,($AG358/'1. Eingabemaske'!$G$17),($AG358-1)/('1. Eingabemaske'!$G$17-1))*$AH358))),"")</f>
        <v/>
      </c>
      <c r="AJ358" s="103"/>
      <c r="AK358" s="94" t="str">
        <f>IF(AND(ISTEXT($D358),ISNUMBER($AJ358)),IF(HLOOKUP(INT($I358),'1. Eingabemaske'!$I$12:$V$21,7,FALSE)&lt;&gt;0,HLOOKUP(INT($I358),'1. Eingabemaske'!$I$12:$V$21,7,FALSE),""),"")</f>
        <v/>
      </c>
      <c r="AL358" s="91" t="str">
        <f>IF(ISTEXT($D358),IF(AJ358=0,0,IF($AK358="","",IF('1. Eingabemaske'!$F$18="","",(IF('1. Eingabemaske'!$F$18=0,($AJ358/'1. Eingabemaske'!$G$18),($AJ358-1)/('1. Eingabemaske'!$G$18-1))*$AK358)))),"")</f>
        <v/>
      </c>
      <c r="AM358" s="103"/>
      <c r="AN358" s="94" t="str">
        <f>IF(AND(ISTEXT($D358),ISNUMBER($AM358)),IF(HLOOKUP(INT($I358),'1. Eingabemaske'!$I$12:$V$21,8,FALSE)&lt;&gt;0,HLOOKUP(INT($I358),'1. Eingabemaske'!$I$12:$V$21,8,FALSE),""),"")</f>
        <v/>
      </c>
      <c r="AO358" s="89" t="str">
        <f>IF(ISTEXT($D358),IF($AN358="","",IF('1. Eingabemaske'!#REF!="","",(IF('1. Eingabemaske'!#REF!=0,($AM358/'1. Eingabemaske'!#REF!),($AM358-1)/('1. Eingabemaske'!#REF!-1))*$AN358))),"")</f>
        <v/>
      </c>
      <c r="AP358" s="110"/>
      <c r="AQ358" s="94" t="str">
        <f>IF(AND(ISTEXT($D358),ISNUMBER($AP358)),IF(HLOOKUP(INT($I358),'1. Eingabemaske'!$I$12:$V$21,9,FALSE)&lt;&gt;0,HLOOKUP(INT($I358),'1. Eingabemaske'!$I$12:$V$21,9,FALSE),""),"")</f>
        <v/>
      </c>
      <c r="AR358" s="103"/>
      <c r="AS358" s="94" t="str">
        <f>IF(AND(ISTEXT($D358),ISNUMBER($AR358)),IF(HLOOKUP(INT($I358),'1. Eingabemaske'!$I$12:$V$21,10,FALSE)&lt;&gt;0,HLOOKUP(INT($I358),'1. Eingabemaske'!$I$12:$V$21,10,FALSE),""),"")</f>
        <v/>
      </c>
      <c r="AT358" s="95" t="str">
        <f>IF(ISTEXT($D358),(IF($AQ358="",0,IF('1. Eingabemaske'!$F$19="","",(IF('1. Eingabemaske'!$F$19=0,($AP358/'1. Eingabemaske'!$G$19),($AP358-1)/('1. Eingabemaske'!$G$19-1))*$AQ358)))+IF($AS358="",0,IF('1. Eingabemaske'!$F$20="","",(IF('1. Eingabemaske'!$F$20=0,($AR358/'1. Eingabemaske'!$G$20),($AR358-1)/('1. Eingabemaske'!$G$20-1))*$AS358)))),"")</f>
        <v/>
      </c>
      <c r="AU358" s="103"/>
      <c r="AV358" s="94" t="str">
        <f>IF(AND(ISTEXT($D358),ISNUMBER($AU358)),IF(HLOOKUP(INT($I358),'1. Eingabemaske'!$I$12:$V$21,11,FALSE)&lt;&gt;0,HLOOKUP(INT($I358),'1. Eingabemaske'!$I$12:$V$21,11,FALSE),""),"")</f>
        <v/>
      </c>
      <c r="AW358" s="103"/>
      <c r="AX358" s="94" t="str">
        <f>IF(AND(ISTEXT($D358),ISNUMBER($AW358)),IF(HLOOKUP(INT($I358),'1. Eingabemaske'!$I$12:$V$21,12,FALSE)&lt;&gt;0,HLOOKUP(INT($I358),'1. Eingabemaske'!$I$12:$V$21,12,FALSE),""),"")</f>
        <v/>
      </c>
      <c r="AY358" s="95" t="str">
        <f>IF(ISTEXT($D358),SUM(IF($AV358="",0,IF('1. Eingabemaske'!$F$21="","",(IF('1. Eingabemaske'!$F$21=0,($AU358/'1. Eingabemaske'!$G$21),($AU358-1)/('1. Eingabemaske'!$G$21-1)))*$AV358)),IF($AX358="",0,IF('1. Eingabemaske'!#REF!="","",(IF('1. Eingabemaske'!#REF!=0,($AW358/'1. Eingabemaske'!#REF!),($AW358-1)/('1. Eingabemaske'!#REF!-1)))*$AX358))),"")</f>
        <v/>
      </c>
      <c r="AZ358" s="84" t="str">
        <f t="shared" si="46"/>
        <v>Bitte BES einfügen</v>
      </c>
      <c r="BA358" s="96" t="str">
        <f t="shared" si="47"/>
        <v/>
      </c>
      <c r="BB358" s="100"/>
      <c r="BC358" s="100"/>
      <c r="BD358" s="100"/>
    </row>
    <row r="359" spans="2:56" ht="13.5" thickBot="1" x14ac:dyDescent="0.45">
      <c r="B359" s="99" t="str">
        <f t="shared" si="40"/>
        <v xml:space="preserve"> </v>
      </c>
      <c r="C359" s="100"/>
      <c r="D359" s="100"/>
      <c r="E359" s="100"/>
      <c r="F359" s="100"/>
      <c r="G359" s="101"/>
      <c r="H359" s="101"/>
      <c r="I359" s="84" t="str">
        <f>IF(ISBLANK(Tableau1[[#This Row],[Name]]),"",((Tableau1[[#This Row],[Testdatum]]-Tableau1[[#This Row],[Geburtsdatum]])/365))</f>
        <v/>
      </c>
      <c r="J359" s="102" t="str">
        <f t="shared" si="41"/>
        <v xml:space="preserve"> </v>
      </c>
      <c r="K359" s="103"/>
      <c r="L359" s="103"/>
      <c r="M359" s="104" t="str">
        <f>IF(ISTEXT(D359),IF(L359="","",IF(HLOOKUP(INT($I359),'1. Eingabemaske'!$I$12:$V$21,2,FALSE)&lt;&gt;0,HLOOKUP(INT($I359),'1. Eingabemaske'!$I$12:$V$21,2,FALSE),"")),"")</f>
        <v/>
      </c>
      <c r="N359" s="105" t="str">
        <f>IF(ISTEXT($D359),IF(F359="M",IF(L359="","",IF($K359="Frühentwickler",VLOOKUP(INT($I359),'1. Eingabemaske'!$Z$12:$AF$28,5,FALSE),IF($K359="Normalentwickler",VLOOKUP(INT($I359),'1. Eingabemaske'!$Z$12:$AF$23,6,FALSE),IF($K359="Spätentwickler",VLOOKUP(INT($I359),'1. Eingabemaske'!$Z$12:$AF$23,7,FALSE),0)))+((VLOOKUP(INT($I359),'1. Eingabemaske'!$Z$12:$AF$23,2,FALSE))*(($G359-DATE(YEAR($G359),1,1)+1)/365))),IF(F359="W",(IF($K359="Frühentwickler",VLOOKUP(INT($I359),'1. Eingabemaske'!$AH$12:$AN$28,5,FALSE),IF($K359="Normalentwickler",VLOOKUP(INT($I359),'1. Eingabemaske'!$AH$12:$AN$23,6,FALSE),IF($K359="Spätentwickler",VLOOKUP(INT($I359),'1. Eingabemaske'!$AH$12:$AN$23,7,FALSE),0)))+((VLOOKUP(INT($I359),'1. Eingabemaske'!$AH$12:$AN$23,2,FALSE))*(($G359-DATE(YEAR($G359),1,1)+1)/365))),"Geschlecht fehlt!")),"")</f>
        <v/>
      </c>
      <c r="O359" s="106" t="str">
        <f>IF(ISTEXT(D359),IF(M359="","",IF('1. Eingabemaske'!$F$13="",0,(IF('1. Eingabemaske'!$F$13=0,(L359/'1. Eingabemaske'!$G$13),(L359-1)/('1. Eingabemaske'!$G$13-1))*M359*N359))),"")</f>
        <v/>
      </c>
      <c r="P359" s="103"/>
      <c r="Q359" s="103"/>
      <c r="R359" s="104" t="str">
        <f t="shared" si="42"/>
        <v/>
      </c>
      <c r="S359" s="104" t="str">
        <f>IF(AND(ISTEXT($D359),ISNUMBER(R359)),IF(HLOOKUP(INT($I359),'1. Eingabemaske'!$I$12:$V$21,3,FALSE)&lt;&gt;0,HLOOKUP(INT($I359),'1. Eingabemaske'!$I$12:$V$21,3,FALSE),""),"")</f>
        <v/>
      </c>
      <c r="T359" s="106" t="str">
        <f>IF(ISTEXT($D359),IF($S359="","",IF($R359="","",IF('1. Eingabemaske'!$F$14="",0,(IF('1. Eingabemaske'!$F$14=0,(R359/'1. Eingabemaske'!$G$14),(R359-1)/('1. Eingabemaske'!$G$14-1))*$S359)))),"")</f>
        <v/>
      </c>
      <c r="U359" s="103"/>
      <c r="V359" s="103"/>
      <c r="W359" s="104" t="str">
        <f t="shared" si="43"/>
        <v/>
      </c>
      <c r="X359" s="104" t="str">
        <f>IF(AND(ISTEXT($D359),ISNUMBER(W359)),IF(HLOOKUP(INT($I359),'1. Eingabemaske'!$I$12:$V$21,4,FALSE)&lt;&gt;0,HLOOKUP(INT($I359),'1. Eingabemaske'!$I$12:$V$21,4,FALSE),""),"")</f>
        <v/>
      </c>
      <c r="Y359" s="108" t="str">
        <f>IF(ISTEXT($D359),IF($W359="","",IF($X359="","",IF('1. Eingabemaske'!$F$15="","",(IF('1. Eingabemaske'!$F$15=0,($W359/'1. Eingabemaske'!$G$15),($W359-1)/('1. Eingabemaske'!$G$15-1))*$X359)))),"")</f>
        <v/>
      </c>
      <c r="Z359" s="103"/>
      <c r="AA359" s="103"/>
      <c r="AB359" s="104" t="str">
        <f t="shared" si="44"/>
        <v/>
      </c>
      <c r="AC359" s="104" t="str">
        <f>IF(AND(ISTEXT($D359),ISNUMBER($AB359)),IF(HLOOKUP(INT($I359),'1. Eingabemaske'!$I$12:$V$21,5,FALSE)&lt;&gt;0,HLOOKUP(INT($I359),'1. Eingabemaske'!$I$12:$V$21,5,FALSE),""),"")</f>
        <v/>
      </c>
      <c r="AD359" s="91" t="str">
        <f>IF(ISTEXT($D359),IF($AC359="","",IF('1. Eingabemaske'!$F$16="","",(IF('1. Eingabemaske'!$F$16=0,($AB359/'1. Eingabemaske'!$G$16),($AB359-1)/('1. Eingabemaske'!$G$16-1))*$AC359))),"")</f>
        <v/>
      </c>
      <c r="AE359" s="92" t="str">
        <f>IF(ISTEXT($D359),IF(F359="M",IF(L359="","",IF($K359="Frühentwickler",VLOOKUP(INT($I359),'1. Eingabemaske'!$Z$12:$AF$28,5,FALSE),IF($K359="Normalentwickler",VLOOKUP(INT($I359),'1. Eingabemaske'!$Z$12:$AF$23,6,FALSE),IF($K359="Spätentwickler",VLOOKUP(INT($I359),'1. Eingabemaske'!$Z$12:$AF$23,7,FALSE),0)))+((VLOOKUP(INT($I359),'1. Eingabemaske'!$Z$12:$AF$23,2,FALSE))*(($G359-DATE(YEAR($G359),1,1)+1)/365))),IF(F359="W",(IF($K359="Frühentwickler",VLOOKUP(INT($I359),'1. Eingabemaske'!$AH$12:$AN$28,5,FALSE),IF($K359="Normalentwickler",VLOOKUP(INT($I359),'1. Eingabemaske'!$AH$12:$AN$23,6,FALSE),IF($K359="Spätentwickler",VLOOKUP(INT($I359),'1. Eingabemaske'!$AH$12:$AN$23,7,FALSE),0)))+((VLOOKUP(INT($I359),'1. Eingabemaske'!$AH$12:$AN$23,2,FALSE))*(($G359-DATE(YEAR($G359),1,1)+1)/365))),"Geschlecht fehlt!")),"")</f>
        <v/>
      </c>
      <c r="AF359" s="93" t="str">
        <f t="shared" si="45"/>
        <v/>
      </c>
      <c r="AG359" s="103"/>
      <c r="AH359" s="94" t="str">
        <f>IF(AND(ISTEXT($D359),ISNUMBER($AG359)),IF(HLOOKUP(INT($I359),'1. Eingabemaske'!$I$12:$V$21,6,FALSE)&lt;&gt;0,HLOOKUP(INT($I359),'1. Eingabemaske'!$I$12:$V$21,6,FALSE),""),"")</f>
        <v/>
      </c>
      <c r="AI359" s="91" t="str">
        <f>IF(ISTEXT($D359),IF($AH359="","",IF('1. Eingabemaske'!$F$17="","",(IF('1. Eingabemaske'!$F$17=0,($AG359/'1. Eingabemaske'!$G$17),($AG359-1)/('1. Eingabemaske'!$G$17-1))*$AH359))),"")</f>
        <v/>
      </c>
      <c r="AJ359" s="103"/>
      <c r="AK359" s="94" t="str">
        <f>IF(AND(ISTEXT($D359),ISNUMBER($AJ359)),IF(HLOOKUP(INT($I359),'1. Eingabemaske'!$I$12:$V$21,7,FALSE)&lt;&gt;0,HLOOKUP(INT($I359),'1. Eingabemaske'!$I$12:$V$21,7,FALSE),""),"")</f>
        <v/>
      </c>
      <c r="AL359" s="91" t="str">
        <f>IF(ISTEXT($D359),IF(AJ359=0,0,IF($AK359="","",IF('1. Eingabemaske'!$F$18="","",(IF('1. Eingabemaske'!$F$18=0,($AJ359/'1. Eingabemaske'!$G$18),($AJ359-1)/('1. Eingabemaske'!$G$18-1))*$AK359)))),"")</f>
        <v/>
      </c>
      <c r="AM359" s="103"/>
      <c r="AN359" s="94" t="str">
        <f>IF(AND(ISTEXT($D359),ISNUMBER($AM359)),IF(HLOOKUP(INT($I359),'1. Eingabemaske'!$I$12:$V$21,8,FALSE)&lt;&gt;0,HLOOKUP(INT($I359),'1. Eingabemaske'!$I$12:$V$21,8,FALSE),""),"")</f>
        <v/>
      </c>
      <c r="AO359" s="89" t="str">
        <f>IF(ISTEXT($D359),IF($AN359="","",IF('1. Eingabemaske'!#REF!="","",(IF('1. Eingabemaske'!#REF!=0,($AM359/'1. Eingabemaske'!#REF!),($AM359-1)/('1. Eingabemaske'!#REF!-1))*$AN359))),"")</f>
        <v/>
      </c>
      <c r="AP359" s="110"/>
      <c r="AQ359" s="94" t="str">
        <f>IF(AND(ISTEXT($D359),ISNUMBER($AP359)),IF(HLOOKUP(INT($I359),'1. Eingabemaske'!$I$12:$V$21,9,FALSE)&lt;&gt;0,HLOOKUP(INT($I359),'1. Eingabemaske'!$I$12:$V$21,9,FALSE),""),"")</f>
        <v/>
      </c>
      <c r="AR359" s="103"/>
      <c r="AS359" s="94" t="str">
        <f>IF(AND(ISTEXT($D359),ISNUMBER($AR359)),IF(HLOOKUP(INT($I359),'1. Eingabemaske'!$I$12:$V$21,10,FALSE)&lt;&gt;0,HLOOKUP(INT($I359),'1. Eingabemaske'!$I$12:$V$21,10,FALSE),""),"")</f>
        <v/>
      </c>
      <c r="AT359" s="95" t="str">
        <f>IF(ISTEXT($D359),(IF($AQ359="",0,IF('1. Eingabemaske'!$F$19="","",(IF('1. Eingabemaske'!$F$19=0,($AP359/'1. Eingabemaske'!$G$19),($AP359-1)/('1. Eingabemaske'!$G$19-1))*$AQ359)))+IF($AS359="",0,IF('1. Eingabemaske'!$F$20="","",(IF('1. Eingabemaske'!$F$20=0,($AR359/'1. Eingabemaske'!$G$20),($AR359-1)/('1. Eingabemaske'!$G$20-1))*$AS359)))),"")</f>
        <v/>
      </c>
      <c r="AU359" s="103"/>
      <c r="AV359" s="94" t="str">
        <f>IF(AND(ISTEXT($D359),ISNUMBER($AU359)),IF(HLOOKUP(INT($I359),'1. Eingabemaske'!$I$12:$V$21,11,FALSE)&lt;&gt;0,HLOOKUP(INT($I359),'1. Eingabemaske'!$I$12:$V$21,11,FALSE),""),"")</f>
        <v/>
      </c>
      <c r="AW359" s="103"/>
      <c r="AX359" s="94" t="str">
        <f>IF(AND(ISTEXT($D359),ISNUMBER($AW359)),IF(HLOOKUP(INT($I359),'1. Eingabemaske'!$I$12:$V$21,12,FALSE)&lt;&gt;0,HLOOKUP(INT($I359),'1. Eingabemaske'!$I$12:$V$21,12,FALSE),""),"")</f>
        <v/>
      </c>
      <c r="AY359" s="95" t="str">
        <f>IF(ISTEXT($D359),SUM(IF($AV359="",0,IF('1. Eingabemaske'!$F$21="","",(IF('1. Eingabemaske'!$F$21=0,($AU359/'1. Eingabemaske'!$G$21),($AU359-1)/('1. Eingabemaske'!$G$21-1)))*$AV359)),IF($AX359="",0,IF('1. Eingabemaske'!#REF!="","",(IF('1. Eingabemaske'!#REF!=0,($AW359/'1. Eingabemaske'!#REF!),($AW359-1)/('1. Eingabemaske'!#REF!-1)))*$AX359))),"")</f>
        <v/>
      </c>
      <c r="AZ359" s="84" t="str">
        <f t="shared" si="46"/>
        <v>Bitte BES einfügen</v>
      </c>
      <c r="BA359" s="96" t="str">
        <f t="shared" si="47"/>
        <v/>
      </c>
      <c r="BB359" s="100"/>
      <c r="BC359" s="100"/>
      <c r="BD359" s="100"/>
    </row>
    <row r="360" spans="2:56" ht="13.5" thickBot="1" x14ac:dyDescent="0.45">
      <c r="B360" s="99" t="str">
        <f t="shared" si="40"/>
        <v xml:space="preserve"> </v>
      </c>
      <c r="C360" s="100"/>
      <c r="D360" s="100"/>
      <c r="E360" s="100"/>
      <c r="F360" s="100"/>
      <c r="G360" s="101"/>
      <c r="H360" s="101"/>
      <c r="I360" s="84" t="str">
        <f>IF(ISBLANK(Tableau1[[#This Row],[Name]]),"",((Tableau1[[#This Row],[Testdatum]]-Tableau1[[#This Row],[Geburtsdatum]])/365))</f>
        <v/>
      </c>
      <c r="J360" s="102" t="str">
        <f t="shared" si="41"/>
        <v xml:space="preserve"> </v>
      </c>
      <c r="K360" s="103"/>
      <c r="L360" s="103"/>
      <c r="M360" s="104" t="str">
        <f>IF(ISTEXT(D360),IF(L360="","",IF(HLOOKUP(INT($I360),'1. Eingabemaske'!$I$12:$V$21,2,FALSE)&lt;&gt;0,HLOOKUP(INT($I360),'1. Eingabemaske'!$I$12:$V$21,2,FALSE),"")),"")</f>
        <v/>
      </c>
      <c r="N360" s="105" t="str">
        <f>IF(ISTEXT($D360),IF(F360="M",IF(L360="","",IF($K360="Frühentwickler",VLOOKUP(INT($I360),'1. Eingabemaske'!$Z$12:$AF$28,5,FALSE),IF($K360="Normalentwickler",VLOOKUP(INT($I360),'1. Eingabemaske'!$Z$12:$AF$23,6,FALSE),IF($K360="Spätentwickler",VLOOKUP(INT($I360),'1. Eingabemaske'!$Z$12:$AF$23,7,FALSE),0)))+((VLOOKUP(INT($I360),'1. Eingabemaske'!$Z$12:$AF$23,2,FALSE))*(($G360-DATE(YEAR($G360),1,1)+1)/365))),IF(F360="W",(IF($K360="Frühentwickler",VLOOKUP(INT($I360),'1. Eingabemaske'!$AH$12:$AN$28,5,FALSE),IF($K360="Normalentwickler",VLOOKUP(INT($I360),'1. Eingabemaske'!$AH$12:$AN$23,6,FALSE),IF($K360="Spätentwickler",VLOOKUP(INT($I360),'1. Eingabemaske'!$AH$12:$AN$23,7,FALSE),0)))+((VLOOKUP(INT($I360),'1. Eingabemaske'!$AH$12:$AN$23,2,FALSE))*(($G360-DATE(YEAR($G360),1,1)+1)/365))),"Geschlecht fehlt!")),"")</f>
        <v/>
      </c>
      <c r="O360" s="106" t="str">
        <f>IF(ISTEXT(D360),IF(M360="","",IF('1. Eingabemaske'!$F$13="",0,(IF('1. Eingabemaske'!$F$13=0,(L360/'1. Eingabemaske'!$G$13),(L360-1)/('1. Eingabemaske'!$G$13-1))*M360*N360))),"")</f>
        <v/>
      </c>
      <c r="P360" s="103"/>
      <c r="Q360" s="103"/>
      <c r="R360" s="104" t="str">
        <f t="shared" si="42"/>
        <v/>
      </c>
      <c r="S360" s="104" t="str">
        <f>IF(AND(ISTEXT($D360),ISNUMBER(R360)),IF(HLOOKUP(INT($I360),'1. Eingabemaske'!$I$12:$V$21,3,FALSE)&lt;&gt;0,HLOOKUP(INT($I360),'1. Eingabemaske'!$I$12:$V$21,3,FALSE),""),"")</f>
        <v/>
      </c>
      <c r="T360" s="106" t="str">
        <f>IF(ISTEXT($D360),IF($S360="","",IF($R360="","",IF('1. Eingabemaske'!$F$14="",0,(IF('1. Eingabemaske'!$F$14=0,(R360/'1. Eingabemaske'!$G$14),(R360-1)/('1. Eingabemaske'!$G$14-1))*$S360)))),"")</f>
        <v/>
      </c>
      <c r="U360" s="103"/>
      <c r="V360" s="103"/>
      <c r="W360" s="104" t="str">
        <f t="shared" si="43"/>
        <v/>
      </c>
      <c r="X360" s="104" t="str">
        <f>IF(AND(ISTEXT($D360),ISNUMBER(W360)),IF(HLOOKUP(INT($I360),'1. Eingabemaske'!$I$12:$V$21,4,FALSE)&lt;&gt;0,HLOOKUP(INT($I360),'1. Eingabemaske'!$I$12:$V$21,4,FALSE),""),"")</f>
        <v/>
      </c>
      <c r="Y360" s="108" t="str">
        <f>IF(ISTEXT($D360),IF($W360="","",IF($X360="","",IF('1. Eingabemaske'!$F$15="","",(IF('1. Eingabemaske'!$F$15=0,($W360/'1. Eingabemaske'!$G$15),($W360-1)/('1. Eingabemaske'!$G$15-1))*$X360)))),"")</f>
        <v/>
      </c>
      <c r="Z360" s="103"/>
      <c r="AA360" s="103"/>
      <c r="AB360" s="104" t="str">
        <f t="shared" si="44"/>
        <v/>
      </c>
      <c r="AC360" s="104" t="str">
        <f>IF(AND(ISTEXT($D360),ISNUMBER($AB360)),IF(HLOOKUP(INT($I360),'1. Eingabemaske'!$I$12:$V$21,5,FALSE)&lt;&gt;0,HLOOKUP(INT($I360),'1. Eingabemaske'!$I$12:$V$21,5,FALSE),""),"")</f>
        <v/>
      </c>
      <c r="AD360" s="91" t="str">
        <f>IF(ISTEXT($D360),IF($AC360="","",IF('1. Eingabemaske'!$F$16="","",(IF('1. Eingabemaske'!$F$16=0,($AB360/'1. Eingabemaske'!$G$16),($AB360-1)/('1. Eingabemaske'!$G$16-1))*$AC360))),"")</f>
        <v/>
      </c>
      <c r="AE360" s="92" t="str">
        <f>IF(ISTEXT($D360),IF(F360="M",IF(L360="","",IF($K360="Frühentwickler",VLOOKUP(INT($I360),'1. Eingabemaske'!$Z$12:$AF$28,5,FALSE),IF($K360="Normalentwickler",VLOOKUP(INT($I360),'1. Eingabemaske'!$Z$12:$AF$23,6,FALSE),IF($K360="Spätentwickler",VLOOKUP(INT($I360),'1. Eingabemaske'!$Z$12:$AF$23,7,FALSE),0)))+((VLOOKUP(INT($I360),'1. Eingabemaske'!$Z$12:$AF$23,2,FALSE))*(($G360-DATE(YEAR($G360),1,1)+1)/365))),IF(F360="W",(IF($K360="Frühentwickler",VLOOKUP(INT($I360),'1. Eingabemaske'!$AH$12:$AN$28,5,FALSE),IF($K360="Normalentwickler",VLOOKUP(INT($I360),'1. Eingabemaske'!$AH$12:$AN$23,6,FALSE),IF($K360="Spätentwickler",VLOOKUP(INT($I360),'1. Eingabemaske'!$AH$12:$AN$23,7,FALSE),0)))+((VLOOKUP(INT($I360),'1. Eingabemaske'!$AH$12:$AN$23,2,FALSE))*(($G360-DATE(YEAR($G360),1,1)+1)/365))),"Geschlecht fehlt!")),"")</f>
        <v/>
      </c>
      <c r="AF360" s="93" t="str">
        <f t="shared" si="45"/>
        <v/>
      </c>
      <c r="AG360" s="103"/>
      <c r="AH360" s="94" t="str">
        <f>IF(AND(ISTEXT($D360),ISNUMBER($AG360)),IF(HLOOKUP(INT($I360),'1. Eingabemaske'!$I$12:$V$21,6,FALSE)&lt;&gt;0,HLOOKUP(INT($I360),'1. Eingabemaske'!$I$12:$V$21,6,FALSE),""),"")</f>
        <v/>
      </c>
      <c r="AI360" s="91" t="str">
        <f>IF(ISTEXT($D360),IF($AH360="","",IF('1. Eingabemaske'!$F$17="","",(IF('1. Eingabemaske'!$F$17=0,($AG360/'1. Eingabemaske'!$G$17),($AG360-1)/('1. Eingabemaske'!$G$17-1))*$AH360))),"")</f>
        <v/>
      </c>
      <c r="AJ360" s="103"/>
      <c r="AK360" s="94" t="str">
        <f>IF(AND(ISTEXT($D360),ISNUMBER($AJ360)),IF(HLOOKUP(INT($I360),'1. Eingabemaske'!$I$12:$V$21,7,FALSE)&lt;&gt;0,HLOOKUP(INT($I360),'1. Eingabemaske'!$I$12:$V$21,7,FALSE),""),"")</f>
        <v/>
      </c>
      <c r="AL360" s="91" t="str">
        <f>IF(ISTEXT($D360),IF(AJ360=0,0,IF($AK360="","",IF('1. Eingabemaske'!$F$18="","",(IF('1. Eingabemaske'!$F$18=0,($AJ360/'1. Eingabemaske'!$G$18),($AJ360-1)/('1. Eingabemaske'!$G$18-1))*$AK360)))),"")</f>
        <v/>
      </c>
      <c r="AM360" s="103"/>
      <c r="AN360" s="94" t="str">
        <f>IF(AND(ISTEXT($D360),ISNUMBER($AM360)),IF(HLOOKUP(INT($I360),'1. Eingabemaske'!$I$12:$V$21,8,FALSE)&lt;&gt;0,HLOOKUP(INT($I360),'1. Eingabemaske'!$I$12:$V$21,8,FALSE),""),"")</f>
        <v/>
      </c>
      <c r="AO360" s="89" t="str">
        <f>IF(ISTEXT($D360),IF($AN360="","",IF('1. Eingabemaske'!#REF!="","",(IF('1. Eingabemaske'!#REF!=0,($AM360/'1. Eingabemaske'!#REF!),($AM360-1)/('1. Eingabemaske'!#REF!-1))*$AN360))),"")</f>
        <v/>
      </c>
      <c r="AP360" s="110"/>
      <c r="AQ360" s="94" t="str">
        <f>IF(AND(ISTEXT($D360),ISNUMBER($AP360)),IF(HLOOKUP(INT($I360),'1. Eingabemaske'!$I$12:$V$21,9,FALSE)&lt;&gt;0,HLOOKUP(INT($I360),'1. Eingabemaske'!$I$12:$V$21,9,FALSE),""),"")</f>
        <v/>
      </c>
      <c r="AR360" s="103"/>
      <c r="AS360" s="94" t="str">
        <f>IF(AND(ISTEXT($D360),ISNUMBER($AR360)),IF(HLOOKUP(INT($I360),'1. Eingabemaske'!$I$12:$V$21,10,FALSE)&lt;&gt;0,HLOOKUP(INT($I360),'1. Eingabemaske'!$I$12:$V$21,10,FALSE),""),"")</f>
        <v/>
      </c>
      <c r="AT360" s="95" t="str">
        <f>IF(ISTEXT($D360),(IF($AQ360="",0,IF('1. Eingabemaske'!$F$19="","",(IF('1. Eingabemaske'!$F$19=0,($AP360/'1. Eingabemaske'!$G$19),($AP360-1)/('1. Eingabemaske'!$G$19-1))*$AQ360)))+IF($AS360="",0,IF('1. Eingabemaske'!$F$20="","",(IF('1. Eingabemaske'!$F$20=0,($AR360/'1. Eingabemaske'!$G$20),($AR360-1)/('1. Eingabemaske'!$G$20-1))*$AS360)))),"")</f>
        <v/>
      </c>
      <c r="AU360" s="103"/>
      <c r="AV360" s="94" t="str">
        <f>IF(AND(ISTEXT($D360),ISNUMBER($AU360)),IF(HLOOKUP(INT($I360),'1. Eingabemaske'!$I$12:$V$21,11,FALSE)&lt;&gt;0,HLOOKUP(INT($I360),'1. Eingabemaske'!$I$12:$V$21,11,FALSE),""),"")</f>
        <v/>
      </c>
      <c r="AW360" s="103"/>
      <c r="AX360" s="94" t="str">
        <f>IF(AND(ISTEXT($D360),ISNUMBER($AW360)),IF(HLOOKUP(INT($I360),'1. Eingabemaske'!$I$12:$V$21,12,FALSE)&lt;&gt;0,HLOOKUP(INT($I360),'1. Eingabemaske'!$I$12:$V$21,12,FALSE),""),"")</f>
        <v/>
      </c>
      <c r="AY360" s="95" t="str">
        <f>IF(ISTEXT($D360),SUM(IF($AV360="",0,IF('1. Eingabemaske'!$F$21="","",(IF('1. Eingabemaske'!$F$21=0,($AU360/'1. Eingabemaske'!$G$21),($AU360-1)/('1. Eingabemaske'!$G$21-1)))*$AV360)),IF($AX360="",0,IF('1. Eingabemaske'!#REF!="","",(IF('1. Eingabemaske'!#REF!=0,($AW360/'1. Eingabemaske'!#REF!),($AW360-1)/('1. Eingabemaske'!#REF!-1)))*$AX360))),"")</f>
        <v/>
      </c>
      <c r="AZ360" s="84" t="str">
        <f t="shared" si="46"/>
        <v>Bitte BES einfügen</v>
      </c>
      <c r="BA360" s="96" t="str">
        <f t="shared" si="47"/>
        <v/>
      </c>
      <c r="BB360" s="100"/>
      <c r="BC360" s="100"/>
      <c r="BD360" s="100"/>
    </row>
    <row r="361" spans="2:56" ht="13.5" thickBot="1" x14ac:dyDescent="0.45">
      <c r="B361" s="99" t="str">
        <f t="shared" si="40"/>
        <v xml:space="preserve"> </v>
      </c>
      <c r="C361" s="100"/>
      <c r="D361" s="100"/>
      <c r="E361" s="100"/>
      <c r="F361" s="100"/>
      <c r="G361" s="101"/>
      <c r="H361" s="101"/>
      <c r="I361" s="84" t="str">
        <f>IF(ISBLANK(Tableau1[[#This Row],[Name]]),"",((Tableau1[[#This Row],[Testdatum]]-Tableau1[[#This Row],[Geburtsdatum]])/365))</f>
        <v/>
      </c>
      <c r="J361" s="102" t="str">
        <f t="shared" si="41"/>
        <v xml:space="preserve"> </v>
      </c>
      <c r="K361" s="103"/>
      <c r="L361" s="103"/>
      <c r="M361" s="104" t="str">
        <f>IF(ISTEXT(D361),IF(L361="","",IF(HLOOKUP(INT($I361),'1. Eingabemaske'!$I$12:$V$21,2,FALSE)&lt;&gt;0,HLOOKUP(INT($I361),'1. Eingabemaske'!$I$12:$V$21,2,FALSE),"")),"")</f>
        <v/>
      </c>
      <c r="N361" s="105" t="str">
        <f>IF(ISTEXT($D361),IF(F361="M",IF(L361="","",IF($K361="Frühentwickler",VLOOKUP(INT($I361),'1. Eingabemaske'!$Z$12:$AF$28,5,FALSE),IF($K361="Normalentwickler",VLOOKUP(INT($I361),'1. Eingabemaske'!$Z$12:$AF$23,6,FALSE),IF($K361="Spätentwickler",VLOOKUP(INT($I361),'1. Eingabemaske'!$Z$12:$AF$23,7,FALSE),0)))+((VLOOKUP(INT($I361),'1. Eingabemaske'!$Z$12:$AF$23,2,FALSE))*(($G361-DATE(YEAR($G361),1,1)+1)/365))),IF(F361="W",(IF($K361="Frühentwickler",VLOOKUP(INT($I361),'1. Eingabemaske'!$AH$12:$AN$28,5,FALSE),IF($K361="Normalentwickler",VLOOKUP(INT($I361),'1. Eingabemaske'!$AH$12:$AN$23,6,FALSE),IF($K361="Spätentwickler",VLOOKUP(INT($I361),'1. Eingabemaske'!$AH$12:$AN$23,7,FALSE),0)))+((VLOOKUP(INT($I361),'1. Eingabemaske'!$AH$12:$AN$23,2,FALSE))*(($G361-DATE(YEAR($G361),1,1)+1)/365))),"Geschlecht fehlt!")),"")</f>
        <v/>
      </c>
      <c r="O361" s="106" t="str">
        <f>IF(ISTEXT(D361),IF(M361="","",IF('1. Eingabemaske'!$F$13="",0,(IF('1. Eingabemaske'!$F$13=0,(L361/'1. Eingabemaske'!$G$13),(L361-1)/('1. Eingabemaske'!$G$13-1))*M361*N361))),"")</f>
        <v/>
      </c>
      <c r="P361" s="103"/>
      <c r="Q361" s="103"/>
      <c r="R361" s="104" t="str">
        <f t="shared" si="42"/>
        <v/>
      </c>
      <c r="S361" s="104" t="str">
        <f>IF(AND(ISTEXT($D361),ISNUMBER(R361)),IF(HLOOKUP(INT($I361),'1. Eingabemaske'!$I$12:$V$21,3,FALSE)&lt;&gt;0,HLOOKUP(INT($I361),'1. Eingabemaske'!$I$12:$V$21,3,FALSE),""),"")</f>
        <v/>
      </c>
      <c r="T361" s="106" t="str">
        <f>IF(ISTEXT($D361),IF($S361="","",IF($R361="","",IF('1. Eingabemaske'!$F$14="",0,(IF('1. Eingabemaske'!$F$14=0,(R361/'1. Eingabemaske'!$G$14),(R361-1)/('1. Eingabemaske'!$G$14-1))*$S361)))),"")</f>
        <v/>
      </c>
      <c r="U361" s="103"/>
      <c r="V361" s="103"/>
      <c r="W361" s="104" t="str">
        <f t="shared" si="43"/>
        <v/>
      </c>
      <c r="X361" s="104" t="str">
        <f>IF(AND(ISTEXT($D361),ISNUMBER(W361)),IF(HLOOKUP(INT($I361),'1. Eingabemaske'!$I$12:$V$21,4,FALSE)&lt;&gt;0,HLOOKUP(INT($I361),'1. Eingabemaske'!$I$12:$V$21,4,FALSE),""),"")</f>
        <v/>
      </c>
      <c r="Y361" s="108" t="str">
        <f>IF(ISTEXT($D361),IF($W361="","",IF($X361="","",IF('1. Eingabemaske'!$F$15="","",(IF('1. Eingabemaske'!$F$15=0,($W361/'1. Eingabemaske'!$G$15),($W361-1)/('1. Eingabemaske'!$G$15-1))*$X361)))),"")</f>
        <v/>
      </c>
      <c r="Z361" s="103"/>
      <c r="AA361" s="103"/>
      <c r="AB361" s="104" t="str">
        <f t="shared" si="44"/>
        <v/>
      </c>
      <c r="AC361" s="104" t="str">
        <f>IF(AND(ISTEXT($D361),ISNUMBER($AB361)),IF(HLOOKUP(INT($I361),'1. Eingabemaske'!$I$12:$V$21,5,FALSE)&lt;&gt;0,HLOOKUP(INT($I361),'1. Eingabemaske'!$I$12:$V$21,5,FALSE),""),"")</f>
        <v/>
      </c>
      <c r="AD361" s="91" t="str">
        <f>IF(ISTEXT($D361),IF($AC361="","",IF('1. Eingabemaske'!$F$16="","",(IF('1. Eingabemaske'!$F$16=0,($AB361/'1. Eingabemaske'!$G$16),($AB361-1)/('1. Eingabemaske'!$G$16-1))*$AC361))),"")</f>
        <v/>
      </c>
      <c r="AE361" s="92" t="str">
        <f>IF(ISTEXT($D361),IF(F361="M",IF(L361="","",IF($K361="Frühentwickler",VLOOKUP(INT($I361),'1. Eingabemaske'!$Z$12:$AF$28,5,FALSE),IF($K361="Normalentwickler",VLOOKUP(INT($I361),'1. Eingabemaske'!$Z$12:$AF$23,6,FALSE),IF($K361="Spätentwickler",VLOOKUP(INT($I361),'1. Eingabemaske'!$Z$12:$AF$23,7,FALSE),0)))+((VLOOKUP(INT($I361),'1. Eingabemaske'!$Z$12:$AF$23,2,FALSE))*(($G361-DATE(YEAR($G361),1,1)+1)/365))),IF(F361="W",(IF($K361="Frühentwickler",VLOOKUP(INT($I361),'1. Eingabemaske'!$AH$12:$AN$28,5,FALSE),IF($K361="Normalentwickler",VLOOKUP(INT($I361),'1. Eingabemaske'!$AH$12:$AN$23,6,FALSE),IF($K361="Spätentwickler",VLOOKUP(INT($I361),'1. Eingabemaske'!$AH$12:$AN$23,7,FALSE),0)))+((VLOOKUP(INT($I361),'1. Eingabemaske'!$AH$12:$AN$23,2,FALSE))*(($G361-DATE(YEAR($G361),1,1)+1)/365))),"Geschlecht fehlt!")),"")</f>
        <v/>
      </c>
      <c r="AF361" s="93" t="str">
        <f t="shared" si="45"/>
        <v/>
      </c>
      <c r="AG361" s="103"/>
      <c r="AH361" s="94" t="str">
        <f>IF(AND(ISTEXT($D361),ISNUMBER($AG361)),IF(HLOOKUP(INT($I361),'1. Eingabemaske'!$I$12:$V$21,6,FALSE)&lt;&gt;0,HLOOKUP(INT($I361),'1. Eingabemaske'!$I$12:$V$21,6,FALSE),""),"")</f>
        <v/>
      </c>
      <c r="AI361" s="91" t="str">
        <f>IF(ISTEXT($D361),IF($AH361="","",IF('1. Eingabemaske'!$F$17="","",(IF('1. Eingabemaske'!$F$17=0,($AG361/'1. Eingabemaske'!$G$17),($AG361-1)/('1. Eingabemaske'!$G$17-1))*$AH361))),"")</f>
        <v/>
      </c>
      <c r="AJ361" s="103"/>
      <c r="AK361" s="94" t="str">
        <f>IF(AND(ISTEXT($D361),ISNUMBER($AJ361)),IF(HLOOKUP(INT($I361),'1. Eingabemaske'!$I$12:$V$21,7,FALSE)&lt;&gt;0,HLOOKUP(INT($I361),'1. Eingabemaske'!$I$12:$V$21,7,FALSE),""),"")</f>
        <v/>
      </c>
      <c r="AL361" s="91" t="str">
        <f>IF(ISTEXT($D361),IF(AJ361=0,0,IF($AK361="","",IF('1. Eingabemaske'!$F$18="","",(IF('1. Eingabemaske'!$F$18=0,($AJ361/'1. Eingabemaske'!$G$18),($AJ361-1)/('1. Eingabemaske'!$G$18-1))*$AK361)))),"")</f>
        <v/>
      </c>
      <c r="AM361" s="103"/>
      <c r="AN361" s="94" t="str">
        <f>IF(AND(ISTEXT($D361),ISNUMBER($AM361)),IF(HLOOKUP(INT($I361),'1. Eingabemaske'!$I$12:$V$21,8,FALSE)&lt;&gt;0,HLOOKUP(INT($I361),'1. Eingabemaske'!$I$12:$V$21,8,FALSE),""),"")</f>
        <v/>
      </c>
      <c r="AO361" s="89" t="str">
        <f>IF(ISTEXT($D361),IF($AN361="","",IF('1. Eingabemaske'!#REF!="","",(IF('1. Eingabemaske'!#REF!=0,($AM361/'1. Eingabemaske'!#REF!),($AM361-1)/('1. Eingabemaske'!#REF!-1))*$AN361))),"")</f>
        <v/>
      </c>
      <c r="AP361" s="110"/>
      <c r="AQ361" s="94" t="str">
        <f>IF(AND(ISTEXT($D361),ISNUMBER($AP361)),IF(HLOOKUP(INT($I361),'1. Eingabemaske'!$I$12:$V$21,9,FALSE)&lt;&gt;0,HLOOKUP(INT($I361),'1. Eingabemaske'!$I$12:$V$21,9,FALSE),""),"")</f>
        <v/>
      </c>
      <c r="AR361" s="103"/>
      <c r="AS361" s="94" t="str">
        <f>IF(AND(ISTEXT($D361),ISNUMBER($AR361)),IF(HLOOKUP(INT($I361),'1. Eingabemaske'!$I$12:$V$21,10,FALSE)&lt;&gt;0,HLOOKUP(INT($I361),'1. Eingabemaske'!$I$12:$V$21,10,FALSE),""),"")</f>
        <v/>
      </c>
      <c r="AT361" s="95" t="str">
        <f>IF(ISTEXT($D361),(IF($AQ361="",0,IF('1. Eingabemaske'!$F$19="","",(IF('1. Eingabemaske'!$F$19=0,($AP361/'1. Eingabemaske'!$G$19),($AP361-1)/('1. Eingabemaske'!$G$19-1))*$AQ361)))+IF($AS361="",0,IF('1. Eingabemaske'!$F$20="","",(IF('1. Eingabemaske'!$F$20=0,($AR361/'1. Eingabemaske'!$G$20),($AR361-1)/('1. Eingabemaske'!$G$20-1))*$AS361)))),"")</f>
        <v/>
      </c>
      <c r="AU361" s="103"/>
      <c r="AV361" s="94" t="str">
        <f>IF(AND(ISTEXT($D361),ISNUMBER($AU361)),IF(HLOOKUP(INT($I361),'1. Eingabemaske'!$I$12:$V$21,11,FALSE)&lt;&gt;0,HLOOKUP(INT($I361),'1. Eingabemaske'!$I$12:$V$21,11,FALSE),""),"")</f>
        <v/>
      </c>
      <c r="AW361" s="103"/>
      <c r="AX361" s="94" t="str">
        <f>IF(AND(ISTEXT($D361),ISNUMBER($AW361)),IF(HLOOKUP(INT($I361),'1. Eingabemaske'!$I$12:$V$21,12,FALSE)&lt;&gt;0,HLOOKUP(INT($I361),'1. Eingabemaske'!$I$12:$V$21,12,FALSE),""),"")</f>
        <v/>
      </c>
      <c r="AY361" s="95" t="str">
        <f>IF(ISTEXT($D361),SUM(IF($AV361="",0,IF('1. Eingabemaske'!$F$21="","",(IF('1. Eingabemaske'!$F$21=0,($AU361/'1. Eingabemaske'!$G$21),($AU361-1)/('1. Eingabemaske'!$G$21-1)))*$AV361)),IF($AX361="",0,IF('1. Eingabemaske'!#REF!="","",(IF('1. Eingabemaske'!#REF!=0,($AW361/'1. Eingabemaske'!#REF!),($AW361-1)/('1. Eingabemaske'!#REF!-1)))*$AX361))),"")</f>
        <v/>
      </c>
      <c r="AZ361" s="84" t="str">
        <f t="shared" si="46"/>
        <v>Bitte BES einfügen</v>
      </c>
      <c r="BA361" s="96" t="str">
        <f t="shared" si="47"/>
        <v/>
      </c>
      <c r="BB361" s="100"/>
      <c r="BC361" s="100"/>
      <c r="BD361" s="100"/>
    </row>
    <row r="362" spans="2:56" ht="13.5" thickBot="1" x14ac:dyDescent="0.45">
      <c r="B362" s="99" t="str">
        <f t="shared" si="40"/>
        <v xml:space="preserve"> </v>
      </c>
      <c r="C362" s="100"/>
      <c r="D362" s="100"/>
      <c r="E362" s="100"/>
      <c r="F362" s="100"/>
      <c r="G362" s="101"/>
      <c r="H362" s="101"/>
      <c r="I362" s="84" t="str">
        <f>IF(ISBLANK(Tableau1[[#This Row],[Name]]),"",((Tableau1[[#This Row],[Testdatum]]-Tableau1[[#This Row],[Geburtsdatum]])/365))</f>
        <v/>
      </c>
      <c r="J362" s="102" t="str">
        <f t="shared" si="41"/>
        <v xml:space="preserve"> </v>
      </c>
      <c r="K362" s="103"/>
      <c r="L362" s="103"/>
      <c r="M362" s="104" t="str">
        <f>IF(ISTEXT(D362),IF(L362="","",IF(HLOOKUP(INT($I362),'1. Eingabemaske'!$I$12:$V$21,2,FALSE)&lt;&gt;0,HLOOKUP(INT($I362),'1. Eingabemaske'!$I$12:$V$21,2,FALSE),"")),"")</f>
        <v/>
      </c>
      <c r="N362" s="105" t="str">
        <f>IF(ISTEXT($D362),IF(F362="M",IF(L362="","",IF($K362="Frühentwickler",VLOOKUP(INT($I362),'1. Eingabemaske'!$Z$12:$AF$28,5,FALSE),IF($K362="Normalentwickler",VLOOKUP(INT($I362),'1. Eingabemaske'!$Z$12:$AF$23,6,FALSE),IF($K362="Spätentwickler",VLOOKUP(INT($I362),'1. Eingabemaske'!$Z$12:$AF$23,7,FALSE),0)))+((VLOOKUP(INT($I362),'1. Eingabemaske'!$Z$12:$AF$23,2,FALSE))*(($G362-DATE(YEAR($G362),1,1)+1)/365))),IF(F362="W",(IF($K362="Frühentwickler",VLOOKUP(INT($I362),'1. Eingabemaske'!$AH$12:$AN$28,5,FALSE),IF($K362="Normalentwickler",VLOOKUP(INT($I362),'1. Eingabemaske'!$AH$12:$AN$23,6,FALSE),IF($K362="Spätentwickler",VLOOKUP(INT($I362),'1. Eingabemaske'!$AH$12:$AN$23,7,FALSE),0)))+((VLOOKUP(INT($I362),'1. Eingabemaske'!$AH$12:$AN$23,2,FALSE))*(($G362-DATE(YEAR($G362),1,1)+1)/365))),"Geschlecht fehlt!")),"")</f>
        <v/>
      </c>
      <c r="O362" s="106" t="str">
        <f>IF(ISTEXT(D362),IF(M362="","",IF('1. Eingabemaske'!$F$13="",0,(IF('1. Eingabemaske'!$F$13=0,(L362/'1. Eingabemaske'!$G$13),(L362-1)/('1. Eingabemaske'!$G$13-1))*M362*N362))),"")</f>
        <v/>
      </c>
      <c r="P362" s="103"/>
      <c r="Q362" s="103"/>
      <c r="R362" s="104" t="str">
        <f t="shared" si="42"/>
        <v/>
      </c>
      <c r="S362" s="104" t="str">
        <f>IF(AND(ISTEXT($D362),ISNUMBER(R362)),IF(HLOOKUP(INT($I362),'1. Eingabemaske'!$I$12:$V$21,3,FALSE)&lt;&gt;0,HLOOKUP(INT($I362),'1. Eingabemaske'!$I$12:$V$21,3,FALSE),""),"")</f>
        <v/>
      </c>
      <c r="T362" s="106" t="str">
        <f>IF(ISTEXT($D362),IF($S362="","",IF($R362="","",IF('1. Eingabemaske'!$F$14="",0,(IF('1. Eingabemaske'!$F$14=0,(R362/'1. Eingabemaske'!$G$14),(R362-1)/('1. Eingabemaske'!$G$14-1))*$S362)))),"")</f>
        <v/>
      </c>
      <c r="U362" s="103"/>
      <c r="V362" s="103"/>
      <c r="W362" s="104" t="str">
        <f t="shared" si="43"/>
        <v/>
      </c>
      <c r="X362" s="104" t="str">
        <f>IF(AND(ISTEXT($D362),ISNUMBER(W362)),IF(HLOOKUP(INT($I362),'1. Eingabemaske'!$I$12:$V$21,4,FALSE)&lt;&gt;0,HLOOKUP(INT($I362),'1. Eingabemaske'!$I$12:$V$21,4,FALSE),""),"")</f>
        <v/>
      </c>
      <c r="Y362" s="108" t="str">
        <f>IF(ISTEXT($D362),IF($W362="","",IF($X362="","",IF('1. Eingabemaske'!$F$15="","",(IF('1. Eingabemaske'!$F$15=0,($W362/'1. Eingabemaske'!$G$15),($W362-1)/('1. Eingabemaske'!$G$15-1))*$X362)))),"")</f>
        <v/>
      </c>
      <c r="Z362" s="103"/>
      <c r="AA362" s="103"/>
      <c r="AB362" s="104" t="str">
        <f t="shared" si="44"/>
        <v/>
      </c>
      <c r="AC362" s="104" t="str">
        <f>IF(AND(ISTEXT($D362),ISNUMBER($AB362)),IF(HLOOKUP(INT($I362),'1. Eingabemaske'!$I$12:$V$21,5,FALSE)&lt;&gt;0,HLOOKUP(INT($I362),'1. Eingabemaske'!$I$12:$V$21,5,FALSE),""),"")</f>
        <v/>
      </c>
      <c r="AD362" s="91" t="str">
        <f>IF(ISTEXT($D362),IF($AC362="","",IF('1. Eingabemaske'!$F$16="","",(IF('1. Eingabemaske'!$F$16=0,($AB362/'1. Eingabemaske'!$G$16),($AB362-1)/('1. Eingabemaske'!$G$16-1))*$AC362))),"")</f>
        <v/>
      </c>
      <c r="AE362" s="92" t="str">
        <f>IF(ISTEXT($D362),IF(F362="M",IF(L362="","",IF($K362="Frühentwickler",VLOOKUP(INT($I362),'1. Eingabemaske'!$Z$12:$AF$28,5,FALSE),IF($K362="Normalentwickler",VLOOKUP(INT($I362),'1. Eingabemaske'!$Z$12:$AF$23,6,FALSE),IF($K362="Spätentwickler",VLOOKUP(INT($I362),'1. Eingabemaske'!$Z$12:$AF$23,7,FALSE),0)))+((VLOOKUP(INT($I362),'1. Eingabemaske'!$Z$12:$AF$23,2,FALSE))*(($G362-DATE(YEAR($G362),1,1)+1)/365))),IF(F362="W",(IF($K362="Frühentwickler",VLOOKUP(INT($I362),'1. Eingabemaske'!$AH$12:$AN$28,5,FALSE),IF($K362="Normalentwickler",VLOOKUP(INT($I362),'1. Eingabemaske'!$AH$12:$AN$23,6,FALSE),IF($K362="Spätentwickler",VLOOKUP(INT($I362),'1. Eingabemaske'!$AH$12:$AN$23,7,FALSE),0)))+((VLOOKUP(INT($I362),'1. Eingabemaske'!$AH$12:$AN$23,2,FALSE))*(($G362-DATE(YEAR($G362),1,1)+1)/365))),"Geschlecht fehlt!")),"")</f>
        <v/>
      </c>
      <c r="AF362" s="93" t="str">
        <f t="shared" si="45"/>
        <v/>
      </c>
      <c r="AG362" s="103"/>
      <c r="AH362" s="94" t="str">
        <f>IF(AND(ISTEXT($D362),ISNUMBER($AG362)),IF(HLOOKUP(INT($I362),'1. Eingabemaske'!$I$12:$V$21,6,FALSE)&lt;&gt;0,HLOOKUP(INT($I362),'1. Eingabemaske'!$I$12:$V$21,6,FALSE),""),"")</f>
        <v/>
      </c>
      <c r="AI362" s="91" t="str">
        <f>IF(ISTEXT($D362),IF($AH362="","",IF('1. Eingabemaske'!$F$17="","",(IF('1. Eingabemaske'!$F$17=0,($AG362/'1. Eingabemaske'!$G$17),($AG362-1)/('1. Eingabemaske'!$G$17-1))*$AH362))),"")</f>
        <v/>
      </c>
      <c r="AJ362" s="103"/>
      <c r="AK362" s="94" t="str">
        <f>IF(AND(ISTEXT($D362),ISNUMBER($AJ362)),IF(HLOOKUP(INT($I362),'1. Eingabemaske'!$I$12:$V$21,7,FALSE)&lt;&gt;0,HLOOKUP(INT($I362),'1. Eingabemaske'!$I$12:$V$21,7,FALSE),""),"")</f>
        <v/>
      </c>
      <c r="AL362" s="91" t="str">
        <f>IF(ISTEXT($D362),IF(AJ362=0,0,IF($AK362="","",IF('1. Eingabemaske'!$F$18="","",(IF('1. Eingabemaske'!$F$18=0,($AJ362/'1. Eingabemaske'!$G$18),($AJ362-1)/('1. Eingabemaske'!$G$18-1))*$AK362)))),"")</f>
        <v/>
      </c>
      <c r="AM362" s="103"/>
      <c r="AN362" s="94" t="str">
        <f>IF(AND(ISTEXT($D362),ISNUMBER($AM362)),IF(HLOOKUP(INT($I362),'1. Eingabemaske'!$I$12:$V$21,8,FALSE)&lt;&gt;0,HLOOKUP(INT($I362),'1. Eingabemaske'!$I$12:$V$21,8,FALSE),""),"")</f>
        <v/>
      </c>
      <c r="AO362" s="89" t="str">
        <f>IF(ISTEXT($D362),IF($AN362="","",IF('1. Eingabemaske'!#REF!="","",(IF('1. Eingabemaske'!#REF!=0,($AM362/'1. Eingabemaske'!#REF!),($AM362-1)/('1. Eingabemaske'!#REF!-1))*$AN362))),"")</f>
        <v/>
      </c>
      <c r="AP362" s="110"/>
      <c r="AQ362" s="94" t="str">
        <f>IF(AND(ISTEXT($D362),ISNUMBER($AP362)),IF(HLOOKUP(INT($I362),'1. Eingabemaske'!$I$12:$V$21,9,FALSE)&lt;&gt;0,HLOOKUP(INT($I362),'1. Eingabemaske'!$I$12:$V$21,9,FALSE),""),"")</f>
        <v/>
      </c>
      <c r="AR362" s="103"/>
      <c r="AS362" s="94" t="str">
        <f>IF(AND(ISTEXT($D362),ISNUMBER($AR362)),IF(HLOOKUP(INT($I362),'1. Eingabemaske'!$I$12:$V$21,10,FALSE)&lt;&gt;0,HLOOKUP(INT($I362),'1. Eingabemaske'!$I$12:$V$21,10,FALSE),""),"")</f>
        <v/>
      </c>
      <c r="AT362" s="95" t="str">
        <f>IF(ISTEXT($D362),(IF($AQ362="",0,IF('1. Eingabemaske'!$F$19="","",(IF('1. Eingabemaske'!$F$19=0,($AP362/'1. Eingabemaske'!$G$19),($AP362-1)/('1. Eingabemaske'!$G$19-1))*$AQ362)))+IF($AS362="",0,IF('1. Eingabemaske'!$F$20="","",(IF('1. Eingabemaske'!$F$20=0,($AR362/'1. Eingabemaske'!$G$20),($AR362-1)/('1. Eingabemaske'!$G$20-1))*$AS362)))),"")</f>
        <v/>
      </c>
      <c r="AU362" s="103"/>
      <c r="AV362" s="94" t="str">
        <f>IF(AND(ISTEXT($D362),ISNUMBER($AU362)),IF(HLOOKUP(INT($I362),'1. Eingabemaske'!$I$12:$V$21,11,FALSE)&lt;&gt;0,HLOOKUP(INT($I362),'1. Eingabemaske'!$I$12:$V$21,11,FALSE),""),"")</f>
        <v/>
      </c>
      <c r="AW362" s="103"/>
      <c r="AX362" s="94" t="str">
        <f>IF(AND(ISTEXT($D362),ISNUMBER($AW362)),IF(HLOOKUP(INT($I362),'1. Eingabemaske'!$I$12:$V$21,12,FALSE)&lt;&gt;0,HLOOKUP(INT($I362),'1. Eingabemaske'!$I$12:$V$21,12,FALSE),""),"")</f>
        <v/>
      </c>
      <c r="AY362" s="95" t="str">
        <f>IF(ISTEXT($D362),SUM(IF($AV362="",0,IF('1. Eingabemaske'!$F$21="","",(IF('1. Eingabemaske'!$F$21=0,($AU362/'1. Eingabemaske'!$G$21),($AU362-1)/('1. Eingabemaske'!$G$21-1)))*$AV362)),IF($AX362="",0,IF('1. Eingabemaske'!#REF!="","",(IF('1. Eingabemaske'!#REF!=0,($AW362/'1. Eingabemaske'!#REF!),($AW362-1)/('1. Eingabemaske'!#REF!-1)))*$AX362))),"")</f>
        <v/>
      </c>
      <c r="AZ362" s="84" t="str">
        <f t="shared" si="46"/>
        <v>Bitte BES einfügen</v>
      </c>
      <c r="BA362" s="96" t="str">
        <f t="shared" si="47"/>
        <v/>
      </c>
      <c r="BB362" s="100"/>
      <c r="BC362" s="100"/>
      <c r="BD362" s="100"/>
    </row>
    <row r="363" spans="2:56" ht="13.5" thickBot="1" x14ac:dyDescent="0.45">
      <c r="B363" s="99" t="str">
        <f t="shared" si="40"/>
        <v xml:space="preserve"> </v>
      </c>
      <c r="C363" s="100"/>
      <c r="D363" s="100"/>
      <c r="E363" s="100"/>
      <c r="F363" s="100"/>
      <c r="G363" s="101"/>
      <c r="H363" s="101"/>
      <c r="I363" s="84" t="str">
        <f>IF(ISBLANK(Tableau1[[#This Row],[Name]]),"",((Tableau1[[#This Row],[Testdatum]]-Tableau1[[#This Row],[Geburtsdatum]])/365))</f>
        <v/>
      </c>
      <c r="J363" s="102" t="str">
        <f t="shared" si="41"/>
        <v xml:space="preserve"> </v>
      </c>
      <c r="K363" s="103"/>
      <c r="L363" s="103"/>
      <c r="M363" s="104" t="str">
        <f>IF(ISTEXT(D363),IF(L363="","",IF(HLOOKUP(INT($I363),'1. Eingabemaske'!$I$12:$V$21,2,FALSE)&lt;&gt;0,HLOOKUP(INT($I363),'1. Eingabemaske'!$I$12:$V$21,2,FALSE),"")),"")</f>
        <v/>
      </c>
      <c r="N363" s="105" t="str">
        <f>IF(ISTEXT($D363),IF(F363="M",IF(L363="","",IF($K363="Frühentwickler",VLOOKUP(INT($I363),'1. Eingabemaske'!$Z$12:$AF$28,5,FALSE),IF($K363="Normalentwickler",VLOOKUP(INT($I363),'1. Eingabemaske'!$Z$12:$AF$23,6,FALSE),IF($K363="Spätentwickler",VLOOKUP(INT($I363),'1. Eingabemaske'!$Z$12:$AF$23,7,FALSE),0)))+((VLOOKUP(INT($I363),'1. Eingabemaske'!$Z$12:$AF$23,2,FALSE))*(($G363-DATE(YEAR($G363),1,1)+1)/365))),IF(F363="W",(IF($K363="Frühentwickler",VLOOKUP(INT($I363),'1. Eingabemaske'!$AH$12:$AN$28,5,FALSE),IF($K363="Normalentwickler",VLOOKUP(INT($I363),'1. Eingabemaske'!$AH$12:$AN$23,6,FALSE),IF($K363="Spätentwickler",VLOOKUP(INT($I363),'1. Eingabemaske'!$AH$12:$AN$23,7,FALSE),0)))+((VLOOKUP(INT($I363),'1. Eingabemaske'!$AH$12:$AN$23,2,FALSE))*(($G363-DATE(YEAR($G363),1,1)+1)/365))),"Geschlecht fehlt!")),"")</f>
        <v/>
      </c>
      <c r="O363" s="106" t="str">
        <f>IF(ISTEXT(D363),IF(M363="","",IF('1. Eingabemaske'!$F$13="",0,(IF('1. Eingabemaske'!$F$13=0,(L363/'1. Eingabemaske'!$G$13),(L363-1)/('1. Eingabemaske'!$G$13-1))*M363*N363))),"")</f>
        <v/>
      </c>
      <c r="P363" s="103"/>
      <c r="Q363" s="103"/>
      <c r="R363" s="104" t="str">
        <f t="shared" si="42"/>
        <v/>
      </c>
      <c r="S363" s="104" t="str">
        <f>IF(AND(ISTEXT($D363),ISNUMBER(R363)),IF(HLOOKUP(INT($I363),'1. Eingabemaske'!$I$12:$V$21,3,FALSE)&lt;&gt;0,HLOOKUP(INT($I363),'1. Eingabemaske'!$I$12:$V$21,3,FALSE),""),"")</f>
        <v/>
      </c>
      <c r="T363" s="106" t="str">
        <f>IF(ISTEXT($D363),IF($S363="","",IF($R363="","",IF('1. Eingabemaske'!$F$14="",0,(IF('1. Eingabemaske'!$F$14=0,(R363/'1. Eingabemaske'!$G$14),(R363-1)/('1. Eingabemaske'!$G$14-1))*$S363)))),"")</f>
        <v/>
      </c>
      <c r="U363" s="103"/>
      <c r="V363" s="103"/>
      <c r="W363" s="104" t="str">
        <f t="shared" si="43"/>
        <v/>
      </c>
      <c r="X363" s="104" t="str">
        <f>IF(AND(ISTEXT($D363),ISNUMBER(W363)),IF(HLOOKUP(INT($I363),'1. Eingabemaske'!$I$12:$V$21,4,FALSE)&lt;&gt;0,HLOOKUP(INT($I363),'1. Eingabemaske'!$I$12:$V$21,4,FALSE),""),"")</f>
        <v/>
      </c>
      <c r="Y363" s="108" t="str">
        <f>IF(ISTEXT($D363),IF($W363="","",IF($X363="","",IF('1. Eingabemaske'!$F$15="","",(IF('1. Eingabemaske'!$F$15=0,($W363/'1. Eingabemaske'!$G$15),($W363-1)/('1. Eingabemaske'!$G$15-1))*$X363)))),"")</f>
        <v/>
      </c>
      <c r="Z363" s="103"/>
      <c r="AA363" s="103"/>
      <c r="AB363" s="104" t="str">
        <f t="shared" si="44"/>
        <v/>
      </c>
      <c r="AC363" s="104" t="str">
        <f>IF(AND(ISTEXT($D363),ISNUMBER($AB363)),IF(HLOOKUP(INT($I363),'1. Eingabemaske'!$I$12:$V$21,5,FALSE)&lt;&gt;0,HLOOKUP(INT($I363),'1. Eingabemaske'!$I$12:$V$21,5,FALSE),""),"")</f>
        <v/>
      </c>
      <c r="AD363" s="91" t="str">
        <f>IF(ISTEXT($D363),IF($AC363="","",IF('1. Eingabemaske'!$F$16="","",(IF('1. Eingabemaske'!$F$16=0,($AB363/'1. Eingabemaske'!$G$16),($AB363-1)/('1. Eingabemaske'!$G$16-1))*$AC363))),"")</f>
        <v/>
      </c>
      <c r="AE363" s="92" t="str">
        <f>IF(ISTEXT($D363),IF(F363="M",IF(L363="","",IF($K363="Frühentwickler",VLOOKUP(INT($I363),'1. Eingabemaske'!$Z$12:$AF$28,5,FALSE),IF($K363="Normalentwickler",VLOOKUP(INT($I363),'1. Eingabemaske'!$Z$12:$AF$23,6,FALSE),IF($K363="Spätentwickler",VLOOKUP(INT($I363),'1. Eingabemaske'!$Z$12:$AF$23,7,FALSE),0)))+((VLOOKUP(INT($I363),'1. Eingabemaske'!$Z$12:$AF$23,2,FALSE))*(($G363-DATE(YEAR($G363),1,1)+1)/365))),IF(F363="W",(IF($K363="Frühentwickler",VLOOKUP(INT($I363),'1. Eingabemaske'!$AH$12:$AN$28,5,FALSE),IF($K363="Normalentwickler",VLOOKUP(INT($I363),'1. Eingabemaske'!$AH$12:$AN$23,6,FALSE),IF($K363="Spätentwickler",VLOOKUP(INT($I363),'1. Eingabemaske'!$AH$12:$AN$23,7,FALSE),0)))+((VLOOKUP(INT($I363),'1. Eingabemaske'!$AH$12:$AN$23,2,FALSE))*(($G363-DATE(YEAR($G363),1,1)+1)/365))),"Geschlecht fehlt!")),"")</f>
        <v/>
      </c>
      <c r="AF363" s="93" t="str">
        <f t="shared" si="45"/>
        <v/>
      </c>
      <c r="AG363" s="103"/>
      <c r="AH363" s="94" t="str">
        <f>IF(AND(ISTEXT($D363),ISNUMBER($AG363)),IF(HLOOKUP(INT($I363),'1. Eingabemaske'!$I$12:$V$21,6,FALSE)&lt;&gt;0,HLOOKUP(INT($I363),'1. Eingabemaske'!$I$12:$V$21,6,FALSE),""),"")</f>
        <v/>
      </c>
      <c r="AI363" s="91" t="str">
        <f>IF(ISTEXT($D363),IF($AH363="","",IF('1. Eingabemaske'!$F$17="","",(IF('1. Eingabemaske'!$F$17=0,($AG363/'1. Eingabemaske'!$G$17),($AG363-1)/('1. Eingabemaske'!$G$17-1))*$AH363))),"")</f>
        <v/>
      </c>
      <c r="AJ363" s="103"/>
      <c r="AK363" s="94" t="str">
        <f>IF(AND(ISTEXT($D363),ISNUMBER($AJ363)),IF(HLOOKUP(INT($I363),'1. Eingabemaske'!$I$12:$V$21,7,FALSE)&lt;&gt;0,HLOOKUP(INT($I363),'1. Eingabemaske'!$I$12:$V$21,7,FALSE),""),"")</f>
        <v/>
      </c>
      <c r="AL363" s="91" t="str">
        <f>IF(ISTEXT($D363),IF(AJ363=0,0,IF($AK363="","",IF('1. Eingabemaske'!$F$18="","",(IF('1. Eingabemaske'!$F$18=0,($AJ363/'1. Eingabemaske'!$G$18),($AJ363-1)/('1. Eingabemaske'!$G$18-1))*$AK363)))),"")</f>
        <v/>
      </c>
      <c r="AM363" s="103"/>
      <c r="AN363" s="94" t="str">
        <f>IF(AND(ISTEXT($D363),ISNUMBER($AM363)),IF(HLOOKUP(INT($I363),'1. Eingabemaske'!$I$12:$V$21,8,FALSE)&lt;&gt;0,HLOOKUP(INT($I363),'1. Eingabemaske'!$I$12:$V$21,8,FALSE),""),"")</f>
        <v/>
      </c>
      <c r="AO363" s="89" t="str">
        <f>IF(ISTEXT($D363),IF($AN363="","",IF('1. Eingabemaske'!#REF!="","",(IF('1. Eingabemaske'!#REF!=0,($AM363/'1. Eingabemaske'!#REF!),($AM363-1)/('1. Eingabemaske'!#REF!-1))*$AN363))),"")</f>
        <v/>
      </c>
      <c r="AP363" s="110"/>
      <c r="AQ363" s="94" t="str">
        <f>IF(AND(ISTEXT($D363),ISNUMBER($AP363)),IF(HLOOKUP(INT($I363),'1. Eingabemaske'!$I$12:$V$21,9,FALSE)&lt;&gt;0,HLOOKUP(INT($I363),'1. Eingabemaske'!$I$12:$V$21,9,FALSE),""),"")</f>
        <v/>
      </c>
      <c r="AR363" s="103"/>
      <c r="AS363" s="94" t="str">
        <f>IF(AND(ISTEXT($D363),ISNUMBER($AR363)),IF(HLOOKUP(INT($I363),'1. Eingabemaske'!$I$12:$V$21,10,FALSE)&lt;&gt;0,HLOOKUP(INT($I363),'1. Eingabemaske'!$I$12:$V$21,10,FALSE),""),"")</f>
        <v/>
      </c>
      <c r="AT363" s="95" t="str">
        <f>IF(ISTEXT($D363),(IF($AQ363="",0,IF('1. Eingabemaske'!$F$19="","",(IF('1. Eingabemaske'!$F$19=0,($AP363/'1. Eingabemaske'!$G$19),($AP363-1)/('1. Eingabemaske'!$G$19-1))*$AQ363)))+IF($AS363="",0,IF('1. Eingabemaske'!$F$20="","",(IF('1. Eingabemaske'!$F$20=0,($AR363/'1. Eingabemaske'!$G$20),($AR363-1)/('1. Eingabemaske'!$G$20-1))*$AS363)))),"")</f>
        <v/>
      </c>
      <c r="AU363" s="103"/>
      <c r="AV363" s="94" t="str">
        <f>IF(AND(ISTEXT($D363),ISNUMBER($AU363)),IF(HLOOKUP(INT($I363),'1. Eingabemaske'!$I$12:$V$21,11,FALSE)&lt;&gt;0,HLOOKUP(INT($I363),'1. Eingabemaske'!$I$12:$V$21,11,FALSE),""),"")</f>
        <v/>
      </c>
      <c r="AW363" s="103"/>
      <c r="AX363" s="94" t="str">
        <f>IF(AND(ISTEXT($D363),ISNUMBER($AW363)),IF(HLOOKUP(INT($I363),'1. Eingabemaske'!$I$12:$V$21,12,FALSE)&lt;&gt;0,HLOOKUP(INT($I363),'1. Eingabemaske'!$I$12:$V$21,12,FALSE),""),"")</f>
        <v/>
      </c>
      <c r="AY363" s="95" t="str">
        <f>IF(ISTEXT($D363),SUM(IF($AV363="",0,IF('1. Eingabemaske'!$F$21="","",(IF('1. Eingabemaske'!$F$21=0,($AU363/'1. Eingabemaske'!$G$21),($AU363-1)/('1. Eingabemaske'!$G$21-1)))*$AV363)),IF($AX363="",0,IF('1. Eingabemaske'!#REF!="","",(IF('1. Eingabemaske'!#REF!=0,($AW363/'1. Eingabemaske'!#REF!),($AW363-1)/('1. Eingabemaske'!#REF!-1)))*$AX363))),"")</f>
        <v/>
      </c>
      <c r="AZ363" s="84" t="str">
        <f t="shared" si="46"/>
        <v>Bitte BES einfügen</v>
      </c>
      <c r="BA363" s="96" t="str">
        <f t="shared" si="47"/>
        <v/>
      </c>
      <c r="BB363" s="100"/>
      <c r="BC363" s="100"/>
      <c r="BD363" s="100"/>
    </row>
    <row r="364" spans="2:56" ht="13.5" thickBot="1" x14ac:dyDescent="0.45">
      <c r="B364" s="99" t="str">
        <f t="shared" si="40"/>
        <v xml:space="preserve"> </v>
      </c>
      <c r="C364" s="100"/>
      <c r="D364" s="100"/>
      <c r="E364" s="100"/>
      <c r="F364" s="100"/>
      <c r="G364" s="101"/>
      <c r="H364" s="101"/>
      <c r="I364" s="84" t="str">
        <f>IF(ISBLANK(Tableau1[[#This Row],[Name]]),"",((Tableau1[[#This Row],[Testdatum]]-Tableau1[[#This Row],[Geburtsdatum]])/365))</f>
        <v/>
      </c>
      <c r="J364" s="102" t="str">
        <f t="shared" si="41"/>
        <v xml:space="preserve"> </v>
      </c>
      <c r="K364" s="103"/>
      <c r="L364" s="103"/>
      <c r="M364" s="104" t="str">
        <f>IF(ISTEXT(D364),IF(L364="","",IF(HLOOKUP(INT($I364),'1. Eingabemaske'!$I$12:$V$21,2,FALSE)&lt;&gt;0,HLOOKUP(INT($I364),'1. Eingabemaske'!$I$12:$V$21,2,FALSE),"")),"")</f>
        <v/>
      </c>
      <c r="N364" s="105" t="str">
        <f>IF(ISTEXT($D364),IF(F364="M",IF(L364="","",IF($K364="Frühentwickler",VLOOKUP(INT($I364),'1. Eingabemaske'!$Z$12:$AF$28,5,FALSE),IF($K364="Normalentwickler",VLOOKUP(INT($I364),'1. Eingabemaske'!$Z$12:$AF$23,6,FALSE),IF($K364="Spätentwickler",VLOOKUP(INT($I364),'1. Eingabemaske'!$Z$12:$AF$23,7,FALSE),0)))+((VLOOKUP(INT($I364),'1. Eingabemaske'!$Z$12:$AF$23,2,FALSE))*(($G364-DATE(YEAR($G364),1,1)+1)/365))),IF(F364="W",(IF($K364="Frühentwickler",VLOOKUP(INT($I364),'1. Eingabemaske'!$AH$12:$AN$28,5,FALSE),IF($K364="Normalentwickler",VLOOKUP(INT($I364),'1. Eingabemaske'!$AH$12:$AN$23,6,FALSE),IF($K364="Spätentwickler",VLOOKUP(INT($I364),'1. Eingabemaske'!$AH$12:$AN$23,7,FALSE),0)))+((VLOOKUP(INT($I364),'1. Eingabemaske'!$AH$12:$AN$23,2,FALSE))*(($G364-DATE(YEAR($G364),1,1)+1)/365))),"Geschlecht fehlt!")),"")</f>
        <v/>
      </c>
      <c r="O364" s="106" t="str">
        <f>IF(ISTEXT(D364),IF(M364="","",IF('1. Eingabemaske'!$F$13="",0,(IF('1. Eingabemaske'!$F$13=0,(L364/'1. Eingabemaske'!$G$13),(L364-1)/('1. Eingabemaske'!$G$13-1))*M364*N364))),"")</f>
        <v/>
      </c>
      <c r="P364" s="103"/>
      <c r="Q364" s="103"/>
      <c r="R364" s="104" t="str">
        <f t="shared" si="42"/>
        <v/>
      </c>
      <c r="S364" s="104" t="str">
        <f>IF(AND(ISTEXT($D364),ISNUMBER(R364)),IF(HLOOKUP(INT($I364),'1. Eingabemaske'!$I$12:$V$21,3,FALSE)&lt;&gt;0,HLOOKUP(INT($I364),'1. Eingabemaske'!$I$12:$V$21,3,FALSE),""),"")</f>
        <v/>
      </c>
      <c r="T364" s="106" t="str">
        <f>IF(ISTEXT($D364),IF($S364="","",IF($R364="","",IF('1. Eingabemaske'!$F$14="",0,(IF('1. Eingabemaske'!$F$14=0,(R364/'1. Eingabemaske'!$G$14),(R364-1)/('1. Eingabemaske'!$G$14-1))*$S364)))),"")</f>
        <v/>
      </c>
      <c r="U364" s="103"/>
      <c r="V364" s="103"/>
      <c r="W364" s="104" t="str">
        <f t="shared" si="43"/>
        <v/>
      </c>
      <c r="X364" s="104" t="str">
        <f>IF(AND(ISTEXT($D364),ISNUMBER(W364)),IF(HLOOKUP(INT($I364),'1. Eingabemaske'!$I$12:$V$21,4,FALSE)&lt;&gt;0,HLOOKUP(INT($I364),'1. Eingabemaske'!$I$12:$V$21,4,FALSE),""),"")</f>
        <v/>
      </c>
      <c r="Y364" s="108" t="str">
        <f>IF(ISTEXT($D364),IF($W364="","",IF($X364="","",IF('1. Eingabemaske'!$F$15="","",(IF('1. Eingabemaske'!$F$15=0,($W364/'1. Eingabemaske'!$G$15),($W364-1)/('1. Eingabemaske'!$G$15-1))*$X364)))),"")</f>
        <v/>
      </c>
      <c r="Z364" s="103"/>
      <c r="AA364" s="103"/>
      <c r="AB364" s="104" t="str">
        <f t="shared" si="44"/>
        <v/>
      </c>
      <c r="AC364" s="104" t="str">
        <f>IF(AND(ISTEXT($D364),ISNUMBER($AB364)),IF(HLOOKUP(INT($I364),'1. Eingabemaske'!$I$12:$V$21,5,FALSE)&lt;&gt;0,HLOOKUP(INT($I364),'1. Eingabemaske'!$I$12:$V$21,5,FALSE),""),"")</f>
        <v/>
      </c>
      <c r="AD364" s="91" t="str">
        <f>IF(ISTEXT($D364),IF($AC364="","",IF('1. Eingabemaske'!$F$16="","",(IF('1. Eingabemaske'!$F$16=0,($AB364/'1. Eingabemaske'!$G$16),($AB364-1)/('1. Eingabemaske'!$G$16-1))*$AC364))),"")</f>
        <v/>
      </c>
      <c r="AE364" s="92" t="str">
        <f>IF(ISTEXT($D364),IF(F364="M",IF(L364="","",IF($K364="Frühentwickler",VLOOKUP(INT($I364),'1. Eingabemaske'!$Z$12:$AF$28,5,FALSE),IF($K364="Normalentwickler",VLOOKUP(INT($I364),'1. Eingabemaske'!$Z$12:$AF$23,6,FALSE),IF($K364="Spätentwickler",VLOOKUP(INT($I364),'1. Eingabemaske'!$Z$12:$AF$23,7,FALSE),0)))+((VLOOKUP(INT($I364),'1. Eingabemaske'!$Z$12:$AF$23,2,FALSE))*(($G364-DATE(YEAR($G364),1,1)+1)/365))),IF(F364="W",(IF($K364="Frühentwickler",VLOOKUP(INT($I364),'1. Eingabemaske'!$AH$12:$AN$28,5,FALSE),IF($K364="Normalentwickler",VLOOKUP(INT($I364),'1. Eingabemaske'!$AH$12:$AN$23,6,FALSE),IF($K364="Spätentwickler",VLOOKUP(INT($I364),'1. Eingabemaske'!$AH$12:$AN$23,7,FALSE),0)))+((VLOOKUP(INT($I364),'1. Eingabemaske'!$AH$12:$AN$23,2,FALSE))*(($G364-DATE(YEAR($G364),1,1)+1)/365))),"Geschlecht fehlt!")),"")</f>
        <v/>
      </c>
      <c r="AF364" s="93" t="str">
        <f t="shared" si="45"/>
        <v/>
      </c>
      <c r="AG364" s="103"/>
      <c r="AH364" s="94" t="str">
        <f>IF(AND(ISTEXT($D364),ISNUMBER($AG364)),IF(HLOOKUP(INT($I364),'1. Eingabemaske'!$I$12:$V$21,6,FALSE)&lt;&gt;0,HLOOKUP(INT($I364),'1. Eingabemaske'!$I$12:$V$21,6,FALSE),""),"")</f>
        <v/>
      </c>
      <c r="AI364" s="91" t="str">
        <f>IF(ISTEXT($D364),IF($AH364="","",IF('1. Eingabemaske'!$F$17="","",(IF('1. Eingabemaske'!$F$17=0,($AG364/'1. Eingabemaske'!$G$17),($AG364-1)/('1. Eingabemaske'!$G$17-1))*$AH364))),"")</f>
        <v/>
      </c>
      <c r="AJ364" s="103"/>
      <c r="AK364" s="94" t="str">
        <f>IF(AND(ISTEXT($D364),ISNUMBER($AJ364)),IF(HLOOKUP(INT($I364),'1. Eingabemaske'!$I$12:$V$21,7,FALSE)&lt;&gt;0,HLOOKUP(INT($I364),'1. Eingabemaske'!$I$12:$V$21,7,FALSE),""),"")</f>
        <v/>
      </c>
      <c r="AL364" s="91" t="str">
        <f>IF(ISTEXT($D364),IF(AJ364=0,0,IF($AK364="","",IF('1. Eingabemaske'!$F$18="","",(IF('1. Eingabemaske'!$F$18=0,($AJ364/'1. Eingabemaske'!$G$18),($AJ364-1)/('1. Eingabemaske'!$G$18-1))*$AK364)))),"")</f>
        <v/>
      </c>
      <c r="AM364" s="103"/>
      <c r="AN364" s="94" t="str">
        <f>IF(AND(ISTEXT($D364),ISNUMBER($AM364)),IF(HLOOKUP(INT($I364),'1. Eingabemaske'!$I$12:$V$21,8,FALSE)&lt;&gt;0,HLOOKUP(INT($I364),'1. Eingabemaske'!$I$12:$V$21,8,FALSE),""),"")</f>
        <v/>
      </c>
      <c r="AO364" s="89" t="str">
        <f>IF(ISTEXT($D364),IF($AN364="","",IF('1. Eingabemaske'!#REF!="","",(IF('1. Eingabemaske'!#REF!=0,($AM364/'1. Eingabemaske'!#REF!),($AM364-1)/('1. Eingabemaske'!#REF!-1))*$AN364))),"")</f>
        <v/>
      </c>
      <c r="AP364" s="110"/>
      <c r="AQ364" s="94" t="str">
        <f>IF(AND(ISTEXT($D364),ISNUMBER($AP364)),IF(HLOOKUP(INT($I364),'1. Eingabemaske'!$I$12:$V$21,9,FALSE)&lt;&gt;0,HLOOKUP(INT($I364),'1. Eingabemaske'!$I$12:$V$21,9,FALSE),""),"")</f>
        <v/>
      </c>
      <c r="AR364" s="103"/>
      <c r="AS364" s="94" t="str">
        <f>IF(AND(ISTEXT($D364),ISNUMBER($AR364)),IF(HLOOKUP(INT($I364),'1. Eingabemaske'!$I$12:$V$21,10,FALSE)&lt;&gt;0,HLOOKUP(INT($I364),'1. Eingabemaske'!$I$12:$V$21,10,FALSE),""),"")</f>
        <v/>
      </c>
      <c r="AT364" s="95" t="str">
        <f>IF(ISTEXT($D364),(IF($AQ364="",0,IF('1. Eingabemaske'!$F$19="","",(IF('1. Eingabemaske'!$F$19=0,($AP364/'1. Eingabemaske'!$G$19),($AP364-1)/('1. Eingabemaske'!$G$19-1))*$AQ364)))+IF($AS364="",0,IF('1. Eingabemaske'!$F$20="","",(IF('1. Eingabemaske'!$F$20=0,($AR364/'1. Eingabemaske'!$G$20),($AR364-1)/('1. Eingabemaske'!$G$20-1))*$AS364)))),"")</f>
        <v/>
      </c>
      <c r="AU364" s="103"/>
      <c r="AV364" s="94" t="str">
        <f>IF(AND(ISTEXT($D364),ISNUMBER($AU364)),IF(HLOOKUP(INT($I364),'1. Eingabemaske'!$I$12:$V$21,11,FALSE)&lt;&gt;0,HLOOKUP(INT($I364),'1. Eingabemaske'!$I$12:$V$21,11,FALSE),""),"")</f>
        <v/>
      </c>
      <c r="AW364" s="103"/>
      <c r="AX364" s="94" t="str">
        <f>IF(AND(ISTEXT($D364),ISNUMBER($AW364)),IF(HLOOKUP(INT($I364),'1. Eingabemaske'!$I$12:$V$21,12,FALSE)&lt;&gt;0,HLOOKUP(INT($I364),'1. Eingabemaske'!$I$12:$V$21,12,FALSE),""),"")</f>
        <v/>
      </c>
      <c r="AY364" s="95" t="str">
        <f>IF(ISTEXT($D364),SUM(IF($AV364="",0,IF('1. Eingabemaske'!$F$21="","",(IF('1. Eingabemaske'!$F$21=0,($AU364/'1. Eingabemaske'!$G$21),($AU364-1)/('1. Eingabemaske'!$G$21-1)))*$AV364)),IF($AX364="",0,IF('1. Eingabemaske'!#REF!="","",(IF('1. Eingabemaske'!#REF!=0,($AW364/'1. Eingabemaske'!#REF!),($AW364-1)/('1. Eingabemaske'!#REF!-1)))*$AX364))),"")</f>
        <v/>
      </c>
      <c r="AZ364" s="84" t="str">
        <f t="shared" si="46"/>
        <v>Bitte BES einfügen</v>
      </c>
      <c r="BA364" s="96" t="str">
        <f t="shared" si="47"/>
        <v/>
      </c>
      <c r="BB364" s="100"/>
      <c r="BC364" s="100"/>
      <c r="BD364" s="100"/>
    </row>
    <row r="365" spans="2:56" ht="13.5" thickBot="1" x14ac:dyDescent="0.45">
      <c r="B365" s="99" t="str">
        <f t="shared" si="40"/>
        <v xml:space="preserve"> </v>
      </c>
      <c r="C365" s="100"/>
      <c r="D365" s="100"/>
      <c r="E365" s="100"/>
      <c r="F365" s="100"/>
      <c r="G365" s="101"/>
      <c r="H365" s="101"/>
      <c r="I365" s="84" t="str">
        <f>IF(ISBLANK(Tableau1[[#This Row],[Name]]),"",((Tableau1[[#This Row],[Testdatum]]-Tableau1[[#This Row],[Geburtsdatum]])/365))</f>
        <v/>
      </c>
      <c r="J365" s="102" t="str">
        <f t="shared" si="41"/>
        <v xml:space="preserve"> </v>
      </c>
      <c r="K365" s="103"/>
      <c r="L365" s="103"/>
      <c r="M365" s="104" t="str">
        <f>IF(ISTEXT(D365),IF(L365="","",IF(HLOOKUP(INT($I365),'1. Eingabemaske'!$I$12:$V$21,2,FALSE)&lt;&gt;0,HLOOKUP(INT($I365),'1. Eingabemaske'!$I$12:$V$21,2,FALSE),"")),"")</f>
        <v/>
      </c>
      <c r="N365" s="105" t="str">
        <f>IF(ISTEXT($D365),IF(F365="M",IF(L365="","",IF($K365="Frühentwickler",VLOOKUP(INT($I365),'1. Eingabemaske'!$Z$12:$AF$28,5,FALSE),IF($K365="Normalentwickler",VLOOKUP(INT($I365),'1. Eingabemaske'!$Z$12:$AF$23,6,FALSE),IF($K365="Spätentwickler",VLOOKUP(INT($I365),'1. Eingabemaske'!$Z$12:$AF$23,7,FALSE),0)))+((VLOOKUP(INT($I365),'1. Eingabemaske'!$Z$12:$AF$23,2,FALSE))*(($G365-DATE(YEAR($G365),1,1)+1)/365))),IF(F365="W",(IF($K365="Frühentwickler",VLOOKUP(INT($I365),'1. Eingabemaske'!$AH$12:$AN$28,5,FALSE),IF($K365="Normalentwickler",VLOOKUP(INT($I365),'1. Eingabemaske'!$AH$12:$AN$23,6,FALSE),IF($K365="Spätentwickler",VLOOKUP(INT($I365),'1. Eingabemaske'!$AH$12:$AN$23,7,FALSE),0)))+((VLOOKUP(INT($I365),'1. Eingabemaske'!$AH$12:$AN$23,2,FALSE))*(($G365-DATE(YEAR($G365),1,1)+1)/365))),"Geschlecht fehlt!")),"")</f>
        <v/>
      </c>
      <c r="O365" s="106" t="str">
        <f>IF(ISTEXT(D365),IF(M365="","",IF('1. Eingabemaske'!$F$13="",0,(IF('1. Eingabemaske'!$F$13=0,(L365/'1. Eingabemaske'!$G$13),(L365-1)/('1. Eingabemaske'!$G$13-1))*M365*N365))),"")</f>
        <v/>
      </c>
      <c r="P365" s="103"/>
      <c r="Q365" s="103"/>
      <c r="R365" s="104" t="str">
        <f t="shared" si="42"/>
        <v/>
      </c>
      <c r="S365" s="104" t="str">
        <f>IF(AND(ISTEXT($D365),ISNUMBER(R365)),IF(HLOOKUP(INT($I365),'1. Eingabemaske'!$I$12:$V$21,3,FALSE)&lt;&gt;0,HLOOKUP(INT($I365),'1. Eingabemaske'!$I$12:$V$21,3,FALSE),""),"")</f>
        <v/>
      </c>
      <c r="T365" s="106" t="str">
        <f>IF(ISTEXT($D365),IF($S365="","",IF($R365="","",IF('1. Eingabemaske'!$F$14="",0,(IF('1. Eingabemaske'!$F$14=0,(R365/'1. Eingabemaske'!$G$14),(R365-1)/('1. Eingabemaske'!$G$14-1))*$S365)))),"")</f>
        <v/>
      </c>
      <c r="U365" s="103"/>
      <c r="V365" s="103"/>
      <c r="W365" s="104" t="str">
        <f t="shared" si="43"/>
        <v/>
      </c>
      <c r="X365" s="104" t="str">
        <f>IF(AND(ISTEXT($D365),ISNUMBER(W365)),IF(HLOOKUP(INT($I365),'1. Eingabemaske'!$I$12:$V$21,4,FALSE)&lt;&gt;0,HLOOKUP(INT($I365),'1. Eingabemaske'!$I$12:$V$21,4,FALSE),""),"")</f>
        <v/>
      </c>
      <c r="Y365" s="108" t="str">
        <f>IF(ISTEXT($D365),IF($W365="","",IF($X365="","",IF('1. Eingabemaske'!$F$15="","",(IF('1. Eingabemaske'!$F$15=0,($W365/'1. Eingabemaske'!$G$15),($W365-1)/('1. Eingabemaske'!$G$15-1))*$X365)))),"")</f>
        <v/>
      </c>
      <c r="Z365" s="103"/>
      <c r="AA365" s="103"/>
      <c r="AB365" s="104" t="str">
        <f t="shared" si="44"/>
        <v/>
      </c>
      <c r="AC365" s="104" t="str">
        <f>IF(AND(ISTEXT($D365),ISNUMBER($AB365)),IF(HLOOKUP(INT($I365),'1. Eingabemaske'!$I$12:$V$21,5,FALSE)&lt;&gt;0,HLOOKUP(INT($I365),'1. Eingabemaske'!$I$12:$V$21,5,FALSE),""),"")</f>
        <v/>
      </c>
      <c r="AD365" s="91" t="str">
        <f>IF(ISTEXT($D365),IF($AC365="","",IF('1. Eingabemaske'!$F$16="","",(IF('1. Eingabemaske'!$F$16=0,($AB365/'1. Eingabemaske'!$G$16),($AB365-1)/('1. Eingabemaske'!$G$16-1))*$AC365))),"")</f>
        <v/>
      </c>
      <c r="AE365" s="92" t="str">
        <f>IF(ISTEXT($D365),IF(F365="M",IF(L365="","",IF($K365="Frühentwickler",VLOOKUP(INT($I365),'1. Eingabemaske'!$Z$12:$AF$28,5,FALSE),IF($K365="Normalentwickler",VLOOKUP(INT($I365),'1. Eingabemaske'!$Z$12:$AF$23,6,FALSE),IF($K365="Spätentwickler",VLOOKUP(INT($I365),'1. Eingabemaske'!$Z$12:$AF$23,7,FALSE),0)))+((VLOOKUP(INT($I365),'1. Eingabemaske'!$Z$12:$AF$23,2,FALSE))*(($G365-DATE(YEAR($G365),1,1)+1)/365))),IF(F365="W",(IF($K365="Frühentwickler",VLOOKUP(INT($I365),'1. Eingabemaske'!$AH$12:$AN$28,5,FALSE),IF($K365="Normalentwickler",VLOOKUP(INT($I365),'1. Eingabemaske'!$AH$12:$AN$23,6,FALSE),IF($K365="Spätentwickler",VLOOKUP(INT($I365),'1. Eingabemaske'!$AH$12:$AN$23,7,FALSE),0)))+((VLOOKUP(INT($I365),'1. Eingabemaske'!$AH$12:$AN$23,2,FALSE))*(($G365-DATE(YEAR($G365),1,1)+1)/365))),"Geschlecht fehlt!")),"")</f>
        <v/>
      </c>
      <c r="AF365" s="93" t="str">
        <f t="shared" si="45"/>
        <v/>
      </c>
      <c r="AG365" s="103"/>
      <c r="AH365" s="94" t="str">
        <f>IF(AND(ISTEXT($D365),ISNUMBER($AG365)),IF(HLOOKUP(INT($I365),'1. Eingabemaske'!$I$12:$V$21,6,FALSE)&lt;&gt;0,HLOOKUP(INT($I365),'1. Eingabemaske'!$I$12:$V$21,6,FALSE),""),"")</f>
        <v/>
      </c>
      <c r="AI365" s="91" t="str">
        <f>IF(ISTEXT($D365),IF($AH365="","",IF('1. Eingabemaske'!$F$17="","",(IF('1. Eingabemaske'!$F$17=0,($AG365/'1. Eingabemaske'!$G$17),($AG365-1)/('1. Eingabemaske'!$G$17-1))*$AH365))),"")</f>
        <v/>
      </c>
      <c r="AJ365" s="103"/>
      <c r="AK365" s="94" t="str">
        <f>IF(AND(ISTEXT($D365),ISNUMBER($AJ365)),IF(HLOOKUP(INT($I365),'1. Eingabemaske'!$I$12:$V$21,7,FALSE)&lt;&gt;0,HLOOKUP(INT($I365),'1. Eingabemaske'!$I$12:$V$21,7,FALSE),""),"")</f>
        <v/>
      </c>
      <c r="AL365" s="91" t="str">
        <f>IF(ISTEXT($D365),IF(AJ365=0,0,IF($AK365="","",IF('1. Eingabemaske'!$F$18="","",(IF('1. Eingabemaske'!$F$18=0,($AJ365/'1. Eingabemaske'!$G$18),($AJ365-1)/('1. Eingabemaske'!$G$18-1))*$AK365)))),"")</f>
        <v/>
      </c>
      <c r="AM365" s="103"/>
      <c r="AN365" s="94" t="str">
        <f>IF(AND(ISTEXT($D365),ISNUMBER($AM365)),IF(HLOOKUP(INT($I365),'1. Eingabemaske'!$I$12:$V$21,8,FALSE)&lt;&gt;0,HLOOKUP(INT($I365),'1. Eingabemaske'!$I$12:$V$21,8,FALSE),""),"")</f>
        <v/>
      </c>
      <c r="AO365" s="89" t="str">
        <f>IF(ISTEXT($D365),IF($AN365="","",IF('1. Eingabemaske'!#REF!="","",(IF('1. Eingabemaske'!#REF!=0,($AM365/'1. Eingabemaske'!#REF!),($AM365-1)/('1. Eingabemaske'!#REF!-1))*$AN365))),"")</f>
        <v/>
      </c>
      <c r="AP365" s="110"/>
      <c r="AQ365" s="94" t="str">
        <f>IF(AND(ISTEXT($D365),ISNUMBER($AP365)),IF(HLOOKUP(INT($I365),'1. Eingabemaske'!$I$12:$V$21,9,FALSE)&lt;&gt;0,HLOOKUP(INT($I365),'1. Eingabemaske'!$I$12:$V$21,9,FALSE),""),"")</f>
        <v/>
      </c>
      <c r="AR365" s="103"/>
      <c r="AS365" s="94" t="str">
        <f>IF(AND(ISTEXT($D365),ISNUMBER($AR365)),IF(HLOOKUP(INT($I365),'1. Eingabemaske'!$I$12:$V$21,10,FALSE)&lt;&gt;0,HLOOKUP(INT($I365),'1. Eingabemaske'!$I$12:$V$21,10,FALSE),""),"")</f>
        <v/>
      </c>
      <c r="AT365" s="95" t="str">
        <f>IF(ISTEXT($D365),(IF($AQ365="",0,IF('1. Eingabemaske'!$F$19="","",(IF('1. Eingabemaske'!$F$19=0,($AP365/'1. Eingabemaske'!$G$19),($AP365-1)/('1. Eingabemaske'!$G$19-1))*$AQ365)))+IF($AS365="",0,IF('1. Eingabemaske'!$F$20="","",(IF('1. Eingabemaske'!$F$20=0,($AR365/'1. Eingabemaske'!$G$20),($AR365-1)/('1. Eingabemaske'!$G$20-1))*$AS365)))),"")</f>
        <v/>
      </c>
      <c r="AU365" s="103"/>
      <c r="AV365" s="94" t="str">
        <f>IF(AND(ISTEXT($D365),ISNUMBER($AU365)),IF(HLOOKUP(INT($I365),'1. Eingabemaske'!$I$12:$V$21,11,FALSE)&lt;&gt;0,HLOOKUP(INT($I365),'1. Eingabemaske'!$I$12:$V$21,11,FALSE),""),"")</f>
        <v/>
      </c>
      <c r="AW365" s="103"/>
      <c r="AX365" s="94" t="str">
        <f>IF(AND(ISTEXT($D365),ISNUMBER($AW365)),IF(HLOOKUP(INT($I365),'1. Eingabemaske'!$I$12:$V$21,12,FALSE)&lt;&gt;0,HLOOKUP(INT($I365),'1. Eingabemaske'!$I$12:$V$21,12,FALSE),""),"")</f>
        <v/>
      </c>
      <c r="AY365" s="95" t="str">
        <f>IF(ISTEXT($D365),SUM(IF($AV365="",0,IF('1. Eingabemaske'!$F$21="","",(IF('1. Eingabemaske'!$F$21=0,($AU365/'1. Eingabemaske'!$G$21),($AU365-1)/('1. Eingabemaske'!$G$21-1)))*$AV365)),IF($AX365="",0,IF('1. Eingabemaske'!#REF!="","",(IF('1. Eingabemaske'!#REF!=0,($AW365/'1. Eingabemaske'!#REF!),($AW365-1)/('1. Eingabemaske'!#REF!-1)))*$AX365))),"")</f>
        <v/>
      </c>
      <c r="AZ365" s="84" t="str">
        <f t="shared" si="46"/>
        <v>Bitte BES einfügen</v>
      </c>
      <c r="BA365" s="96" t="str">
        <f t="shared" si="47"/>
        <v/>
      </c>
      <c r="BB365" s="100"/>
      <c r="BC365" s="100"/>
      <c r="BD365" s="100"/>
    </row>
    <row r="366" spans="2:56" ht="13.5" thickBot="1" x14ac:dyDescent="0.45">
      <c r="B366" s="99" t="str">
        <f t="shared" si="40"/>
        <v xml:space="preserve"> </v>
      </c>
      <c r="C366" s="100"/>
      <c r="D366" s="100"/>
      <c r="E366" s="100"/>
      <c r="F366" s="100"/>
      <c r="G366" s="101"/>
      <c r="H366" s="101"/>
      <c r="I366" s="84" t="str">
        <f>IF(ISBLANK(Tableau1[[#This Row],[Name]]),"",((Tableau1[[#This Row],[Testdatum]]-Tableau1[[#This Row],[Geburtsdatum]])/365))</f>
        <v/>
      </c>
      <c r="J366" s="102" t="str">
        <f t="shared" si="41"/>
        <v xml:space="preserve"> </v>
      </c>
      <c r="K366" s="103"/>
      <c r="L366" s="103"/>
      <c r="M366" s="104" t="str">
        <f>IF(ISTEXT(D366),IF(L366="","",IF(HLOOKUP(INT($I366),'1. Eingabemaske'!$I$12:$V$21,2,FALSE)&lt;&gt;0,HLOOKUP(INT($I366),'1. Eingabemaske'!$I$12:$V$21,2,FALSE),"")),"")</f>
        <v/>
      </c>
      <c r="N366" s="105" t="str">
        <f>IF(ISTEXT($D366),IF(F366="M",IF(L366="","",IF($K366="Frühentwickler",VLOOKUP(INT($I366),'1. Eingabemaske'!$Z$12:$AF$28,5,FALSE),IF($K366="Normalentwickler",VLOOKUP(INT($I366),'1. Eingabemaske'!$Z$12:$AF$23,6,FALSE),IF($K366="Spätentwickler",VLOOKUP(INT($I366),'1. Eingabemaske'!$Z$12:$AF$23,7,FALSE),0)))+((VLOOKUP(INT($I366),'1. Eingabemaske'!$Z$12:$AF$23,2,FALSE))*(($G366-DATE(YEAR($G366),1,1)+1)/365))),IF(F366="W",(IF($K366="Frühentwickler",VLOOKUP(INT($I366),'1. Eingabemaske'!$AH$12:$AN$28,5,FALSE),IF($K366="Normalentwickler",VLOOKUP(INT($I366),'1. Eingabemaske'!$AH$12:$AN$23,6,FALSE),IF($K366="Spätentwickler",VLOOKUP(INT($I366),'1. Eingabemaske'!$AH$12:$AN$23,7,FALSE),0)))+((VLOOKUP(INT($I366),'1. Eingabemaske'!$AH$12:$AN$23,2,FALSE))*(($G366-DATE(YEAR($G366),1,1)+1)/365))),"Geschlecht fehlt!")),"")</f>
        <v/>
      </c>
      <c r="O366" s="106" t="str">
        <f>IF(ISTEXT(D366),IF(M366="","",IF('1. Eingabemaske'!$F$13="",0,(IF('1. Eingabemaske'!$F$13=0,(L366/'1. Eingabemaske'!$G$13),(L366-1)/('1. Eingabemaske'!$G$13-1))*M366*N366))),"")</f>
        <v/>
      </c>
      <c r="P366" s="103"/>
      <c r="Q366" s="103"/>
      <c r="R366" s="104" t="str">
        <f t="shared" si="42"/>
        <v/>
      </c>
      <c r="S366" s="104" t="str">
        <f>IF(AND(ISTEXT($D366),ISNUMBER(R366)),IF(HLOOKUP(INT($I366),'1. Eingabemaske'!$I$12:$V$21,3,FALSE)&lt;&gt;0,HLOOKUP(INT($I366),'1. Eingabemaske'!$I$12:$V$21,3,FALSE),""),"")</f>
        <v/>
      </c>
      <c r="T366" s="106" t="str">
        <f>IF(ISTEXT($D366),IF($S366="","",IF($R366="","",IF('1. Eingabemaske'!$F$14="",0,(IF('1. Eingabemaske'!$F$14=0,(R366/'1. Eingabemaske'!$G$14),(R366-1)/('1. Eingabemaske'!$G$14-1))*$S366)))),"")</f>
        <v/>
      </c>
      <c r="U366" s="103"/>
      <c r="V366" s="103"/>
      <c r="W366" s="104" t="str">
        <f t="shared" si="43"/>
        <v/>
      </c>
      <c r="X366" s="104" t="str">
        <f>IF(AND(ISTEXT($D366),ISNUMBER(W366)),IF(HLOOKUP(INT($I366),'1. Eingabemaske'!$I$12:$V$21,4,FALSE)&lt;&gt;0,HLOOKUP(INT($I366),'1. Eingabemaske'!$I$12:$V$21,4,FALSE),""),"")</f>
        <v/>
      </c>
      <c r="Y366" s="108" t="str">
        <f>IF(ISTEXT($D366),IF($W366="","",IF($X366="","",IF('1. Eingabemaske'!$F$15="","",(IF('1. Eingabemaske'!$F$15=0,($W366/'1. Eingabemaske'!$G$15),($W366-1)/('1. Eingabemaske'!$G$15-1))*$X366)))),"")</f>
        <v/>
      </c>
      <c r="Z366" s="103"/>
      <c r="AA366" s="103"/>
      <c r="AB366" s="104" t="str">
        <f t="shared" si="44"/>
        <v/>
      </c>
      <c r="AC366" s="104" t="str">
        <f>IF(AND(ISTEXT($D366),ISNUMBER($AB366)),IF(HLOOKUP(INT($I366),'1. Eingabemaske'!$I$12:$V$21,5,FALSE)&lt;&gt;0,HLOOKUP(INT($I366),'1. Eingabemaske'!$I$12:$V$21,5,FALSE),""),"")</f>
        <v/>
      </c>
      <c r="AD366" s="91" t="str">
        <f>IF(ISTEXT($D366),IF($AC366="","",IF('1. Eingabemaske'!$F$16="","",(IF('1. Eingabemaske'!$F$16=0,($AB366/'1. Eingabemaske'!$G$16),($AB366-1)/('1. Eingabemaske'!$G$16-1))*$AC366))),"")</f>
        <v/>
      </c>
      <c r="AE366" s="92" t="str">
        <f>IF(ISTEXT($D366),IF(F366="M",IF(L366="","",IF($K366="Frühentwickler",VLOOKUP(INT($I366),'1. Eingabemaske'!$Z$12:$AF$28,5,FALSE),IF($K366="Normalentwickler",VLOOKUP(INT($I366),'1. Eingabemaske'!$Z$12:$AF$23,6,FALSE),IF($K366="Spätentwickler",VLOOKUP(INT($I366),'1. Eingabemaske'!$Z$12:$AF$23,7,FALSE),0)))+((VLOOKUP(INT($I366),'1. Eingabemaske'!$Z$12:$AF$23,2,FALSE))*(($G366-DATE(YEAR($G366),1,1)+1)/365))),IF(F366="W",(IF($K366="Frühentwickler",VLOOKUP(INT($I366),'1. Eingabemaske'!$AH$12:$AN$28,5,FALSE),IF($K366="Normalentwickler",VLOOKUP(INT($I366),'1. Eingabemaske'!$AH$12:$AN$23,6,FALSE),IF($K366="Spätentwickler",VLOOKUP(INT($I366),'1. Eingabemaske'!$AH$12:$AN$23,7,FALSE),0)))+((VLOOKUP(INT($I366),'1. Eingabemaske'!$AH$12:$AN$23,2,FALSE))*(($G366-DATE(YEAR($G366),1,1)+1)/365))),"Geschlecht fehlt!")),"")</f>
        <v/>
      </c>
      <c r="AF366" s="93" t="str">
        <f t="shared" si="45"/>
        <v/>
      </c>
      <c r="AG366" s="103"/>
      <c r="AH366" s="94" t="str">
        <f>IF(AND(ISTEXT($D366),ISNUMBER($AG366)),IF(HLOOKUP(INT($I366),'1. Eingabemaske'!$I$12:$V$21,6,FALSE)&lt;&gt;0,HLOOKUP(INT($I366),'1. Eingabemaske'!$I$12:$V$21,6,FALSE),""),"")</f>
        <v/>
      </c>
      <c r="AI366" s="91" t="str">
        <f>IF(ISTEXT($D366),IF($AH366="","",IF('1. Eingabemaske'!$F$17="","",(IF('1. Eingabemaske'!$F$17=0,($AG366/'1. Eingabemaske'!$G$17),($AG366-1)/('1. Eingabemaske'!$G$17-1))*$AH366))),"")</f>
        <v/>
      </c>
      <c r="AJ366" s="103"/>
      <c r="AK366" s="94" t="str">
        <f>IF(AND(ISTEXT($D366),ISNUMBER($AJ366)),IF(HLOOKUP(INT($I366),'1. Eingabemaske'!$I$12:$V$21,7,FALSE)&lt;&gt;0,HLOOKUP(INT($I366),'1. Eingabemaske'!$I$12:$V$21,7,FALSE),""),"")</f>
        <v/>
      </c>
      <c r="AL366" s="91" t="str">
        <f>IF(ISTEXT($D366),IF(AJ366=0,0,IF($AK366="","",IF('1. Eingabemaske'!$F$18="","",(IF('1. Eingabemaske'!$F$18=0,($AJ366/'1. Eingabemaske'!$G$18),($AJ366-1)/('1. Eingabemaske'!$G$18-1))*$AK366)))),"")</f>
        <v/>
      </c>
      <c r="AM366" s="103"/>
      <c r="AN366" s="94" t="str">
        <f>IF(AND(ISTEXT($D366),ISNUMBER($AM366)),IF(HLOOKUP(INT($I366),'1. Eingabemaske'!$I$12:$V$21,8,FALSE)&lt;&gt;0,HLOOKUP(INT($I366),'1. Eingabemaske'!$I$12:$V$21,8,FALSE),""),"")</f>
        <v/>
      </c>
      <c r="AO366" s="89" t="str">
        <f>IF(ISTEXT($D366),IF($AN366="","",IF('1. Eingabemaske'!#REF!="","",(IF('1. Eingabemaske'!#REF!=0,($AM366/'1. Eingabemaske'!#REF!),($AM366-1)/('1. Eingabemaske'!#REF!-1))*$AN366))),"")</f>
        <v/>
      </c>
      <c r="AP366" s="110"/>
      <c r="AQ366" s="94" t="str">
        <f>IF(AND(ISTEXT($D366),ISNUMBER($AP366)),IF(HLOOKUP(INT($I366),'1. Eingabemaske'!$I$12:$V$21,9,FALSE)&lt;&gt;0,HLOOKUP(INT($I366),'1. Eingabemaske'!$I$12:$V$21,9,FALSE),""),"")</f>
        <v/>
      </c>
      <c r="AR366" s="103"/>
      <c r="AS366" s="94" t="str">
        <f>IF(AND(ISTEXT($D366),ISNUMBER($AR366)),IF(HLOOKUP(INT($I366),'1. Eingabemaske'!$I$12:$V$21,10,FALSE)&lt;&gt;0,HLOOKUP(INT($I366),'1. Eingabemaske'!$I$12:$V$21,10,FALSE),""),"")</f>
        <v/>
      </c>
      <c r="AT366" s="95" t="str">
        <f>IF(ISTEXT($D366),(IF($AQ366="",0,IF('1. Eingabemaske'!$F$19="","",(IF('1. Eingabemaske'!$F$19=0,($AP366/'1. Eingabemaske'!$G$19),($AP366-1)/('1. Eingabemaske'!$G$19-1))*$AQ366)))+IF($AS366="",0,IF('1. Eingabemaske'!$F$20="","",(IF('1. Eingabemaske'!$F$20=0,($AR366/'1. Eingabemaske'!$G$20),($AR366-1)/('1. Eingabemaske'!$G$20-1))*$AS366)))),"")</f>
        <v/>
      </c>
      <c r="AU366" s="103"/>
      <c r="AV366" s="94" t="str">
        <f>IF(AND(ISTEXT($D366),ISNUMBER($AU366)),IF(HLOOKUP(INT($I366),'1. Eingabemaske'!$I$12:$V$21,11,FALSE)&lt;&gt;0,HLOOKUP(INT($I366),'1. Eingabemaske'!$I$12:$V$21,11,FALSE),""),"")</f>
        <v/>
      </c>
      <c r="AW366" s="103"/>
      <c r="AX366" s="94" t="str">
        <f>IF(AND(ISTEXT($D366),ISNUMBER($AW366)),IF(HLOOKUP(INT($I366),'1. Eingabemaske'!$I$12:$V$21,12,FALSE)&lt;&gt;0,HLOOKUP(INT($I366),'1. Eingabemaske'!$I$12:$V$21,12,FALSE),""),"")</f>
        <v/>
      </c>
      <c r="AY366" s="95" t="str">
        <f>IF(ISTEXT($D366),SUM(IF($AV366="",0,IF('1. Eingabemaske'!$F$21="","",(IF('1. Eingabemaske'!$F$21=0,($AU366/'1. Eingabemaske'!$G$21),($AU366-1)/('1. Eingabemaske'!$G$21-1)))*$AV366)),IF($AX366="",0,IF('1. Eingabemaske'!#REF!="","",(IF('1. Eingabemaske'!#REF!=0,($AW366/'1. Eingabemaske'!#REF!),($AW366-1)/('1. Eingabemaske'!#REF!-1)))*$AX366))),"")</f>
        <v/>
      </c>
      <c r="AZ366" s="84" t="str">
        <f t="shared" si="46"/>
        <v>Bitte BES einfügen</v>
      </c>
      <c r="BA366" s="96" t="str">
        <f t="shared" si="47"/>
        <v/>
      </c>
      <c r="BB366" s="100"/>
      <c r="BC366" s="100"/>
      <c r="BD366" s="100"/>
    </row>
    <row r="367" spans="2:56" ht="13.5" thickBot="1" x14ac:dyDescent="0.45">
      <c r="B367" s="99" t="str">
        <f t="shared" si="40"/>
        <v xml:space="preserve"> </v>
      </c>
      <c r="C367" s="100"/>
      <c r="D367" s="100"/>
      <c r="E367" s="100"/>
      <c r="F367" s="100"/>
      <c r="G367" s="101"/>
      <c r="H367" s="101"/>
      <c r="I367" s="84" t="str">
        <f>IF(ISBLANK(Tableau1[[#This Row],[Name]]),"",((Tableau1[[#This Row],[Testdatum]]-Tableau1[[#This Row],[Geburtsdatum]])/365))</f>
        <v/>
      </c>
      <c r="J367" s="102" t="str">
        <f t="shared" si="41"/>
        <v xml:space="preserve"> </v>
      </c>
      <c r="K367" s="103"/>
      <c r="L367" s="103"/>
      <c r="M367" s="104" t="str">
        <f>IF(ISTEXT(D367),IF(L367="","",IF(HLOOKUP(INT($I367),'1. Eingabemaske'!$I$12:$V$21,2,FALSE)&lt;&gt;0,HLOOKUP(INT($I367),'1. Eingabemaske'!$I$12:$V$21,2,FALSE),"")),"")</f>
        <v/>
      </c>
      <c r="N367" s="105" t="str">
        <f>IF(ISTEXT($D367),IF(F367="M",IF(L367="","",IF($K367="Frühentwickler",VLOOKUP(INT($I367),'1. Eingabemaske'!$Z$12:$AF$28,5,FALSE),IF($K367="Normalentwickler",VLOOKUP(INT($I367),'1. Eingabemaske'!$Z$12:$AF$23,6,FALSE),IF($K367="Spätentwickler",VLOOKUP(INT($I367),'1. Eingabemaske'!$Z$12:$AF$23,7,FALSE),0)))+((VLOOKUP(INT($I367),'1. Eingabemaske'!$Z$12:$AF$23,2,FALSE))*(($G367-DATE(YEAR($G367),1,1)+1)/365))),IF(F367="W",(IF($K367="Frühentwickler",VLOOKUP(INT($I367),'1. Eingabemaske'!$AH$12:$AN$28,5,FALSE),IF($K367="Normalentwickler",VLOOKUP(INT($I367),'1. Eingabemaske'!$AH$12:$AN$23,6,FALSE),IF($K367="Spätentwickler",VLOOKUP(INT($I367),'1. Eingabemaske'!$AH$12:$AN$23,7,FALSE),0)))+((VLOOKUP(INT($I367),'1. Eingabemaske'!$AH$12:$AN$23,2,FALSE))*(($G367-DATE(YEAR($G367),1,1)+1)/365))),"Geschlecht fehlt!")),"")</f>
        <v/>
      </c>
      <c r="O367" s="106" t="str">
        <f>IF(ISTEXT(D367),IF(M367="","",IF('1. Eingabemaske'!$F$13="",0,(IF('1. Eingabemaske'!$F$13=0,(L367/'1. Eingabemaske'!$G$13),(L367-1)/('1. Eingabemaske'!$G$13-1))*M367*N367))),"")</f>
        <v/>
      </c>
      <c r="P367" s="103"/>
      <c r="Q367" s="103"/>
      <c r="R367" s="104" t="str">
        <f t="shared" si="42"/>
        <v/>
      </c>
      <c r="S367" s="104" t="str">
        <f>IF(AND(ISTEXT($D367),ISNUMBER(R367)),IF(HLOOKUP(INT($I367),'1. Eingabemaske'!$I$12:$V$21,3,FALSE)&lt;&gt;0,HLOOKUP(INT($I367),'1. Eingabemaske'!$I$12:$V$21,3,FALSE),""),"")</f>
        <v/>
      </c>
      <c r="T367" s="106" t="str">
        <f>IF(ISTEXT($D367),IF($S367="","",IF($R367="","",IF('1. Eingabemaske'!$F$14="",0,(IF('1. Eingabemaske'!$F$14=0,(R367/'1. Eingabemaske'!$G$14),(R367-1)/('1. Eingabemaske'!$G$14-1))*$S367)))),"")</f>
        <v/>
      </c>
      <c r="U367" s="103"/>
      <c r="V367" s="103"/>
      <c r="W367" s="104" t="str">
        <f t="shared" si="43"/>
        <v/>
      </c>
      <c r="X367" s="104" t="str">
        <f>IF(AND(ISTEXT($D367),ISNUMBER(W367)),IF(HLOOKUP(INT($I367),'1. Eingabemaske'!$I$12:$V$21,4,FALSE)&lt;&gt;0,HLOOKUP(INT($I367),'1. Eingabemaske'!$I$12:$V$21,4,FALSE),""),"")</f>
        <v/>
      </c>
      <c r="Y367" s="108" t="str">
        <f>IF(ISTEXT($D367),IF($W367="","",IF($X367="","",IF('1. Eingabemaske'!$F$15="","",(IF('1. Eingabemaske'!$F$15=0,($W367/'1. Eingabemaske'!$G$15),($W367-1)/('1. Eingabemaske'!$G$15-1))*$X367)))),"")</f>
        <v/>
      </c>
      <c r="Z367" s="103"/>
      <c r="AA367" s="103"/>
      <c r="AB367" s="104" t="str">
        <f t="shared" si="44"/>
        <v/>
      </c>
      <c r="AC367" s="104" t="str">
        <f>IF(AND(ISTEXT($D367),ISNUMBER($AB367)),IF(HLOOKUP(INT($I367),'1. Eingabemaske'!$I$12:$V$21,5,FALSE)&lt;&gt;0,HLOOKUP(INT($I367),'1. Eingabemaske'!$I$12:$V$21,5,FALSE),""),"")</f>
        <v/>
      </c>
      <c r="AD367" s="91" t="str">
        <f>IF(ISTEXT($D367),IF($AC367="","",IF('1. Eingabemaske'!$F$16="","",(IF('1. Eingabemaske'!$F$16=0,($AB367/'1. Eingabemaske'!$G$16),($AB367-1)/('1. Eingabemaske'!$G$16-1))*$AC367))),"")</f>
        <v/>
      </c>
      <c r="AE367" s="92" t="str">
        <f>IF(ISTEXT($D367),IF(F367="M",IF(L367="","",IF($K367="Frühentwickler",VLOOKUP(INT($I367),'1. Eingabemaske'!$Z$12:$AF$28,5,FALSE),IF($K367="Normalentwickler",VLOOKUP(INT($I367),'1. Eingabemaske'!$Z$12:$AF$23,6,FALSE),IF($K367="Spätentwickler",VLOOKUP(INT($I367),'1. Eingabemaske'!$Z$12:$AF$23,7,FALSE),0)))+((VLOOKUP(INT($I367),'1. Eingabemaske'!$Z$12:$AF$23,2,FALSE))*(($G367-DATE(YEAR($G367),1,1)+1)/365))),IF(F367="W",(IF($K367="Frühentwickler",VLOOKUP(INT($I367),'1. Eingabemaske'!$AH$12:$AN$28,5,FALSE),IF($K367="Normalentwickler",VLOOKUP(INT($I367),'1. Eingabemaske'!$AH$12:$AN$23,6,FALSE),IF($K367="Spätentwickler",VLOOKUP(INT($I367),'1. Eingabemaske'!$AH$12:$AN$23,7,FALSE),0)))+((VLOOKUP(INT($I367),'1. Eingabemaske'!$AH$12:$AN$23,2,FALSE))*(($G367-DATE(YEAR($G367),1,1)+1)/365))),"Geschlecht fehlt!")),"")</f>
        <v/>
      </c>
      <c r="AF367" s="93" t="str">
        <f t="shared" si="45"/>
        <v/>
      </c>
      <c r="AG367" s="103"/>
      <c r="AH367" s="94" t="str">
        <f>IF(AND(ISTEXT($D367),ISNUMBER($AG367)),IF(HLOOKUP(INT($I367),'1. Eingabemaske'!$I$12:$V$21,6,FALSE)&lt;&gt;0,HLOOKUP(INT($I367),'1. Eingabemaske'!$I$12:$V$21,6,FALSE),""),"")</f>
        <v/>
      </c>
      <c r="AI367" s="91" t="str">
        <f>IF(ISTEXT($D367),IF($AH367="","",IF('1. Eingabemaske'!$F$17="","",(IF('1. Eingabemaske'!$F$17=0,($AG367/'1. Eingabemaske'!$G$17),($AG367-1)/('1. Eingabemaske'!$G$17-1))*$AH367))),"")</f>
        <v/>
      </c>
      <c r="AJ367" s="103"/>
      <c r="AK367" s="94" t="str">
        <f>IF(AND(ISTEXT($D367),ISNUMBER($AJ367)),IF(HLOOKUP(INT($I367),'1. Eingabemaske'!$I$12:$V$21,7,FALSE)&lt;&gt;0,HLOOKUP(INT($I367),'1. Eingabemaske'!$I$12:$V$21,7,FALSE),""),"")</f>
        <v/>
      </c>
      <c r="AL367" s="91" t="str">
        <f>IF(ISTEXT($D367),IF(AJ367=0,0,IF($AK367="","",IF('1. Eingabemaske'!$F$18="","",(IF('1. Eingabemaske'!$F$18=0,($AJ367/'1. Eingabemaske'!$G$18),($AJ367-1)/('1. Eingabemaske'!$G$18-1))*$AK367)))),"")</f>
        <v/>
      </c>
      <c r="AM367" s="103"/>
      <c r="AN367" s="94" t="str">
        <f>IF(AND(ISTEXT($D367),ISNUMBER($AM367)),IF(HLOOKUP(INT($I367),'1. Eingabemaske'!$I$12:$V$21,8,FALSE)&lt;&gt;0,HLOOKUP(INT($I367),'1. Eingabemaske'!$I$12:$V$21,8,FALSE),""),"")</f>
        <v/>
      </c>
      <c r="AO367" s="89" t="str">
        <f>IF(ISTEXT($D367),IF($AN367="","",IF('1. Eingabemaske'!#REF!="","",(IF('1. Eingabemaske'!#REF!=0,($AM367/'1. Eingabemaske'!#REF!),($AM367-1)/('1. Eingabemaske'!#REF!-1))*$AN367))),"")</f>
        <v/>
      </c>
      <c r="AP367" s="110"/>
      <c r="AQ367" s="94" t="str">
        <f>IF(AND(ISTEXT($D367),ISNUMBER($AP367)),IF(HLOOKUP(INT($I367),'1. Eingabemaske'!$I$12:$V$21,9,FALSE)&lt;&gt;0,HLOOKUP(INT($I367),'1. Eingabemaske'!$I$12:$V$21,9,FALSE),""),"")</f>
        <v/>
      </c>
      <c r="AR367" s="103"/>
      <c r="AS367" s="94" t="str">
        <f>IF(AND(ISTEXT($D367),ISNUMBER($AR367)),IF(HLOOKUP(INT($I367),'1. Eingabemaske'!$I$12:$V$21,10,FALSE)&lt;&gt;0,HLOOKUP(INT($I367),'1. Eingabemaske'!$I$12:$V$21,10,FALSE),""),"")</f>
        <v/>
      </c>
      <c r="AT367" s="95" t="str">
        <f>IF(ISTEXT($D367),(IF($AQ367="",0,IF('1. Eingabemaske'!$F$19="","",(IF('1. Eingabemaske'!$F$19=0,($AP367/'1. Eingabemaske'!$G$19),($AP367-1)/('1. Eingabemaske'!$G$19-1))*$AQ367)))+IF($AS367="",0,IF('1. Eingabemaske'!$F$20="","",(IF('1. Eingabemaske'!$F$20=0,($AR367/'1. Eingabemaske'!$G$20),($AR367-1)/('1. Eingabemaske'!$G$20-1))*$AS367)))),"")</f>
        <v/>
      </c>
      <c r="AU367" s="103"/>
      <c r="AV367" s="94" t="str">
        <f>IF(AND(ISTEXT($D367),ISNUMBER($AU367)),IF(HLOOKUP(INT($I367),'1. Eingabemaske'!$I$12:$V$21,11,FALSE)&lt;&gt;0,HLOOKUP(INT($I367),'1. Eingabemaske'!$I$12:$V$21,11,FALSE),""),"")</f>
        <v/>
      </c>
      <c r="AW367" s="103"/>
      <c r="AX367" s="94" t="str">
        <f>IF(AND(ISTEXT($D367),ISNUMBER($AW367)),IF(HLOOKUP(INT($I367),'1. Eingabemaske'!$I$12:$V$21,12,FALSE)&lt;&gt;0,HLOOKUP(INT($I367),'1. Eingabemaske'!$I$12:$V$21,12,FALSE),""),"")</f>
        <v/>
      </c>
      <c r="AY367" s="95" t="str">
        <f>IF(ISTEXT($D367),SUM(IF($AV367="",0,IF('1. Eingabemaske'!$F$21="","",(IF('1. Eingabemaske'!$F$21=0,($AU367/'1. Eingabemaske'!$G$21),($AU367-1)/('1. Eingabemaske'!$G$21-1)))*$AV367)),IF($AX367="",0,IF('1. Eingabemaske'!#REF!="","",(IF('1. Eingabemaske'!#REF!=0,($AW367/'1. Eingabemaske'!#REF!),($AW367-1)/('1. Eingabemaske'!#REF!-1)))*$AX367))),"")</f>
        <v/>
      </c>
      <c r="AZ367" s="84" t="str">
        <f t="shared" si="46"/>
        <v>Bitte BES einfügen</v>
      </c>
      <c r="BA367" s="96" t="str">
        <f t="shared" si="47"/>
        <v/>
      </c>
      <c r="BB367" s="100"/>
      <c r="BC367" s="100"/>
      <c r="BD367" s="100"/>
    </row>
    <row r="368" spans="2:56" ht="13.5" thickBot="1" x14ac:dyDescent="0.45">
      <c r="B368" s="99" t="str">
        <f t="shared" si="40"/>
        <v xml:space="preserve"> </v>
      </c>
      <c r="C368" s="100"/>
      <c r="D368" s="100"/>
      <c r="E368" s="100"/>
      <c r="F368" s="100"/>
      <c r="G368" s="101"/>
      <c r="H368" s="101"/>
      <c r="I368" s="84" t="str">
        <f>IF(ISBLANK(Tableau1[[#This Row],[Name]]),"",((Tableau1[[#This Row],[Testdatum]]-Tableau1[[#This Row],[Geburtsdatum]])/365))</f>
        <v/>
      </c>
      <c r="J368" s="102" t="str">
        <f t="shared" si="41"/>
        <v xml:space="preserve"> </v>
      </c>
      <c r="K368" s="103"/>
      <c r="L368" s="103"/>
      <c r="M368" s="104" t="str">
        <f>IF(ISTEXT(D368),IF(L368="","",IF(HLOOKUP(INT($I368),'1. Eingabemaske'!$I$12:$V$21,2,FALSE)&lt;&gt;0,HLOOKUP(INT($I368),'1. Eingabemaske'!$I$12:$V$21,2,FALSE),"")),"")</f>
        <v/>
      </c>
      <c r="N368" s="105" t="str">
        <f>IF(ISTEXT($D368),IF(F368="M",IF(L368="","",IF($K368="Frühentwickler",VLOOKUP(INT($I368),'1. Eingabemaske'!$Z$12:$AF$28,5,FALSE),IF($K368="Normalentwickler",VLOOKUP(INT($I368),'1. Eingabemaske'!$Z$12:$AF$23,6,FALSE),IF($K368="Spätentwickler",VLOOKUP(INT($I368),'1. Eingabemaske'!$Z$12:$AF$23,7,FALSE),0)))+((VLOOKUP(INT($I368),'1. Eingabemaske'!$Z$12:$AF$23,2,FALSE))*(($G368-DATE(YEAR($G368),1,1)+1)/365))),IF(F368="W",(IF($K368="Frühentwickler",VLOOKUP(INT($I368),'1. Eingabemaske'!$AH$12:$AN$28,5,FALSE),IF($K368="Normalentwickler",VLOOKUP(INT($I368),'1. Eingabemaske'!$AH$12:$AN$23,6,FALSE),IF($K368="Spätentwickler",VLOOKUP(INT($I368),'1. Eingabemaske'!$AH$12:$AN$23,7,FALSE),0)))+((VLOOKUP(INT($I368),'1. Eingabemaske'!$AH$12:$AN$23,2,FALSE))*(($G368-DATE(YEAR($G368),1,1)+1)/365))),"Geschlecht fehlt!")),"")</f>
        <v/>
      </c>
      <c r="O368" s="106" t="str">
        <f>IF(ISTEXT(D368),IF(M368="","",IF('1. Eingabemaske'!$F$13="",0,(IF('1. Eingabemaske'!$F$13=0,(L368/'1. Eingabemaske'!$G$13),(L368-1)/('1. Eingabemaske'!$G$13-1))*M368*N368))),"")</f>
        <v/>
      </c>
      <c r="P368" s="103"/>
      <c r="Q368" s="103"/>
      <c r="R368" s="104" t="str">
        <f t="shared" si="42"/>
        <v/>
      </c>
      <c r="S368" s="104" t="str">
        <f>IF(AND(ISTEXT($D368),ISNUMBER(R368)),IF(HLOOKUP(INT($I368),'1. Eingabemaske'!$I$12:$V$21,3,FALSE)&lt;&gt;0,HLOOKUP(INT($I368),'1. Eingabemaske'!$I$12:$V$21,3,FALSE),""),"")</f>
        <v/>
      </c>
      <c r="T368" s="106" t="str">
        <f>IF(ISTEXT($D368),IF($S368="","",IF($R368="","",IF('1. Eingabemaske'!$F$14="",0,(IF('1. Eingabemaske'!$F$14=0,(R368/'1. Eingabemaske'!$G$14),(R368-1)/('1. Eingabemaske'!$G$14-1))*$S368)))),"")</f>
        <v/>
      </c>
      <c r="U368" s="103"/>
      <c r="V368" s="103"/>
      <c r="W368" s="104" t="str">
        <f t="shared" si="43"/>
        <v/>
      </c>
      <c r="X368" s="104" t="str">
        <f>IF(AND(ISTEXT($D368),ISNUMBER(W368)),IF(HLOOKUP(INT($I368),'1. Eingabemaske'!$I$12:$V$21,4,FALSE)&lt;&gt;0,HLOOKUP(INT($I368),'1. Eingabemaske'!$I$12:$V$21,4,FALSE),""),"")</f>
        <v/>
      </c>
      <c r="Y368" s="108" t="str">
        <f>IF(ISTEXT($D368),IF($W368="","",IF($X368="","",IF('1. Eingabemaske'!$F$15="","",(IF('1. Eingabemaske'!$F$15=0,($W368/'1. Eingabemaske'!$G$15),($W368-1)/('1. Eingabemaske'!$G$15-1))*$X368)))),"")</f>
        <v/>
      </c>
      <c r="Z368" s="103"/>
      <c r="AA368" s="103"/>
      <c r="AB368" s="104" t="str">
        <f t="shared" si="44"/>
        <v/>
      </c>
      <c r="AC368" s="104" t="str">
        <f>IF(AND(ISTEXT($D368),ISNUMBER($AB368)),IF(HLOOKUP(INT($I368),'1. Eingabemaske'!$I$12:$V$21,5,FALSE)&lt;&gt;0,HLOOKUP(INT($I368),'1. Eingabemaske'!$I$12:$V$21,5,FALSE),""),"")</f>
        <v/>
      </c>
      <c r="AD368" s="91" t="str">
        <f>IF(ISTEXT($D368),IF($AC368="","",IF('1. Eingabemaske'!$F$16="","",(IF('1. Eingabemaske'!$F$16=0,($AB368/'1. Eingabemaske'!$G$16),($AB368-1)/('1. Eingabemaske'!$G$16-1))*$AC368))),"")</f>
        <v/>
      </c>
      <c r="AE368" s="92" t="str">
        <f>IF(ISTEXT($D368),IF(F368="M",IF(L368="","",IF($K368="Frühentwickler",VLOOKUP(INT($I368),'1. Eingabemaske'!$Z$12:$AF$28,5,FALSE),IF($K368="Normalentwickler",VLOOKUP(INT($I368),'1. Eingabemaske'!$Z$12:$AF$23,6,FALSE),IF($K368="Spätentwickler",VLOOKUP(INT($I368),'1. Eingabemaske'!$Z$12:$AF$23,7,FALSE),0)))+((VLOOKUP(INT($I368),'1. Eingabemaske'!$Z$12:$AF$23,2,FALSE))*(($G368-DATE(YEAR($G368),1,1)+1)/365))),IF(F368="W",(IF($K368="Frühentwickler",VLOOKUP(INT($I368),'1. Eingabemaske'!$AH$12:$AN$28,5,FALSE),IF($K368="Normalentwickler",VLOOKUP(INT($I368),'1. Eingabemaske'!$AH$12:$AN$23,6,FALSE),IF($K368="Spätentwickler",VLOOKUP(INT($I368),'1. Eingabemaske'!$AH$12:$AN$23,7,FALSE),0)))+((VLOOKUP(INT($I368),'1. Eingabemaske'!$AH$12:$AN$23,2,FALSE))*(($G368-DATE(YEAR($G368),1,1)+1)/365))),"Geschlecht fehlt!")),"")</f>
        <v/>
      </c>
      <c r="AF368" s="93" t="str">
        <f t="shared" si="45"/>
        <v/>
      </c>
      <c r="AG368" s="103"/>
      <c r="AH368" s="94" t="str">
        <f>IF(AND(ISTEXT($D368),ISNUMBER($AG368)),IF(HLOOKUP(INT($I368),'1. Eingabemaske'!$I$12:$V$21,6,FALSE)&lt;&gt;0,HLOOKUP(INT($I368),'1. Eingabemaske'!$I$12:$V$21,6,FALSE),""),"")</f>
        <v/>
      </c>
      <c r="AI368" s="91" t="str">
        <f>IF(ISTEXT($D368),IF($AH368="","",IF('1. Eingabemaske'!$F$17="","",(IF('1. Eingabemaske'!$F$17=0,($AG368/'1. Eingabemaske'!$G$17),($AG368-1)/('1. Eingabemaske'!$G$17-1))*$AH368))),"")</f>
        <v/>
      </c>
      <c r="AJ368" s="103"/>
      <c r="AK368" s="94" t="str">
        <f>IF(AND(ISTEXT($D368),ISNUMBER($AJ368)),IF(HLOOKUP(INT($I368),'1. Eingabemaske'!$I$12:$V$21,7,FALSE)&lt;&gt;0,HLOOKUP(INT($I368),'1. Eingabemaske'!$I$12:$V$21,7,FALSE),""),"")</f>
        <v/>
      </c>
      <c r="AL368" s="91" t="str">
        <f>IF(ISTEXT($D368),IF(AJ368=0,0,IF($AK368="","",IF('1. Eingabemaske'!$F$18="","",(IF('1. Eingabemaske'!$F$18=0,($AJ368/'1. Eingabemaske'!$G$18),($AJ368-1)/('1. Eingabemaske'!$G$18-1))*$AK368)))),"")</f>
        <v/>
      </c>
      <c r="AM368" s="103"/>
      <c r="AN368" s="94" t="str">
        <f>IF(AND(ISTEXT($D368),ISNUMBER($AM368)),IF(HLOOKUP(INT($I368),'1. Eingabemaske'!$I$12:$V$21,8,FALSE)&lt;&gt;0,HLOOKUP(INT($I368),'1. Eingabemaske'!$I$12:$V$21,8,FALSE),""),"")</f>
        <v/>
      </c>
      <c r="AO368" s="89" t="str">
        <f>IF(ISTEXT($D368),IF($AN368="","",IF('1. Eingabemaske'!#REF!="","",(IF('1. Eingabemaske'!#REF!=0,($AM368/'1. Eingabemaske'!#REF!),($AM368-1)/('1. Eingabemaske'!#REF!-1))*$AN368))),"")</f>
        <v/>
      </c>
      <c r="AP368" s="110"/>
      <c r="AQ368" s="94" t="str">
        <f>IF(AND(ISTEXT($D368),ISNUMBER($AP368)),IF(HLOOKUP(INT($I368),'1. Eingabemaske'!$I$12:$V$21,9,FALSE)&lt;&gt;0,HLOOKUP(INT($I368),'1. Eingabemaske'!$I$12:$V$21,9,FALSE),""),"")</f>
        <v/>
      </c>
      <c r="AR368" s="103"/>
      <c r="AS368" s="94" t="str">
        <f>IF(AND(ISTEXT($D368),ISNUMBER($AR368)),IF(HLOOKUP(INT($I368),'1. Eingabemaske'!$I$12:$V$21,10,FALSE)&lt;&gt;0,HLOOKUP(INT($I368),'1. Eingabemaske'!$I$12:$V$21,10,FALSE),""),"")</f>
        <v/>
      </c>
      <c r="AT368" s="95" t="str">
        <f>IF(ISTEXT($D368),(IF($AQ368="",0,IF('1. Eingabemaske'!$F$19="","",(IF('1. Eingabemaske'!$F$19=0,($AP368/'1. Eingabemaske'!$G$19),($AP368-1)/('1. Eingabemaske'!$G$19-1))*$AQ368)))+IF($AS368="",0,IF('1. Eingabemaske'!$F$20="","",(IF('1. Eingabemaske'!$F$20=0,($AR368/'1. Eingabemaske'!$G$20),($AR368-1)/('1. Eingabemaske'!$G$20-1))*$AS368)))),"")</f>
        <v/>
      </c>
      <c r="AU368" s="103"/>
      <c r="AV368" s="94" t="str">
        <f>IF(AND(ISTEXT($D368),ISNUMBER($AU368)),IF(HLOOKUP(INT($I368),'1. Eingabemaske'!$I$12:$V$21,11,FALSE)&lt;&gt;0,HLOOKUP(INT($I368),'1. Eingabemaske'!$I$12:$V$21,11,FALSE),""),"")</f>
        <v/>
      </c>
      <c r="AW368" s="103"/>
      <c r="AX368" s="94" t="str">
        <f>IF(AND(ISTEXT($D368),ISNUMBER($AW368)),IF(HLOOKUP(INT($I368),'1. Eingabemaske'!$I$12:$V$21,12,FALSE)&lt;&gt;0,HLOOKUP(INT($I368),'1. Eingabemaske'!$I$12:$V$21,12,FALSE),""),"")</f>
        <v/>
      </c>
      <c r="AY368" s="95" t="str">
        <f>IF(ISTEXT($D368),SUM(IF($AV368="",0,IF('1. Eingabemaske'!$F$21="","",(IF('1. Eingabemaske'!$F$21=0,($AU368/'1. Eingabemaske'!$G$21),($AU368-1)/('1. Eingabemaske'!$G$21-1)))*$AV368)),IF($AX368="",0,IF('1. Eingabemaske'!#REF!="","",(IF('1. Eingabemaske'!#REF!=0,($AW368/'1. Eingabemaske'!#REF!),($AW368-1)/('1. Eingabemaske'!#REF!-1)))*$AX368))),"")</f>
        <v/>
      </c>
      <c r="AZ368" s="84" t="str">
        <f t="shared" si="46"/>
        <v>Bitte BES einfügen</v>
      </c>
      <c r="BA368" s="96" t="str">
        <f t="shared" si="47"/>
        <v/>
      </c>
      <c r="BB368" s="100"/>
      <c r="BC368" s="100"/>
      <c r="BD368" s="100"/>
    </row>
    <row r="369" spans="2:56" ht="13.5" thickBot="1" x14ac:dyDescent="0.45">
      <c r="B369" s="99" t="str">
        <f t="shared" si="40"/>
        <v xml:space="preserve"> </v>
      </c>
      <c r="C369" s="100"/>
      <c r="D369" s="100"/>
      <c r="E369" s="100"/>
      <c r="F369" s="100"/>
      <c r="G369" s="101"/>
      <c r="H369" s="101"/>
      <c r="I369" s="84" t="str">
        <f>IF(ISBLANK(Tableau1[[#This Row],[Name]]),"",((Tableau1[[#This Row],[Testdatum]]-Tableau1[[#This Row],[Geburtsdatum]])/365))</f>
        <v/>
      </c>
      <c r="J369" s="102" t="str">
        <f t="shared" si="41"/>
        <v xml:space="preserve"> </v>
      </c>
      <c r="K369" s="103"/>
      <c r="L369" s="103"/>
      <c r="M369" s="104" t="str">
        <f>IF(ISTEXT(D369),IF(L369="","",IF(HLOOKUP(INT($I369),'1. Eingabemaske'!$I$12:$V$21,2,FALSE)&lt;&gt;0,HLOOKUP(INT($I369),'1. Eingabemaske'!$I$12:$V$21,2,FALSE),"")),"")</f>
        <v/>
      </c>
      <c r="N369" s="105" t="str">
        <f>IF(ISTEXT($D369),IF(F369="M",IF(L369="","",IF($K369="Frühentwickler",VLOOKUP(INT($I369),'1. Eingabemaske'!$Z$12:$AF$28,5,FALSE),IF($K369="Normalentwickler",VLOOKUP(INT($I369),'1. Eingabemaske'!$Z$12:$AF$23,6,FALSE),IF($K369="Spätentwickler",VLOOKUP(INT($I369),'1. Eingabemaske'!$Z$12:$AF$23,7,FALSE),0)))+((VLOOKUP(INT($I369),'1. Eingabemaske'!$Z$12:$AF$23,2,FALSE))*(($G369-DATE(YEAR($G369),1,1)+1)/365))),IF(F369="W",(IF($K369="Frühentwickler",VLOOKUP(INT($I369),'1. Eingabemaske'!$AH$12:$AN$28,5,FALSE),IF($K369="Normalentwickler",VLOOKUP(INT($I369),'1. Eingabemaske'!$AH$12:$AN$23,6,FALSE),IF($K369="Spätentwickler",VLOOKUP(INT($I369),'1. Eingabemaske'!$AH$12:$AN$23,7,FALSE),0)))+((VLOOKUP(INT($I369),'1. Eingabemaske'!$AH$12:$AN$23,2,FALSE))*(($G369-DATE(YEAR($G369),1,1)+1)/365))),"Geschlecht fehlt!")),"")</f>
        <v/>
      </c>
      <c r="O369" s="106" t="str">
        <f>IF(ISTEXT(D369),IF(M369="","",IF('1. Eingabemaske'!$F$13="",0,(IF('1. Eingabemaske'!$F$13=0,(L369/'1. Eingabemaske'!$G$13),(L369-1)/('1. Eingabemaske'!$G$13-1))*M369*N369))),"")</f>
        <v/>
      </c>
      <c r="P369" s="103"/>
      <c r="Q369" s="103"/>
      <c r="R369" s="104" t="str">
        <f t="shared" si="42"/>
        <v/>
      </c>
      <c r="S369" s="104" t="str">
        <f>IF(AND(ISTEXT($D369),ISNUMBER(R369)),IF(HLOOKUP(INT($I369),'1. Eingabemaske'!$I$12:$V$21,3,FALSE)&lt;&gt;0,HLOOKUP(INT($I369),'1. Eingabemaske'!$I$12:$V$21,3,FALSE),""),"")</f>
        <v/>
      </c>
      <c r="T369" s="106" t="str">
        <f>IF(ISTEXT($D369),IF($S369="","",IF($R369="","",IF('1. Eingabemaske'!$F$14="",0,(IF('1. Eingabemaske'!$F$14=0,(R369/'1. Eingabemaske'!$G$14),(R369-1)/('1. Eingabemaske'!$G$14-1))*$S369)))),"")</f>
        <v/>
      </c>
      <c r="U369" s="103"/>
      <c r="V369" s="103"/>
      <c r="W369" s="104" t="str">
        <f t="shared" si="43"/>
        <v/>
      </c>
      <c r="X369" s="104" t="str">
        <f>IF(AND(ISTEXT($D369),ISNUMBER(W369)),IF(HLOOKUP(INT($I369),'1. Eingabemaske'!$I$12:$V$21,4,FALSE)&lt;&gt;0,HLOOKUP(INT($I369),'1. Eingabemaske'!$I$12:$V$21,4,FALSE),""),"")</f>
        <v/>
      </c>
      <c r="Y369" s="108" t="str">
        <f>IF(ISTEXT($D369),IF($W369="","",IF($X369="","",IF('1. Eingabemaske'!$F$15="","",(IF('1. Eingabemaske'!$F$15=0,($W369/'1. Eingabemaske'!$G$15),($W369-1)/('1. Eingabemaske'!$G$15-1))*$X369)))),"")</f>
        <v/>
      </c>
      <c r="Z369" s="103"/>
      <c r="AA369" s="103"/>
      <c r="AB369" s="104" t="str">
        <f t="shared" si="44"/>
        <v/>
      </c>
      <c r="AC369" s="104" t="str">
        <f>IF(AND(ISTEXT($D369),ISNUMBER($AB369)),IF(HLOOKUP(INT($I369),'1. Eingabemaske'!$I$12:$V$21,5,FALSE)&lt;&gt;0,HLOOKUP(INT($I369),'1. Eingabemaske'!$I$12:$V$21,5,FALSE),""),"")</f>
        <v/>
      </c>
      <c r="AD369" s="91" t="str">
        <f>IF(ISTEXT($D369),IF($AC369="","",IF('1. Eingabemaske'!$F$16="","",(IF('1. Eingabemaske'!$F$16=0,($AB369/'1. Eingabemaske'!$G$16),($AB369-1)/('1. Eingabemaske'!$G$16-1))*$AC369))),"")</f>
        <v/>
      </c>
      <c r="AE369" s="92" t="str">
        <f>IF(ISTEXT($D369),IF(F369="M",IF(L369="","",IF($K369="Frühentwickler",VLOOKUP(INT($I369),'1. Eingabemaske'!$Z$12:$AF$28,5,FALSE),IF($K369="Normalentwickler",VLOOKUP(INT($I369),'1. Eingabemaske'!$Z$12:$AF$23,6,FALSE),IF($K369="Spätentwickler",VLOOKUP(INT($I369),'1. Eingabemaske'!$Z$12:$AF$23,7,FALSE),0)))+((VLOOKUP(INT($I369),'1. Eingabemaske'!$Z$12:$AF$23,2,FALSE))*(($G369-DATE(YEAR($G369),1,1)+1)/365))),IF(F369="W",(IF($K369="Frühentwickler",VLOOKUP(INT($I369),'1. Eingabemaske'!$AH$12:$AN$28,5,FALSE),IF($K369="Normalentwickler",VLOOKUP(INT($I369),'1. Eingabemaske'!$AH$12:$AN$23,6,FALSE),IF($K369="Spätentwickler",VLOOKUP(INT($I369),'1. Eingabemaske'!$AH$12:$AN$23,7,FALSE),0)))+((VLOOKUP(INT($I369),'1. Eingabemaske'!$AH$12:$AN$23,2,FALSE))*(($G369-DATE(YEAR($G369),1,1)+1)/365))),"Geschlecht fehlt!")),"")</f>
        <v/>
      </c>
      <c r="AF369" s="93" t="str">
        <f t="shared" si="45"/>
        <v/>
      </c>
      <c r="AG369" s="103"/>
      <c r="AH369" s="94" t="str">
        <f>IF(AND(ISTEXT($D369),ISNUMBER($AG369)),IF(HLOOKUP(INT($I369),'1. Eingabemaske'!$I$12:$V$21,6,FALSE)&lt;&gt;0,HLOOKUP(INT($I369),'1. Eingabemaske'!$I$12:$V$21,6,FALSE),""),"")</f>
        <v/>
      </c>
      <c r="AI369" s="91" t="str">
        <f>IF(ISTEXT($D369),IF($AH369="","",IF('1. Eingabemaske'!$F$17="","",(IF('1. Eingabemaske'!$F$17=0,($AG369/'1. Eingabemaske'!$G$17),($AG369-1)/('1. Eingabemaske'!$G$17-1))*$AH369))),"")</f>
        <v/>
      </c>
      <c r="AJ369" s="103"/>
      <c r="AK369" s="94" t="str">
        <f>IF(AND(ISTEXT($D369),ISNUMBER($AJ369)),IF(HLOOKUP(INT($I369),'1. Eingabemaske'!$I$12:$V$21,7,FALSE)&lt;&gt;0,HLOOKUP(INT($I369),'1. Eingabemaske'!$I$12:$V$21,7,FALSE),""),"")</f>
        <v/>
      </c>
      <c r="AL369" s="91" t="str">
        <f>IF(ISTEXT($D369),IF(AJ369=0,0,IF($AK369="","",IF('1. Eingabemaske'!$F$18="","",(IF('1. Eingabemaske'!$F$18=0,($AJ369/'1. Eingabemaske'!$G$18),($AJ369-1)/('1. Eingabemaske'!$G$18-1))*$AK369)))),"")</f>
        <v/>
      </c>
      <c r="AM369" s="103"/>
      <c r="AN369" s="94" t="str">
        <f>IF(AND(ISTEXT($D369),ISNUMBER($AM369)),IF(HLOOKUP(INT($I369),'1. Eingabemaske'!$I$12:$V$21,8,FALSE)&lt;&gt;0,HLOOKUP(INT($I369),'1. Eingabemaske'!$I$12:$V$21,8,FALSE),""),"")</f>
        <v/>
      </c>
      <c r="AO369" s="89" t="str">
        <f>IF(ISTEXT($D369),IF($AN369="","",IF('1. Eingabemaske'!#REF!="","",(IF('1. Eingabemaske'!#REF!=0,($AM369/'1. Eingabemaske'!#REF!),($AM369-1)/('1. Eingabemaske'!#REF!-1))*$AN369))),"")</f>
        <v/>
      </c>
      <c r="AP369" s="110"/>
      <c r="AQ369" s="94" t="str">
        <f>IF(AND(ISTEXT($D369),ISNUMBER($AP369)),IF(HLOOKUP(INT($I369),'1. Eingabemaske'!$I$12:$V$21,9,FALSE)&lt;&gt;0,HLOOKUP(INT($I369),'1. Eingabemaske'!$I$12:$V$21,9,FALSE),""),"")</f>
        <v/>
      </c>
      <c r="AR369" s="103"/>
      <c r="AS369" s="94" t="str">
        <f>IF(AND(ISTEXT($D369),ISNUMBER($AR369)),IF(HLOOKUP(INT($I369),'1. Eingabemaske'!$I$12:$V$21,10,FALSE)&lt;&gt;0,HLOOKUP(INT($I369),'1. Eingabemaske'!$I$12:$V$21,10,FALSE),""),"")</f>
        <v/>
      </c>
      <c r="AT369" s="95" t="str">
        <f>IF(ISTEXT($D369),(IF($AQ369="",0,IF('1. Eingabemaske'!$F$19="","",(IF('1. Eingabemaske'!$F$19=0,($AP369/'1. Eingabemaske'!$G$19),($AP369-1)/('1. Eingabemaske'!$G$19-1))*$AQ369)))+IF($AS369="",0,IF('1. Eingabemaske'!$F$20="","",(IF('1. Eingabemaske'!$F$20=0,($AR369/'1. Eingabemaske'!$G$20),($AR369-1)/('1. Eingabemaske'!$G$20-1))*$AS369)))),"")</f>
        <v/>
      </c>
      <c r="AU369" s="103"/>
      <c r="AV369" s="94" t="str">
        <f>IF(AND(ISTEXT($D369),ISNUMBER($AU369)),IF(HLOOKUP(INT($I369),'1. Eingabemaske'!$I$12:$V$21,11,FALSE)&lt;&gt;0,HLOOKUP(INT($I369),'1. Eingabemaske'!$I$12:$V$21,11,FALSE),""),"")</f>
        <v/>
      </c>
      <c r="AW369" s="103"/>
      <c r="AX369" s="94" t="str">
        <f>IF(AND(ISTEXT($D369),ISNUMBER($AW369)),IF(HLOOKUP(INT($I369),'1. Eingabemaske'!$I$12:$V$21,12,FALSE)&lt;&gt;0,HLOOKUP(INT($I369),'1. Eingabemaske'!$I$12:$V$21,12,FALSE),""),"")</f>
        <v/>
      </c>
      <c r="AY369" s="95" t="str">
        <f>IF(ISTEXT($D369),SUM(IF($AV369="",0,IF('1. Eingabemaske'!$F$21="","",(IF('1. Eingabemaske'!$F$21=0,($AU369/'1. Eingabemaske'!$G$21),($AU369-1)/('1. Eingabemaske'!$G$21-1)))*$AV369)),IF($AX369="",0,IF('1. Eingabemaske'!#REF!="","",(IF('1. Eingabemaske'!#REF!=0,($AW369/'1. Eingabemaske'!#REF!),($AW369-1)/('1. Eingabemaske'!#REF!-1)))*$AX369))),"")</f>
        <v/>
      </c>
      <c r="AZ369" s="84" t="str">
        <f t="shared" si="46"/>
        <v>Bitte BES einfügen</v>
      </c>
      <c r="BA369" s="96" t="str">
        <f t="shared" si="47"/>
        <v/>
      </c>
      <c r="BB369" s="100"/>
      <c r="BC369" s="100"/>
      <c r="BD369" s="100"/>
    </row>
    <row r="370" spans="2:56" ht="13.5" thickBot="1" x14ac:dyDescent="0.45">
      <c r="B370" s="99" t="str">
        <f t="shared" si="40"/>
        <v xml:space="preserve"> </v>
      </c>
      <c r="C370" s="100"/>
      <c r="D370" s="100"/>
      <c r="E370" s="100"/>
      <c r="F370" s="100"/>
      <c r="G370" s="101"/>
      <c r="H370" s="101"/>
      <c r="I370" s="84" t="str">
        <f>IF(ISBLANK(Tableau1[[#This Row],[Name]]),"",((Tableau1[[#This Row],[Testdatum]]-Tableau1[[#This Row],[Geburtsdatum]])/365))</f>
        <v/>
      </c>
      <c r="J370" s="102" t="str">
        <f t="shared" si="41"/>
        <v xml:space="preserve"> </v>
      </c>
      <c r="K370" s="103"/>
      <c r="L370" s="103"/>
      <c r="M370" s="104" t="str">
        <f>IF(ISTEXT(D370),IF(L370="","",IF(HLOOKUP(INT($I370),'1. Eingabemaske'!$I$12:$V$21,2,FALSE)&lt;&gt;0,HLOOKUP(INT($I370),'1. Eingabemaske'!$I$12:$V$21,2,FALSE),"")),"")</f>
        <v/>
      </c>
      <c r="N370" s="105" t="str">
        <f>IF(ISTEXT($D370),IF(F370="M",IF(L370="","",IF($K370="Frühentwickler",VLOOKUP(INT($I370),'1. Eingabemaske'!$Z$12:$AF$28,5,FALSE),IF($K370="Normalentwickler",VLOOKUP(INT($I370),'1. Eingabemaske'!$Z$12:$AF$23,6,FALSE),IF($K370="Spätentwickler",VLOOKUP(INT($I370),'1. Eingabemaske'!$Z$12:$AF$23,7,FALSE),0)))+((VLOOKUP(INT($I370),'1. Eingabemaske'!$Z$12:$AF$23,2,FALSE))*(($G370-DATE(YEAR($G370),1,1)+1)/365))),IF(F370="W",(IF($K370="Frühentwickler",VLOOKUP(INT($I370),'1. Eingabemaske'!$AH$12:$AN$28,5,FALSE),IF($K370="Normalentwickler",VLOOKUP(INT($I370),'1. Eingabemaske'!$AH$12:$AN$23,6,FALSE),IF($K370="Spätentwickler",VLOOKUP(INT($I370),'1. Eingabemaske'!$AH$12:$AN$23,7,FALSE),0)))+((VLOOKUP(INT($I370),'1. Eingabemaske'!$AH$12:$AN$23,2,FALSE))*(($G370-DATE(YEAR($G370),1,1)+1)/365))),"Geschlecht fehlt!")),"")</f>
        <v/>
      </c>
      <c r="O370" s="106" t="str">
        <f>IF(ISTEXT(D370),IF(M370="","",IF('1. Eingabemaske'!$F$13="",0,(IF('1. Eingabemaske'!$F$13=0,(L370/'1. Eingabemaske'!$G$13),(L370-1)/('1. Eingabemaske'!$G$13-1))*M370*N370))),"")</f>
        <v/>
      </c>
      <c r="P370" s="103"/>
      <c r="Q370" s="103"/>
      <c r="R370" s="104" t="str">
        <f t="shared" si="42"/>
        <v/>
      </c>
      <c r="S370" s="104" t="str">
        <f>IF(AND(ISTEXT($D370),ISNUMBER(R370)),IF(HLOOKUP(INT($I370),'1. Eingabemaske'!$I$12:$V$21,3,FALSE)&lt;&gt;0,HLOOKUP(INT($I370),'1. Eingabemaske'!$I$12:$V$21,3,FALSE),""),"")</f>
        <v/>
      </c>
      <c r="T370" s="106" t="str">
        <f>IF(ISTEXT($D370),IF($S370="","",IF($R370="","",IF('1. Eingabemaske'!$F$14="",0,(IF('1. Eingabemaske'!$F$14=0,(R370/'1. Eingabemaske'!$G$14),(R370-1)/('1. Eingabemaske'!$G$14-1))*$S370)))),"")</f>
        <v/>
      </c>
      <c r="U370" s="103"/>
      <c r="V370" s="103"/>
      <c r="W370" s="104" t="str">
        <f t="shared" si="43"/>
        <v/>
      </c>
      <c r="X370" s="104" t="str">
        <f>IF(AND(ISTEXT($D370),ISNUMBER(W370)),IF(HLOOKUP(INT($I370),'1. Eingabemaske'!$I$12:$V$21,4,FALSE)&lt;&gt;0,HLOOKUP(INT($I370),'1. Eingabemaske'!$I$12:$V$21,4,FALSE),""),"")</f>
        <v/>
      </c>
      <c r="Y370" s="108" t="str">
        <f>IF(ISTEXT($D370),IF($W370="","",IF($X370="","",IF('1. Eingabemaske'!$F$15="","",(IF('1. Eingabemaske'!$F$15=0,($W370/'1. Eingabemaske'!$G$15),($W370-1)/('1. Eingabemaske'!$G$15-1))*$X370)))),"")</f>
        <v/>
      </c>
      <c r="Z370" s="103"/>
      <c r="AA370" s="103"/>
      <c r="AB370" s="104" t="str">
        <f t="shared" si="44"/>
        <v/>
      </c>
      <c r="AC370" s="104" t="str">
        <f>IF(AND(ISTEXT($D370),ISNUMBER($AB370)),IF(HLOOKUP(INT($I370),'1. Eingabemaske'!$I$12:$V$21,5,FALSE)&lt;&gt;0,HLOOKUP(INT($I370),'1. Eingabemaske'!$I$12:$V$21,5,FALSE),""),"")</f>
        <v/>
      </c>
      <c r="AD370" s="91" t="str">
        <f>IF(ISTEXT($D370),IF($AC370="","",IF('1. Eingabemaske'!$F$16="","",(IF('1. Eingabemaske'!$F$16=0,($AB370/'1. Eingabemaske'!$G$16),($AB370-1)/('1. Eingabemaske'!$G$16-1))*$AC370))),"")</f>
        <v/>
      </c>
      <c r="AE370" s="92" t="str">
        <f>IF(ISTEXT($D370),IF(F370="M",IF(L370="","",IF($K370="Frühentwickler",VLOOKUP(INT($I370),'1. Eingabemaske'!$Z$12:$AF$28,5,FALSE),IF($K370="Normalentwickler",VLOOKUP(INT($I370),'1. Eingabemaske'!$Z$12:$AF$23,6,FALSE),IF($K370="Spätentwickler",VLOOKUP(INT($I370),'1. Eingabemaske'!$Z$12:$AF$23,7,FALSE),0)))+((VLOOKUP(INT($I370),'1. Eingabemaske'!$Z$12:$AF$23,2,FALSE))*(($G370-DATE(YEAR($G370),1,1)+1)/365))),IF(F370="W",(IF($K370="Frühentwickler",VLOOKUP(INT($I370),'1. Eingabemaske'!$AH$12:$AN$28,5,FALSE),IF($K370="Normalentwickler",VLOOKUP(INT($I370),'1. Eingabemaske'!$AH$12:$AN$23,6,FALSE),IF($K370="Spätentwickler",VLOOKUP(INT($I370),'1. Eingabemaske'!$AH$12:$AN$23,7,FALSE),0)))+((VLOOKUP(INT($I370),'1. Eingabemaske'!$AH$12:$AN$23,2,FALSE))*(($G370-DATE(YEAR($G370),1,1)+1)/365))),"Geschlecht fehlt!")),"")</f>
        <v/>
      </c>
      <c r="AF370" s="93" t="str">
        <f t="shared" si="45"/>
        <v/>
      </c>
      <c r="AG370" s="103"/>
      <c r="AH370" s="94" t="str">
        <f>IF(AND(ISTEXT($D370),ISNUMBER($AG370)),IF(HLOOKUP(INT($I370),'1. Eingabemaske'!$I$12:$V$21,6,FALSE)&lt;&gt;0,HLOOKUP(INT($I370),'1. Eingabemaske'!$I$12:$V$21,6,FALSE),""),"")</f>
        <v/>
      </c>
      <c r="AI370" s="91" t="str">
        <f>IF(ISTEXT($D370),IF($AH370="","",IF('1. Eingabemaske'!$F$17="","",(IF('1. Eingabemaske'!$F$17=0,($AG370/'1. Eingabemaske'!$G$17),($AG370-1)/('1. Eingabemaske'!$G$17-1))*$AH370))),"")</f>
        <v/>
      </c>
      <c r="AJ370" s="103"/>
      <c r="AK370" s="94" t="str">
        <f>IF(AND(ISTEXT($D370),ISNUMBER($AJ370)),IF(HLOOKUP(INT($I370),'1. Eingabemaske'!$I$12:$V$21,7,FALSE)&lt;&gt;0,HLOOKUP(INT($I370),'1. Eingabemaske'!$I$12:$V$21,7,FALSE),""),"")</f>
        <v/>
      </c>
      <c r="AL370" s="91" t="str">
        <f>IF(ISTEXT($D370),IF(AJ370=0,0,IF($AK370="","",IF('1. Eingabemaske'!$F$18="","",(IF('1. Eingabemaske'!$F$18=0,($AJ370/'1. Eingabemaske'!$G$18),($AJ370-1)/('1. Eingabemaske'!$G$18-1))*$AK370)))),"")</f>
        <v/>
      </c>
      <c r="AM370" s="103"/>
      <c r="AN370" s="94" t="str">
        <f>IF(AND(ISTEXT($D370),ISNUMBER($AM370)),IF(HLOOKUP(INT($I370),'1. Eingabemaske'!$I$12:$V$21,8,FALSE)&lt;&gt;0,HLOOKUP(INT($I370),'1. Eingabemaske'!$I$12:$V$21,8,FALSE),""),"")</f>
        <v/>
      </c>
      <c r="AO370" s="89" t="str">
        <f>IF(ISTEXT($D370),IF($AN370="","",IF('1. Eingabemaske'!#REF!="","",(IF('1. Eingabemaske'!#REF!=0,($AM370/'1. Eingabemaske'!#REF!),($AM370-1)/('1. Eingabemaske'!#REF!-1))*$AN370))),"")</f>
        <v/>
      </c>
      <c r="AP370" s="110"/>
      <c r="AQ370" s="94" t="str">
        <f>IF(AND(ISTEXT($D370),ISNUMBER($AP370)),IF(HLOOKUP(INT($I370),'1. Eingabemaske'!$I$12:$V$21,9,FALSE)&lt;&gt;0,HLOOKUP(INT($I370),'1. Eingabemaske'!$I$12:$V$21,9,FALSE),""),"")</f>
        <v/>
      </c>
      <c r="AR370" s="103"/>
      <c r="AS370" s="94" t="str">
        <f>IF(AND(ISTEXT($D370),ISNUMBER($AR370)),IF(HLOOKUP(INT($I370),'1. Eingabemaske'!$I$12:$V$21,10,FALSE)&lt;&gt;0,HLOOKUP(INT($I370),'1. Eingabemaske'!$I$12:$V$21,10,FALSE),""),"")</f>
        <v/>
      </c>
      <c r="AT370" s="95" t="str">
        <f>IF(ISTEXT($D370),(IF($AQ370="",0,IF('1. Eingabemaske'!$F$19="","",(IF('1. Eingabemaske'!$F$19=0,($AP370/'1. Eingabemaske'!$G$19),($AP370-1)/('1. Eingabemaske'!$G$19-1))*$AQ370)))+IF($AS370="",0,IF('1. Eingabemaske'!$F$20="","",(IF('1. Eingabemaske'!$F$20=0,($AR370/'1. Eingabemaske'!$G$20),($AR370-1)/('1. Eingabemaske'!$G$20-1))*$AS370)))),"")</f>
        <v/>
      </c>
      <c r="AU370" s="103"/>
      <c r="AV370" s="94" t="str">
        <f>IF(AND(ISTEXT($D370),ISNUMBER($AU370)),IF(HLOOKUP(INT($I370),'1. Eingabemaske'!$I$12:$V$21,11,FALSE)&lt;&gt;0,HLOOKUP(INT($I370),'1. Eingabemaske'!$I$12:$V$21,11,FALSE),""),"")</f>
        <v/>
      </c>
      <c r="AW370" s="103"/>
      <c r="AX370" s="94" t="str">
        <f>IF(AND(ISTEXT($D370),ISNUMBER($AW370)),IF(HLOOKUP(INT($I370),'1. Eingabemaske'!$I$12:$V$21,12,FALSE)&lt;&gt;0,HLOOKUP(INT($I370),'1. Eingabemaske'!$I$12:$V$21,12,FALSE),""),"")</f>
        <v/>
      </c>
      <c r="AY370" s="95" t="str">
        <f>IF(ISTEXT($D370),SUM(IF($AV370="",0,IF('1. Eingabemaske'!$F$21="","",(IF('1. Eingabemaske'!$F$21=0,($AU370/'1. Eingabemaske'!$G$21),($AU370-1)/('1. Eingabemaske'!$G$21-1)))*$AV370)),IF($AX370="",0,IF('1. Eingabemaske'!#REF!="","",(IF('1. Eingabemaske'!#REF!=0,($AW370/'1. Eingabemaske'!#REF!),($AW370-1)/('1. Eingabemaske'!#REF!-1)))*$AX370))),"")</f>
        <v/>
      </c>
      <c r="AZ370" s="84" t="str">
        <f t="shared" si="46"/>
        <v>Bitte BES einfügen</v>
      </c>
      <c r="BA370" s="96" t="str">
        <f t="shared" si="47"/>
        <v/>
      </c>
      <c r="BB370" s="100"/>
      <c r="BC370" s="100"/>
      <c r="BD370" s="100"/>
    </row>
    <row r="371" spans="2:56" ht="13.5" thickBot="1" x14ac:dyDescent="0.45">
      <c r="B371" s="99" t="str">
        <f t="shared" si="40"/>
        <v xml:space="preserve"> </v>
      </c>
      <c r="C371" s="100"/>
      <c r="D371" s="100"/>
      <c r="E371" s="100"/>
      <c r="F371" s="100"/>
      <c r="G371" s="101"/>
      <c r="H371" s="101"/>
      <c r="I371" s="84" t="str">
        <f>IF(ISBLANK(Tableau1[[#This Row],[Name]]),"",((Tableau1[[#This Row],[Testdatum]]-Tableau1[[#This Row],[Geburtsdatum]])/365))</f>
        <v/>
      </c>
      <c r="J371" s="102" t="str">
        <f t="shared" si="41"/>
        <v xml:space="preserve"> </v>
      </c>
      <c r="K371" s="103"/>
      <c r="L371" s="103"/>
      <c r="M371" s="104" t="str">
        <f>IF(ISTEXT(D371),IF(L371="","",IF(HLOOKUP(INT($I371),'1. Eingabemaske'!$I$12:$V$21,2,FALSE)&lt;&gt;0,HLOOKUP(INT($I371),'1. Eingabemaske'!$I$12:$V$21,2,FALSE),"")),"")</f>
        <v/>
      </c>
      <c r="N371" s="105" t="str">
        <f>IF(ISTEXT($D371),IF(F371="M",IF(L371="","",IF($K371="Frühentwickler",VLOOKUP(INT($I371),'1. Eingabemaske'!$Z$12:$AF$28,5,FALSE),IF($K371="Normalentwickler",VLOOKUP(INT($I371),'1. Eingabemaske'!$Z$12:$AF$23,6,FALSE),IF($K371="Spätentwickler",VLOOKUP(INT($I371),'1. Eingabemaske'!$Z$12:$AF$23,7,FALSE),0)))+((VLOOKUP(INT($I371),'1. Eingabemaske'!$Z$12:$AF$23,2,FALSE))*(($G371-DATE(YEAR($G371),1,1)+1)/365))),IF(F371="W",(IF($K371="Frühentwickler",VLOOKUP(INT($I371),'1. Eingabemaske'!$AH$12:$AN$28,5,FALSE),IF($K371="Normalentwickler",VLOOKUP(INT($I371),'1. Eingabemaske'!$AH$12:$AN$23,6,FALSE),IF($K371="Spätentwickler",VLOOKUP(INT($I371),'1. Eingabemaske'!$AH$12:$AN$23,7,FALSE),0)))+((VLOOKUP(INT($I371),'1. Eingabemaske'!$AH$12:$AN$23,2,FALSE))*(($G371-DATE(YEAR($G371),1,1)+1)/365))),"Geschlecht fehlt!")),"")</f>
        <v/>
      </c>
      <c r="O371" s="106" t="str">
        <f>IF(ISTEXT(D371),IF(M371="","",IF('1. Eingabemaske'!$F$13="",0,(IF('1. Eingabemaske'!$F$13=0,(L371/'1. Eingabemaske'!$G$13),(L371-1)/('1. Eingabemaske'!$G$13-1))*M371*N371))),"")</f>
        <v/>
      </c>
      <c r="P371" s="103"/>
      <c r="Q371" s="103"/>
      <c r="R371" s="104" t="str">
        <f t="shared" si="42"/>
        <v/>
      </c>
      <c r="S371" s="104" t="str">
        <f>IF(AND(ISTEXT($D371),ISNUMBER(R371)),IF(HLOOKUP(INT($I371),'1. Eingabemaske'!$I$12:$V$21,3,FALSE)&lt;&gt;0,HLOOKUP(INT($I371),'1. Eingabemaske'!$I$12:$V$21,3,FALSE),""),"")</f>
        <v/>
      </c>
      <c r="T371" s="106" t="str">
        <f>IF(ISTEXT($D371),IF($S371="","",IF($R371="","",IF('1. Eingabemaske'!$F$14="",0,(IF('1. Eingabemaske'!$F$14=0,(R371/'1. Eingabemaske'!$G$14),(R371-1)/('1. Eingabemaske'!$G$14-1))*$S371)))),"")</f>
        <v/>
      </c>
      <c r="U371" s="103"/>
      <c r="V371" s="103"/>
      <c r="W371" s="104" t="str">
        <f t="shared" si="43"/>
        <v/>
      </c>
      <c r="X371" s="104" t="str">
        <f>IF(AND(ISTEXT($D371),ISNUMBER(W371)),IF(HLOOKUP(INT($I371),'1. Eingabemaske'!$I$12:$V$21,4,FALSE)&lt;&gt;0,HLOOKUP(INT($I371),'1. Eingabemaske'!$I$12:$V$21,4,FALSE),""),"")</f>
        <v/>
      </c>
      <c r="Y371" s="108" t="str">
        <f>IF(ISTEXT($D371),IF($W371="","",IF($X371="","",IF('1. Eingabemaske'!$F$15="","",(IF('1. Eingabemaske'!$F$15=0,($W371/'1. Eingabemaske'!$G$15),($W371-1)/('1. Eingabemaske'!$G$15-1))*$X371)))),"")</f>
        <v/>
      </c>
      <c r="Z371" s="103"/>
      <c r="AA371" s="103"/>
      <c r="AB371" s="104" t="str">
        <f t="shared" si="44"/>
        <v/>
      </c>
      <c r="AC371" s="104" t="str">
        <f>IF(AND(ISTEXT($D371),ISNUMBER($AB371)),IF(HLOOKUP(INT($I371),'1. Eingabemaske'!$I$12:$V$21,5,FALSE)&lt;&gt;0,HLOOKUP(INT($I371),'1. Eingabemaske'!$I$12:$V$21,5,FALSE),""),"")</f>
        <v/>
      </c>
      <c r="AD371" s="91" t="str">
        <f>IF(ISTEXT($D371),IF($AC371="","",IF('1. Eingabemaske'!$F$16="","",(IF('1. Eingabemaske'!$F$16=0,($AB371/'1. Eingabemaske'!$G$16),($AB371-1)/('1. Eingabemaske'!$G$16-1))*$AC371))),"")</f>
        <v/>
      </c>
      <c r="AE371" s="92" t="str">
        <f>IF(ISTEXT($D371),IF(F371="M",IF(L371="","",IF($K371="Frühentwickler",VLOOKUP(INT($I371),'1. Eingabemaske'!$Z$12:$AF$28,5,FALSE),IF($K371="Normalentwickler",VLOOKUP(INT($I371),'1. Eingabemaske'!$Z$12:$AF$23,6,FALSE),IF($K371="Spätentwickler",VLOOKUP(INT($I371),'1. Eingabemaske'!$Z$12:$AF$23,7,FALSE),0)))+((VLOOKUP(INT($I371),'1. Eingabemaske'!$Z$12:$AF$23,2,FALSE))*(($G371-DATE(YEAR($G371),1,1)+1)/365))),IF(F371="W",(IF($K371="Frühentwickler",VLOOKUP(INT($I371),'1. Eingabemaske'!$AH$12:$AN$28,5,FALSE),IF($K371="Normalentwickler",VLOOKUP(INT($I371),'1. Eingabemaske'!$AH$12:$AN$23,6,FALSE),IF($K371="Spätentwickler",VLOOKUP(INT($I371),'1. Eingabemaske'!$AH$12:$AN$23,7,FALSE),0)))+((VLOOKUP(INT($I371),'1. Eingabemaske'!$AH$12:$AN$23,2,FALSE))*(($G371-DATE(YEAR($G371),1,1)+1)/365))),"Geschlecht fehlt!")),"")</f>
        <v/>
      </c>
      <c r="AF371" s="93" t="str">
        <f t="shared" si="45"/>
        <v/>
      </c>
      <c r="AG371" s="103"/>
      <c r="AH371" s="94" t="str">
        <f>IF(AND(ISTEXT($D371),ISNUMBER($AG371)),IF(HLOOKUP(INT($I371),'1. Eingabemaske'!$I$12:$V$21,6,FALSE)&lt;&gt;0,HLOOKUP(INT($I371),'1. Eingabemaske'!$I$12:$V$21,6,FALSE),""),"")</f>
        <v/>
      </c>
      <c r="AI371" s="91" t="str">
        <f>IF(ISTEXT($D371),IF($AH371="","",IF('1. Eingabemaske'!$F$17="","",(IF('1. Eingabemaske'!$F$17=0,($AG371/'1. Eingabemaske'!$G$17),($AG371-1)/('1. Eingabemaske'!$G$17-1))*$AH371))),"")</f>
        <v/>
      </c>
      <c r="AJ371" s="103"/>
      <c r="AK371" s="94" t="str">
        <f>IF(AND(ISTEXT($D371),ISNUMBER($AJ371)),IF(HLOOKUP(INT($I371),'1. Eingabemaske'!$I$12:$V$21,7,FALSE)&lt;&gt;0,HLOOKUP(INT($I371),'1. Eingabemaske'!$I$12:$V$21,7,FALSE),""),"")</f>
        <v/>
      </c>
      <c r="AL371" s="91" t="str">
        <f>IF(ISTEXT($D371),IF(AJ371=0,0,IF($AK371="","",IF('1. Eingabemaske'!$F$18="","",(IF('1. Eingabemaske'!$F$18=0,($AJ371/'1. Eingabemaske'!$G$18),($AJ371-1)/('1. Eingabemaske'!$G$18-1))*$AK371)))),"")</f>
        <v/>
      </c>
      <c r="AM371" s="103"/>
      <c r="AN371" s="94" t="str">
        <f>IF(AND(ISTEXT($D371),ISNUMBER($AM371)),IF(HLOOKUP(INT($I371),'1. Eingabemaske'!$I$12:$V$21,8,FALSE)&lt;&gt;0,HLOOKUP(INT($I371),'1. Eingabemaske'!$I$12:$V$21,8,FALSE),""),"")</f>
        <v/>
      </c>
      <c r="AO371" s="89" t="str">
        <f>IF(ISTEXT($D371),IF($AN371="","",IF('1. Eingabemaske'!#REF!="","",(IF('1. Eingabemaske'!#REF!=0,($AM371/'1. Eingabemaske'!#REF!),($AM371-1)/('1. Eingabemaske'!#REF!-1))*$AN371))),"")</f>
        <v/>
      </c>
      <c r="AP371" s="110"/>
      <c r="AQ371" s="94" t="str">
        <f>IF(AND(ISTEXT($D371),ISNUMBER($AP371)),IF(HLOOKUP(INT($I371),'1. Eingabemaske'!$I$12:$V$21,9,FALSE)&lt;&gt;0,HLOOKUP(INT($I371),'1. Eingabemaske'!$I$12:$V$21,9,FALSE),""),"")</f>
        <v/>
      </c>
      <c r="AR371" s="103"/>
      <c r="AS371" s="94" t="str">
        <f>IF(AND(ISTEXT($D371),ISNUMBER($AR371)),IF(HLOOKUP(INT($I371),'1. Eingabemaske'!$I$12:$V$21,10,FALSE)&lt;&gt;0,HLOOKUP(INT($I371),'1. Eingabemaske'!$I$12:$V$21,10,FALSE),""),"")</f>
        <v/>
      </c>
      <c r="AT371" s="95" t="str">
        <f>IF(ISTEXT($D371),(IF($AQ371="",0,IF('1. Eingabemaske'!$F$19="","",(IF('1. Eingabemaske'!$F$19=0,($AP371/'1. Eingabemaske'!$G$19),($AP371-1)/('1. Eingabemaske'!$G$19-1))*$AQ371)))+IF($AS371="",0,IF('1. Eingabemaske'!$F$20="","",(IF('1. Eingabemaske'!$F$20=0,($AR371/'1. Eingabemaske'!$G$20),($AR371-1)/('1. Eingabemaske'!$G$20-1))*$AS371)))),"")</f>
        <v/>
      </c>
      <c r="AU371" s="103"/>
      <c r="AV371" s="94" t="str">
        <f>IF(AND(ISTEXT($D371),ISNUMBER($AU371)),IF(HLOOKUP(INT($I371),'1. Eingabemaske'!$I$12:$V$21,11,FALSE)&lt;&gt;0,HLOOKUP(INT($I371),'1. Eingabemaske'!$I$12:$V$21,11,FALSE),""),"")</f>
        <v/>
      </c>
      <c r="AW371" s="103"/>
      <c r="AX371" s="94" t="str">
        <f>IF(AND(ISTEXT($D371),ISNUMBER($AW371)),IF(HLOOKUP(INT($I371),'1. Eingabemaske'!$I$12:$V$21,12,FALSE)&lt;&gt;0,HLOOKUP(INT($I371),'1. Eingabemaske'!$I$12:$V$21,12,FALSE),""),"")</f>
        <v/>
      </c>
      <c r="AY371" s="95" t="str">
        <f>IF(ISTEXT($D371),SUM(IF($AV371="",0,IF('1. Eingabemaske'!$F$21="","",(IF('1. Eingabemaske'!$F$21=0,($AU371/'1. Eingabemaske'!$G$21),($AU371-1)/('1. Eingabemaske'!$G$21-1)))*$AV371)),IF($AX371="",0,IF('1. Eingabemaske'!#REF!="","",(IF('1. Eingabemaske'!#REF!=0,($AW371/'1. Eingabemaske'!#REF!),($AW371-1)/('1. Eingabemaske'!#REF!-1)))*$AX371))),"")</f>
        <v/>
      </c>
      <c r="AZ371" s="84" t="str">
        <f t="shared" si="46"/>
        <v>Bitte BES einfügen</v>
      </c>
      <c r="BA371" s="96" t="str">
        <f t="shared" si="47"/>
        <v/>
      </c>
      <c r="BB371" s="100"/>
      <c r="BC371" s="100"/>
      <c r="BD371" s="100"/>
    </row>
    <row r="372" spans="2:56" ht="13.5" thickBot="1" x14ac:dyDescent="0.45">
      <c r="B372" s="99" t="str">
        <f t="shared" si="40"/>
        <v xml:space="preserve"> </v>
      </c>
      <c r="C372" s="100"/>
      <c r="D372" s="100"/>
      <c r="E372" s="100"/>
      <c r="F372" s="100"/>
      <c r="G372" s="101"/>
      <c r="H372" s="101"/>
      <c r="I372" s="84" t="str">
        <f>IF(ISBLANK(Tableau1[[#This Row],[Name]]),"",((Tableau1[[#This Row],[Testdatum]]-Tableau1[[#This Row],[Geburtsdatum]])/365))</f>
        <v/>
      </c>
      <c r="J372" s="102" t="str">
        <f t="shared" si="41"/>
        <v xml:space="preserve"> </v>
      </c>
      <c r="K372" s="103"/>
      <c r="L372" s="103"/>
      <c r="M372" s="104" t="str">
        <f>IF(ISTEXT(D372),IF(L372="","",IF(HLOOKUP(INT($I372),'1. Eingabemaske'!$I$12:$V$21,2,FALSE)&lt;&gt;0,HLOOKUP(INT($I372),'1. Eingabemaske'!$I$12:$V$21,2,FALSE),"")),"")</f>
        <v/>
      </c>
      <c r="N372" s="105" t="str">
        <f>IF(ISTEXT($D372),IF(F372="M",IF(L372="","",IF($K372="Frühentwickler",VLOOKUP(INT($I372),'1. Eingabemaske'!$Z$12:$AF$28,5,FALSE),IF($K372="Normalentwickler",VLOOKUP(INT($I372),'1. Eingabemaske'!$Z$12:$AF$23,6,FALSE),IF($K372="Spätentwickler",VLOOKUP(INT($I372),'1. Eingabemaske'!$Z$12:$AF$23,7,FALSE),0)))+((VLOOKUP(INT($I372),'1. Eingabemaske'!$Z$12:$AF$23,2,FALSE))*(($G372-DATE(YEAR($G372),1,1)+1)/365))),IF(F372="W",(IF($K372="Frühentwickler",VLOOKUP(INT($I372),'1. Eingabemaske'!$AH$12:$AN$28,5,FALSE),IF($K372="Normalentwickler",VLOOKUP(INT($I372),'1. Eingabemaske'!$AH$12:$AN$23,6,FALSE),IF($K372="Spätentwickler",VLOOKUP(INT($I372),'1. Eingabemaske'!$AH$12:$AN$23,7,FALSE),0)))+((VLOOKUP(INT($I372),'1. Eingabemaske'!$AH$12:$AN$23,2,FALSE))*(($G372-DATE(YEAR($G372),1,1)+1)/365))),"Geschlecht fehlt!")),"")</f>
        <v/>
      </c>
      <c r="O372" s="106" t="str">
        <f>IF(ISTEXT(D372),IF(M372="","",IF('1. Eingabemaske'!$F$13="",0,(IF('1. Eingabemaske'!$F$13=0,(L372/'1. Eingabemaske'!$G$13),(L372-1)/('1. Eingabemaske'!$G$13-1))*M372*N372))),"")</f>
        <v/>
      </c>
      <c r="P372" s="103"/>
      <c r="Q372" s="103"/>
      <c r="R372" s="104" t="str">
        <f t="shared" si="42"/>
        <v/>
      </c>
      <c r="S372" s="104" t="str">
        <f>IF(AND(ISTEXT($D372),ISNUMBER(R372)),IF(HLOOKUP(INT($I372),'1. Eingabemaske'!$I$12:$V$21,3,FALSE)&lt;&gt;0,HLOOKUP(INT($I372),'1. Eingabemaske'!$I$12:$V$21,3,FALSE),""),"")</f>
        <v/>
      </c>
      <c r="T372" s="106" t="str">
        <f>IF(ISTEXT($D372),IF($S372="","",IF($R372="","",IF('1. Eingabemaske'!$F$14="",0,(IF('1. Eingabemaske'!$F$14=0,(R372/'1. Eingabemaske'!$G$14),(R372-1)/('1. Eingabemaske'!$G$14-1))*$S372)))),"")</f>
        <v/>
      </c>
      <c r="U372" s="103"/>
      <c r="V372" s="103"/>
      <c r="W372" s="104" t="str">
        <f t="shared" si="43"/>
        <v/>
      </c>
      <c r="X372" s="104" t="str">
        <f>IF(AND(ISTEXT($D372),ISNUMBER(W372)),IF(HLOOKUP(INT($I372),'1. Eingabemaske'!$I$12:$V$21,4,FALSE)&lt;&gt;0,HLOOKUP(INT($I372),'1. Eingabemaske'!$I$12:$V$21,4,FALSE),""),"")</f>
        <v/>
      </c>
      <c r="Y372" s="108" t="str">
        <f>IF(ISTEXT($D372),IF($W372="","",IF($X372="","",IF('1. Eingabemaske'!$F$15="","",(IF('1. Eingabemaske'!$F$15=0,($W372/'1. Eingabemaske'!$G$15),($W372-1)/('1. Eingabemaske'!$G$15-1))*$X372)))),"")</f>
        <v/>
      </c>
      <c r="Z372" s="103"/>
      <c r="AA372" s="103"/>
      <c r="AB372" s="104" t="str">
        <f t="shared" si="44"/>
        <v/>
      </c>
      <c r="AC372" s="104" t="str">
        <f>IF(AND(ISTEXT($D372),ISNUMBER($AB372)),IF(HLOOKUP(INT($I372),'1. Eingabemaske'!$I$12:$V$21,5,FALSE)&lt;&gt;0,HLOOKUP(INT($I372),'1. Eingabemaske'!$I$12:$V$21,5,FALSE),""),"")</f>
        <v/>
      </c>
      <c r="AD372" s="91" t="str">
        <f>IF(ISTEXT($D372),IF($AC372="","",IF('1. Eingabemaske'!$F$16="","",(IF('1. Eingabemaske'!$F$16=0,($AB372/'1. Eingabemaske'!$G$16),($AB372-1)/('1. Eingabemaske'!$G$16-1))*$AC372))),"")</f>
        <v/>
      </c>
      <c r="AE372" s="92" t="str">
        <f>IF(ISTEXT($D372),IF(F372="M",IF(L372="","",IF($K372="Frühentwickler",VLOOKUP(INT($I372),'1. Eingabemaske'!$Z$12:$AF$28,5,FALSE),IF($K372="Normalentwickler",VLOOKUP(INT($I372),'1. Eingabemaske'!$Z$12:$AF$23,6,FALSE),IF($K372="Spätentwickler",VLOOKUP(INT($I372),'1. Eingabemaske'!$Z$12:$AF$23,7,FALSE),0)))+((VLOOKUP(INT($I372),'1. Eingabemaske'!$Z$12:$AF$23,2,FALSE))*(($G372-DATE(YEAR($G372),1,1)+1)/365))),IF(F372="W",(IF($K372="Frühentwickler",VLOOKUP(INT($I372),'1. Eingabemaske'!$AH$12:$AN$28,5,FALSE),IF($K372="Normalentwickler",VLOOKUP(INT($I372),'1. Eingabemaske'!$AH$12:$AN$23,6,FALSE),IF($K372="Spätentwickler",VLOOKUP(INT($I372),'1. Eingabemaske'!$AH$12:$AN$23,7,FALSE),0)))+((VLOOKUP(INT($I372),'1. Eingabemaske'!$AH$12:$AN$23,2,FALSE))*(($G372-DATE(YEAR($G372),1,1)+1)/365))),"Geschlecht fehlt!")),"")</f>
        <v/>
      </c>
      <c r="AF372" s="93" t="str">
        <f t="shared" si="45"/>
        <v/>
      </c>
      <c r="AG372" s="103"/>
      <c r="AH372" s="94" t="str">
        <f>IF(AND(ISTEXT($D372),ISNUMBER($AG372)),IF(HLOOKUP(INT($I372),'1. Eingabemaske'!$I$12:$V$21,6,FALSE)&lt;&gt;0,HLOOKUP(INT($I372),'1. Eingabemaske'!$I$12:$V$21,6,FALSE),""),"")</f>
        <v/>
      </c>
      <c r="AI372" s="91" t="str">
        <f>IF(ISTEXT($D372),IF($AH372="","",IF('1. Eingabemaske'!$F$17="","",(IF('1. Eingabemaske'!$F$17=0,($AG372/'1. Eingabemaske'!$G$17),($AG372-1)/('1. Eingabemaske'!$G$17-1))*$AH372))),"")</f>
        <v/>
      </c>
      <c r="AJ372" s="103"/>
      <c r="AK372" s="94" t="str">
        <f>IF(AND(ISTEXT($D372),ISNUMBER($AJ372)),IF(HLOOKUP(INT($I372),'1. Eingabemaske'!$I$12:$V$21,7,FALSE)&lt;&gt;0,HLOOKUP(INT($I372),'1. Eingabemaske'!$I$12:$V$21,7,FALSE),""),"")</f>
        <v/>
      </c>
      <c r="AL372" s="91" t="str">
        <f>IF(ISTEXT($D372),IF(AJ372=0,0,IF($AK372="","",IF('1. Eingabemaske'!$F$18="","",(IF('1. Eingabemaske'!$F$18=0,($AJ372/'1. Eingabemaske'!$G$18),($AJ372-1)/('1. Eingabemaske'!$G$18-1))*$AK372)))),"")</f>
        <v/>
      </c>
      <c r="AM372" s="103"/>
      <c r="AN372" s="94" t="str">
        <f>IF(AND(ISTEXT($D372),ISNUMBER($AM372)),IF(HLOOKUP(INT($I372),'1. Eingabemaske'!$I$12:$V$21,8,FALSE)&lt;&gt;0,HLOOKUP(INT($I372),'1. Eingabemaske'!$I$12:$V$21,8,FALSE),""),"")</f>
        <v/>
      </c>
      <c r="AO372" s="89" t="str">
        <f>IF(ISTEXT($D372),IF($AN372="","",IF('1. Eingabemaske'!#REF!="","",(IF('1. Eingabemaske'!#REF!=0,($AM372/'1. Eingabemaske'!#REF!),($AM372-1)/('1. Eingabemaske'!#REF!-1))*$AN372))),"")</f>
        <v/>
      </c>
      <c r="AP372" s="110"/>
      <c r="AQ372" s="94" t="str">
        <f>IF(AND(ISTEXT($D372),ISNUMBER($AP372)),IF(HLOOKUP(INT($I372),'1. Eingabemaske'!$I$12:$V$21,9,FALSE)&lt;&gt;0,HLOOKUP(INT($I372),'1. Eingabemaske'!$I$12:$V$21,9,FALSE),""),"")</f>
        <v/>
      </c>
      <c r="AR372" s="103"/>
      <c r="AS372" s="94" t="str">
        <f>IF(AND(ISTEXT($D372),ISNUMBER($AR372)),IF(HLOOKUP(INT($I372),'1. Eingabemaske'!$I$12:$V$21,10,FALSE)&lt;&gt;0,HLOOKUP(INT($I372),'1. Eingabemaske'!$I$12:$V$21,10,FALSE),""),"")</f>
        <v/>
      </c>
      <c r="AT372" s="95" t="str">
        <f>IF(ISTEXT($D372),(IF($AQ372="",0,IF('1. Eingabemaske'!$F$19="","",(IF('1. Eingabemaske'!$F$19=0,($AP372/'1. Eingabemaske'!$G$19),($AP372-1)/('1. Eingabemaske'!$G$19-1))*$AQ372)))+IF($AS372="",0,IF('1. Eingabemaske'!$F$20="","",(IF('1. Eingabemaske'!$F$20=0,($AR372/'1. Eingabemaske'!$G$20),($AR372-1)/('1. Eingabemaske'!$G$20-1))*$AS372)))),"")</f>
        <v/>
      </c>
      <c r="AU372" s="103"/>
      <c r="AV372" s="94" t="str">
        <f>IF(AND(ISTEXT($D372),ISNUMBER($AU372)),IF(HLOOKUP(INT($I372),'1. Eingabemaske'!$I$12:$V$21,11,FALSE)&lt;&gt;0,HLOOKUP(INT($I372),'1. Eingabemaske'!$I$12:$V$21,11,FALSE),""),"")</f>
        <v/>
      </c>
      <c r="AW372" s="103"/>
      <c r="AX372" s="94" t="str">
        <f>IF(AND(ISTEXT($D372),ISNUMBER($AW372)),IF(HLOOKUP(INT($I372),'1. Eingabemaske'!$I$12:$V$21,12,FALSE)&lt;&gt;0,HLOOKUP(INT($I372),'1. Eingabemaske'!$I$12:$V$21,12,FALSE),""),"")</f>
        <v/>
      </c>
      <c r="AY372" s="95" t="str">
        <f>IF(ISTEXT($D372),SUM(IF($AV372="",0,IF('1. Eingabemaske'!$F$21="","",(IF('1. Eingabemaske'!$F$21=0,($AU372/'1. Eingabemaske'!$G$21),($AU372-1)/('1. Eingabemaske'!$G$21-1)))*$AV372)),IF($AX372="",0,IF('1. Eingabemaske'!#REF!="","",(IF('1. Eingabemaske'!#REF!=0,($AW372/'1. Eingabemaske'!#REF!),($AW372-1)/('1. Eingabemaske'!#REF!-1)))*$AX372))),"")</f>
        <v/>
      </c>
      <c r="AZ372" s="84" t="str">
        <f t="shared" si="46"/>
        <v>Bitte BES einfügen</v>
      </c>
      <c r="BA372" s="96" t="str">
        <f t="shared" si="47"/>
        <v/>
      </c>
      <c r="BB372" s="100"/>
      <c r="BC372" s="100"/>
      <c r="BD372" s="100"/>
    </row>
    <row r="373" spans="2:56" ht="13.5" thickBot="1" x14ac:dyDescent="0.45">
      <c r="B373" s="99" t="str">
        <f t="shared" si="40"/>
        <v xml:space="preserve"> </v>
      </c>
      <c r="C373" s="100"/>
      <c r="D373" s="100"/>
      <c r="E373" s="100"/>
      <c r="F373" s="100"/>
      <c r="G373" s="101"/>
      <c r="H373" s="101"/>
      <c r="I373" s="84" t="str">
        <f>IF(ISBLANK(Tableau1[[#This Row],[Name]]),"",((Tableau1[[#This Row],[Testdatum]]-Tableau1[[#This Row],[Geburtsdatum]])/365))</f>
        <v/>
      </c>
      <c r="J373" s="102" t="str">
        <f t="shared" si="41"/>
        <v xml:space="preserve"> </v>
      </c>
      <c r="K373" s="103"/>
      <c r="L373" s="103"/>
      <c r="M373" s="104" t="str">
        <f>IF(ISTEXT(D373),IF(L373="","",IF(HLOOKUP(INT($I373),'1. Eingabemaske'!$I$12:$V$21,2,FALSE)&lt;&gt;0,HLOOKUP(INT($I373),'1. Eingabemaske'!$I$12:$V$21,2,FALSE),"")),"")</f>
        <v/>
      </c>
      <c r="N373" s="105" t="str">
        <f>IF(ISTEXT($D373),IF(F373="M",IF(L373="","",IF($K373="Frühentwickler",VLOOKUP(INT($I373),'1. Eingabemaske'!$Z$12:$AF$28,5,FALSE),IF($K373="Normalentwickler",VLOOKUP(INT($I373),'1. Eingabemaske'!$Z$12:$AF$23,6,FALSE),IF($K373="Spätentwickler",VLOOKUP(INT($I373),'1. Eingabemaske'!$Z$12:$AF$23,7,FALSE),0)))+((VLOOKUP(INT($I373),'1. Eingabemaske'!$Z$12:$AF$23,2,FALSE))*(($G373-DATE(YEAR($G373),1,1)+1)/365))),IF(F373="W",(IF($K373="Frühentwickler",VLOOKUP(INT($I373),'1. Eingabemaske'!$AH$12:$AN$28,5,FALSE),IF($K373="Normalentwickler",VLOOKUP(INT($I373),'1. Eingabemaske'!$AH$12:$AN$23,6,FALSE),IF($K373="Spätentwickler",VLOOKUP(INT($I373),'1. Eingabemaske'!$AH$12:$AN$23,7,FALSE),0)))+((VLOOKUP(INT($I373),'1. Eingabemaske'!$AH$12:$AN$23,2,FALSE))*(($G373-DATE(YEAR($G373),1,1)+1)/365))),"Geschlecht fehlt!")),"")</f>
        <v/>
      </c>
      <c r="O373" s="106" t="str">
        <f>IF(ISTEXT(D373),IF(M373="","",IF('1. Eingabemaske'!$F$13="",0,(IF('1. Eingabemaske'!$F$13=0,(L373/'1. Eingabemaske'!$G$13),(L373-1)/('1. Eingabemaske'!$G$13-1))*M373*N373))),"")</f>
        <v/>
      </c>
      <c r="P373" s="103"/>
      <c r="Q373" s="103"/>
      <c r="R373" s="104" t="str">
        <f t="shared" si="42"/>
        <v/>
      </c>
      <c r="S373" s="104" t="str">
        <f>IF(AND(ISTEXT($D373),ISNUMBER(R373)),IF(HLOOKUP(INT($I373),'1. Eingabemaske'!$I$12:$V$21,3,FALSE)&lt;&gt;0,HLOOKUP(INT($I373),'1. Eingabemaske'!$I$12:$V$21,3,FALSE),""),"")</f>
        <v/>
      </c>
      <c r="T373" s="106" t="str">
        <f>IF(ISTEXT($D373),IF($S373="","",IF($R373="","",IF('1. Eingabemaske'!$F$14="",0,(IF('1. Eingabemaske'!$F$14=0,(R373/'1. Eingabemaske'!$G$14),(R373-1)/('1. Eingabemaske'!$G$14-1))*$S373)))),"")</f>
        <v/>
      </c>
      <c r="U373" s="103"/>
      <c r="V373" s="103"/>
      <c r="W373" s="104" t="str">
        <f t="shared" si="43"/>
        <v/>
      </c>
      <c r="X373" s="104" t="str">
        <f>IF(AND(ISTEXT($D373),ISNUMBER(W373)),IF(HLOOKUP(INT($I373),'1. Eingabemaske'!$I$12:$V$21,4,FALSE)&lt;&gt;0,HLOOKUP(INT($I373),'1. Eingabemaske'!$I$12:$V$21,4,FALSE),""),"")</f>
        <v/>
      </c>
      <c r="Y373" s="108" t="str">
        <f>IF(ISTEXT($D373),IF($W373="","",IF($X373="","",IF('1. Eingabemaske'!$F$15="","",(IF('1. Eingabemaske'!$F$15=0,($W373/'1. Eingabemaske'!$G$15),($W373-1)/('1. Eingabemaske'!$G$15-1))*$X373)))),"")</f>
        <v/>
      </c>
      <c r="Z373" s="103"/>
      <c r="AA373" s="103"/>
      <c r="AB373" s="104" t="str">
        <f t="shared" si="44"/>
        <v/>
      </c>
      <c r="AC373" s="104" t="str">
        <f>IF(AND(ISTEXT($D373),ISNUMBER($AB373)),IF(HLOOKUP(INT($I373),'1. Eingabemaske'!$I$12:$V$21,5,FALSE)&lt;&gt;0,HLOOKUP(INT($I373),'1. Eingabemaske'!$I$12:$V$21,5,FALSE),""),"")</f>
        <v/>
      </c>
      <c r="AD373" s="91" t="str">
        <f>IF(ISTEXT($D373),IF($AC373="","",IF('1. Eingabemaske'!$F$16="","",(IF('1. Eingabemaske'!$F$16=0,($AB373/'1. Eingabemaske'!$G$16),($AB373-1)/('1. Eingabemaske'!$G$16-1))*$AC373))),"")</f>
        <v/>
      </c>
      <c r="AE373" s="92" t="str">
        <f>IF(ISTEXT($D373),IF(F373="M",IF(L373="","",IF($K373="Frühentwickler",VLOOKUP(INT($I373),'1. Eingabemaske'!$Z$12:$AF$28,5,FALSE),IF($K373="Normalentwickler",VLOOKUP(INT($I373),'1. Eingabemaske'!$Z$12:$AF$23,6,FALSE),IF($K373="Spätentwickler",VLOOKUP(INT($I373),'1. Eingabemaske'!$Z$12:$AF$23,7,FALSE),0)))+((VLOOKUP(INT($I373),'1. Eingabemaske'!$Z$12:$AF$23,2,FALSE))*(($G373-DATE(YEAR($G373),1,1)+1)/365))),IF(F373="W",(IF($K373="Frühentwickler",VLOOKUP(INT($I373),'1. Eingabemaske'!$AH$12:$AN$28,5,FALSE),IF($K373="Normalentwickler",VLOOKUP(INT($I373),'1. Eingabemaske'!$AH$12:$AN$23,6,FALSE),IF($K373="Spätentwickler",VLOOKUP(INT($I373),'1. Eingabemaske'!$AH$12:$AN$23,7,FALSE),0)))+((VLOOKUP(INT($I373),'1. Eingabemaske'!$AH$12:$AN$23,2,FALSE))*(($G373-DATE(YEAR($G373),1,1)+1)/365))),"Geschlecht fehlt!")),"")</f>
        <v/>
      </c>
      <c r="AF373" s="93" t="str">
        <f t="shared" si="45"/>
        <v/>
      </c>
      <c r="AG373" s="103"/>
      <c r="AH373" s="94" t="str">
        <f>IF(AND(ISTEXT($D373),ISNUMBER($AG373)),IF(HLOOKUP(INT($I373),'1. Eingabemaske'!$I$12:$V$21,6,FALSE)&lt;&gt;0,HLOOKUP(INT($I373),'1. Eingabemaske'!$I$12:$V$21,6,FALSE),""),"")</f>
        <v/>
      </c>
      <c r="AI373" s="91" t="str">
        <f>IF(ISTEXT($D373),IF($AH373="","",IF('1. Eingabemaske'!$F$17="","",(IF('1. Eingabemaske'!$F$17=0,($AG373/'1. Eingabemaske'!$G$17),($AG373-1)/('1. Eingabemaske'!$G$17-1))*$AH373))),"")</f>
        <v/>
      </c>
      <c r="AJ373" s="103"/>
      <c r="AK373" s="94" t="str">
        <f>IF(AND(ISTEXT($D373),ISNUMBER($AJ373)),IF(HLOOKUP(INT($I373),'1. Eingabemaske'!$I$12:$V$21,7,FALSE)&lt;&gt;0,HLOOKUP(INT($I373),'1. Eingabemaske'!$I$12:$V$21,7,FALSE),""),"")</f>
        <v/>
      </c>
      <c r="AL373" s="91" t="str">
        <f>IF(ISTEXT($D373),IF(AJ373=0,0,IF($AK373="","",IF('1. Eingabemaske'!$F$18="","",(IF('1. Eingabemaske'!$F$18=0,($AJ373/'1. Eingabemaske'!$G$18),($AJ373-1)/('1. Eingabemaske'!$G$18-1))*$AK373)))),"")</f>
        <v/>
      </c>
      <c r="AM373" s="103"/>
      <c r="AN373" s="94" t="str">
        <f>IF(AND(ISTEXT($D373),ISNUMBER($AM373)),IF(HLOOKUP(INT($I373),'1. Eingabemaske'!$I$12:$V$21,8,FALSE)&lt;&gt;0,HLOOKUP(INT($I373),'1. Eingabemaske'!$I$12:$V$21,8,FALSE),""),"")</f>
        <v/>
      </c>
      <c r="AO373" s="89" t="str">
        <f>IF(ISTEXT($D373),IF($AN373="","",IF('1. Eingabemaske'!#REF!="","",(IF('1. Eingabemaske'!#REF!=0,($AM373/'1. Eingabemaske'!#REF!),($AM373-1)/('1. Eingabemaske'!#REF!-1))*$AN373))),"")</f>
        <v/>
      </c>
      <c r="AP373" s="110"/>
      <c r="AQ373" s="94" t="str">
        <f>IF(AND(ISTEXT($D373),ISNUMBER($AP373)),IF(HLOOKUP(INT($I373),'1. Eingabemaske'!$I$12:$V$21,9,FALSE)&lt;&gt;0,HLOOKUP(INT($I373),'1. Eingabemaske'!$I$12:$V$21,9,FALSE),""),"")</f>
        <v/>
      </c>
      <c r="AR373" s="103"/>
      <c r="AS373" s="94" t="str">
        <f>IF(AND(ISTEXT($D373),ISNUMBER($AR373)),IF(HLOOKUP(INT($I373),'1. Eingabemaske'!$I$12:$V$21,10,FALSE)&lt;&gt;0,HLOOKUP(INT($I373),'1. Eingabemaske'!$I$12:$V$21,10,FALSE),""),"")</f>
        <v/>
      </c>
      <c r="AT373" s="95" t="str">
        <f>IF(ISTEXT($D373),(IF($AQ373="",0,IF('1. Eingabemaske'!$F$19="","",(IF('1. Eingabemaske'!$F$19=0,($AP373/'1. Eingabemaske'!$G$19),($AP373-1)/('1. Eingabemaske'!$G$19-1))*$AQ373)))+IF($AS373="",0,IF('1. Eingabemaske'!$F$20="","",(IF('1. Eingabemaske'!$F$20=0,($AR373/'1. Eingabemaske'!$G$20),($AR373-1)/('1. Eingabemaske'!$G$20-1))*$AS373)))),"")</f>
        <v/>
      </c>
      <c r="AU373" s="103"/>
      <c r="AV373" s="94" t="str">
        <f>IF(AND(ISTEXT($D373),ISNUMBER($AU373)),IF(HLOOKUP(INT($I373),'1. Eingabemaske'!$I$12:$V$21,11,FALSE)&lt;&gt;0,HLOOKUP(INT($I373),'1. Eingabemaske'!$I$12:$V$21,11,FALSE),""),"")</f>
        <v/>
      </c>
      <c r="AW373" s="103"/>
      <c r="AX373" s="94" t="str">
        <f>IF(AND(ISTEXT($D373),ISNUMBER($AW373)),IF(HLOOKUP(INT($I373),'1. Eingabemaske'!$I$12:$V$21,12,FALSE)&lt;&gt;0,HLOOKUP(INT($I373),'1. Eingabemaske'!$I$12:$V$21,12,FALSE),""),"")</f>
        <v/>
      </c>
      <c r="AY373" s="95" t="str">
        <f>IF(ISTEXT($D373),SUM(IF($AV373="",0,IF('1. Eingabemaske'!$F$21="","",(IF('1. Eingabemaske'!$F$21=0,($AU373/'1. Eingabemaske'!$G$21),($AU373-1)/('1. Eingabemaske'!$G$21-1)))*$AV373)),IF($AX373="",0,IF('1. Eingabemaske'!#REF!="","",(IF('1. Eingabemaske'!#REF!=0,($AW373/'1. Eingabemaske'!#REF!),($AW373-1)/('1. Eingabemaske'!#REF!-1)))*$AX373))),"")</f>
        <v/>
      </c>
      <c r="AZ373" s="84" t="str">
        <f t="shared" si="46"/>
        <v>Bitte BES einfügen</v>
      </c>
      <c r="BA373" s="96" t="str">
        <f t="shared" si="47"/>
        <v/>
      </c>
      <c r="BB373" s="100"/>
      <c r="BC373" s="100"/>
      <c r="BD373" s="100"/>
    </row>
    <row r="374" spans="2:56" ht="13.5" thickBot="1" x14ac:dyDescent="0.45">
      <c r="B374" s="99" t="str">
        <f t="shared" si="40"/>
        <v xml:space="preserve"> </v>
      </c>
      <c r="C374" s="100"/>
      <c r="D374" s="100"/>
      <c r="E374" s="100"/>
      <c r="F374" s="100"/>
      <c r="G374" s="101"/>
      <c r="H374" s="101"/>
      <c r="I374" s="84" t="str">
        <f>IF(ISBLANK(Tableau1[[#This Row],[Name]]),"",((Tableau1[[#This Row],[Testdatum]]-Tableau1[[#This Row],[Geburtsdatum]])/365))</f>
        <v/>
      </c>
      <c r="J374" s="102" t="str">
        <f t="shared" si="41"/>
        <v xml:space="preserve"> </v>
      </c>
      <c r="K374" s="103"/>
      <c r="L374" s="103"/>
      <c r="M374" s="104" t="str">
        <f>IF(ISTEXT(D374),IF(L374="","",IF(HLOOKUP(INT($I374),'1. Eingabemaske'!$I$12:$V$21,2,FALSE)&lt;&gt;0,HLOOKUP(INT($I374),'1. Eingabemaske'!$I$12:$V$21,2,FALSE),"")),"")</f>
        <v/>
      </c>
      <c r="N374" s="105" t="str">
        <f>IF(ISTEXT($D374),IF(F374="M",IF(L374="","",IF($K374="Frühentwickler",VLOOKUP(INT($I374),'1. Eingabemaske'!$Z$12:$AF$28,5,FALSE),IF($K374="Normalentwickler",VLOOKUP(INT($I374),'1. Eingabemaske'!$Z$12:$AF$23,6,FALSE),IF($K374="Spätentwickler",VLOOKUP(INT($I374),'1. Eingabemaske'!$Z$12:$AF$23,7,FALSE),0)))+((VLOOKUP(INT($I374),'1. Eingabemaske'!$Z$12:$AF$23,2,FALSE))*(($G374-DATE(YEAR($G374),1,1)+1)/365))),IF(F374="W",(IF($K374="Frühentwickler",VLOOKUP(INT($I374),'1. Eingabemaske'!$AH$12:$AN$28,5,FALSE),IF($K374="Normalentwickler",VLOOKUP(INT($I374),'1. Eingabemaske'!$AH$12:$AN$23,6,FALSE),IF($K374="Spätentwickler",VLOOKUP(INT($I374),'1. Eingabemaske'!$AH$12:$AN$23,7,FALSE),0)))+((VLOOKUP(INT($I374),'1. Eingabemaske'!$AH$12:$AN$23,2,FALSE))*(($G374-DATE(YEAR($G374),1,1)+1)/365))),"Geschlecht fehlt!")),"")</f>
        <v/>
      </c>
      <c r="O374" s="106" t="str">
        <f>IF(ISTEXT(D374),IF(M374="","",IF('1. Eingabemaske'!$F$13="",0,(IF('1. Eingabemaske'!$F$13=0,(L374/'1. Eingabemaske'!$G$13),(L374-1)/('1. Eingabemaske'!$G$13-1))*M374*N374))),"")</f>
        <v/>
      </c>
      <c r="P374" s="103"/>
      <c r="Q374" s="103"/>
      <c r="R374" s="104" t="str">
        <f t="shared" si="42"/>
        <v/>
      </c>
      <c r="S374" s="104" t="str">
        <f>IF(AND(ISTEXT($D374),ISNUMBER(R374)),IF(HLOOKUP(INT($I374),'1. Eingabemaske'!$I$12:$V$21,3,FALSE)&lt;&gt;0,HLOOKUP(INT($I374),'1. Eingabemaske'!$I$12:$V$21,3,FALSE),""),"")</f>
        <v/>
      </c>
      <c r="T374" s="106" t="str">
        <f>IF(ISTEXT($D374),IF($S374="","",IF($R374="","",IF('1. Eingabemaske'!$F$14="",0,(IF('1. Eingabemaske'!$F$14=0,(R374/'1. Eingabemaske'!$G$14),(R374-1)/('1. Eingabemaske'!$G$14-1))*$S374)))),"")</f>
        <v/>
      </c>
      <c r="U374" s="103"/>
      <c r="V374" s="103"/>
      <c r="W374" s="104" t="str">
        <f t="shared" si="43"/>
        <v/>
      </c>
      <c r="X374" s="104" t="str">
        <f>IF(AND(ISTEXT($D374),ISNUMBER(W374)),IF(HLOOKUP(INT($I374),'1. Eingabemaske'!$I$12:$V$21,4,FALSE)&lt;&gt;0,HLOOKUP(INT($I374),'1. Eingabemaske'!$I$12:$V$21,4,FALSE),""),"")</f>
        <v/>
      </c>
      <c r="Y374" s="108" t="str">
        <f>IF(ISTEXT($D374),IF($W374="","",IF($X374="","",IF('1. Eingabemaske'!$F$15="","",(IF('1. Eingabemaske'!$F$15=0,($W374/'1. Eingabemaske'!$G$15),($W374-1)/('1. Eingabemaske'!$G$15-1))*$X374)))),"")</f>
        <v/>
      </c>
      <c r="Z374" s="103"/>
      <c r="AA374" s="103"/>
      <c r="AB374" s="104" t="str">
        <f t="shared" si="44"/>
        <v/>
      </c>
      <c r="AC374" s="104" t="str">
        <f>IF(AND(ISTEXT($D374),ISNUMBER($AB374)),IF(HLOOKUP(INT($I374),'1. Eingabemaske'!$I$12:$V$21,5,FALSE)&lt;&gt;0,HLOOKUP(INT($I374),'1. Eingabemaske'!$I$12:$V$21,5,FALSE),""),"")</f>
        <v/>
      </c>
      <c r="AD374" s="91" t="str">
        <f>IF(ISTEXT($D374),IF($AC374="","",IF('1. Eingabemaske'!$F$16="","",(IF('1. Eingabemaske'!$F$16=0,($AB374/'1. Eingabemaske'!$G$16),($AB374-1)/('1. Eingabemaske'!$G$16-1))*$AC374))),"")</f>
        <v/>
      </c>
      <c r="AE374" s="92" t="str">
        <f>IF(ISTEXT($D374),IF(F374="M",IF(L374="","",IF($K374="Frühentwickler",VLOOKUP(INT($I374),'1. Eingabemaske'!$Z$12:$AF$28,5,FALSE),IF($K374="Normalentwickler",VLOOKUP(INT($I374),'1. Eingabemaske'!$Z$12:$AF$23,6,FALSE),IF($K374="Spätentwickler",VLOOKUP(INT($I374),'1. Eingabemaske'!$Z$12:$AF$23,7,FALSE),0)))+((VLOOKUP(INT($I374),'1. Eingabemaske'!$Z$12:$AF$23,2,FALSE))*(($G374-DATE(YEAR($G374),1,1)+1)/365))),IF(F374="W",(IF($K374="Frühentwickler",VLOOKUP(INT($I374),'1. Eingabemaske'!$AH$12:$AN$28,5,FALSE),IF($K374="Normalentwickler",VLOOKUP(INT($I374),'1. Eingabemaske'!$AH$12:$AN$23,6,FALSE),IF($K374="Spätentwickler",VLOOKUP(INT($I374),'1. Eingabemaske'!$AH$12:$AN$23,7,FALSE),0)))+((VLOOKUP(INT($I374),'1. Eingabemaske'!$AH$12:$AN$23,2,FALSE))*(($G374-DATE(YEAR($G374),1,1)+1)/365))),"Geschlecht fehlt!")),"")</f>
        <v/>
      </c>
      <c r="AF374" s="93" t="str">
        <f t="shared" si="45"/>
        <v/>
      </c>
      <c r="AG374" s="103"/>
      <c r="AH374" s="94" t="str">
        <f>IF(AND(ISTEXT($D374),ISNUMBER($AG374)),IF(HLOOKUP(INT($I374),'1. Eingabemaske'!$I$12:$V$21,6,FALSE)&lt;&gt;0,HLOOKUP(INT($I374),'1. Eingabemaske'!$I$12:$V$21,6,FALSE),""),"")</f>
        <v/>
      </c>
      <c r="AI374" s="91" t="str">
        <f>IF(ISTEXT($D374),IF($AH374="","",IF('1. Eingabemaske'!$F$17="","",(IF('1. Eingabemaske'!$F$17=0,($AG374/'1. Eingabemaske'!$G$17),($AG374-1)/('1. Eingabemaske'!$G$17-1))*$AH374))),"")</f>
        <v/>
      </c>
      <c r="AJ374" s="103"/>
      <c r="AK374" s="94" t="str">
        <f>IF(AND(ISTEXT($D374),ISNUMBER($AJ374)),IF(HLOOKUP(INT($I374),'1. Eingabemaske'!$I$12:$V$21,7,FALSE)&lt;&gt;0,HLOOKUP(INT($I374),'1. Eingabemaske'!$I$12:$V$21,7,FALSE),""),"")</f>
        <v/>
      </c>
      <c r="AL374" s="91" t="str">
        <f>IF(ISTEXT($D374),IF(AJ374=0,0,IF($AK374="","",IF('1. Eingabemaske'!$F$18="","",(IF('1. Eingabemaske'!$F$18=0,($AJ374/'1. Eingabemaske'!$G$18),($AJ374-1)/('1. Eingabemaske'!$G$18-1))*$AK374)))),"")</f>
        <v/>
      </c>
      <c r="AM374" s="103"/>
      <c r="AN374" s="94" t="str">
        <f>IF(AND(ISTEXT($D374),ISNUMBER($AM374)),IF(HLOOKUP(INT($I374),'1. Eingabemaske'!$I$12:$V$21,8,FALSE)&lt;&gt;0,HLOOKUP(INT($I374),'1. Eingabemaske'!$I$12:$V$21,8,FALSE),""),"")</f>
        <v/>
      </c>
      <c r="AO374" s="89" t="str">
        <f>IF(ISTEXT($D374),IF($AN374="","",IF('1. Eingabemaske'!#REF!="","",(IF('1. Eingabemaske'!#REF!=0,($AM374/'1. Eingabemaske'!#REF!),($AM374-1)/('1. Eingabemaske'!#REF!-1))*$AN374))),"")</f>
        <v/>
      </c>
      <c r="AP374" s="110"/>
      <c r="AQ374" s="94" t="str">
        <f>IF(AND(ISTEXT($D374),ISNUMBER($AP374)),IF(HLOOKUP(INT($I374),'1. Eingabemaske'!$I$12:$V$21,9,FALSE)&lt;&gt;0,HLOOKUP(INT($I374),'1. Eingabemaske'!$I$12:$V$21,9,FALSE),""),"")</f>
        <v/>
      </c>
      <c r="AR374" s="103"/>
      <c r="AS374" s="94" t="str">
        <f>IF(AND(ISTEXT($D374),ISNUMBER($AR374)),IF(HLOOKUP(INT($I374),'1. Eingabemaske'!$I$12:$V$21,10,FALSE)&lt;&gt;0,HLOOKUP(INT($I374),'1. Eingabemaske'!$I$12:$V$21,10,FALSE),""),"")</f>
        <v/>
      </c>
      <c r="AT374" s="95" t="str">
        <f>IF(ISTEXT($D374),(IF($AQ374="",0,IF('1. Eingabemaske'!$F$19="","",(IF('1. Eingabemaske'!$F$19=0,($AP374/'1. Eingabemaske'!$G$19),($AP374-1)/('1. Eingabemaske'!$G$19-1))*$AQ374)))+IF($AS374="",0,IF('1. Eingabemaske'!$F$20="","",(IF('1. Eingabemaske'!$F$20=0,($AR374/'1. Eingabemaske'!$G$20),($AR374-1)/('1. Eingabemaske'!$G$20-1))*$AS374)))),"")</f>
        <v/>
      </c>
      <c r="AU374" s="103"/>
      <c r="AV374" s="94" t="str">
        <f>IF(AND(ISTEXT($D374),ISNUMBER($AU374)),IF(HLOOKUP(INT($I374),'1. Eingabemaske'!$I$12:$V$21,11,FALSE)&lt;&gt;0,HLOOKUP(INT($I374),'1. Eingabemaske'!$I$12:$V$21,11,FALSE),""),"")</f>
        <v/>
      </c>
      <c r="AW374" s="103"/>
      <c r="AX374" s="94" t="str">
        <f>IF(AND(ISTEXT($D374),ISNUMBER($AW374)),IF(HLOOKUP(INT($I374),'1. Eingabemaske'!$I$12:$V$21,12,FALSE)&lt;&gt;0,HLOOKUP(INT($I374),'1. Eingabemaske'!$I$12:$V$21,12,FALSE),""),"")</f>
        <v/>
      </c>
      <c r="AY374" s="95" t="str">
        <f>IF(ISTEXT($D374),SUM(IF($AV374="",0,IF('1. Eingabemaske'!$F$21="","",(IF('1. Eingabemaske'!$F$21=0,($AU374/'1. Eingabemaske'!$G$21),($AU374-1)/('1. Eingabemaske'!$G$21-1)))*$AV374)),IF($AX374="",0,IF('1. Eingabemaske'!#REF!="","",(IF('1. Eingabemaske'!#REF!=0,($AW374/'1. Eingabemaske'!#REF!),($AW374-1)/('1. Eingabemaske'!#REF!-1)))*$AX374))),"")</f>
        <v/>
      </c>
      <c r="AZ374" s="84" t="str">
        <f t="shared" si="46"/>
        <v>Bitte BES einfügen</v>
      </c>
      <c r="BA374" s="96" t="str">
        <f t="shared" si="47"/>
        <v/>
      </c>
      <c r="BB374" s="100"/>
      <c r="BC374" s="100"/>
      <c r="BD374" s="100"/>
    </row>
    <row r="375" spans="2:56" ht="13.5" thickBot="1" x14ac:dyDescent="0.45">
      <c r="B375" s="99" t="str">
        <f t="shared" si="40"/>
        <v xml:space="preserve"> </v>
      </c>
      <c r="C375" s="100"/>
      <c r="D375" s="100"/>
      <c r="E375" s="100"/>
      <c r="F375" s="100"/>
      <c r="G375" s="101"/>
      <c r="H375" s="101"/>
      <c r="I375" s="84" t="str">
        <f>IF(ISBLANK(Tableau1[[#This Row],[Name]]),"",((Tableau1[[#This Row],[Testdatum]]-Tableau1[[#This Row],[Geburtsdatum]])/365))</f>
        <v/>
      </c>
      <c r="J375" s="102" t="str">
        <f t="shared" si="41"/>
        <v xml:space="preserve"> </v>
      </c>
      <c r="K375" s="103"/>
      <c r="L375" s="103"/>
      <c r="M375" s="104" t="str">
        <f>IF(ISTEXT(D375),IF(L375="","",IF(HLOOKUP(INT($I375),'1. Eingabemaske'!$I$12:$V$21,2,FALSE)&lt;&gt;0,HLOOKUP(INT($I375),'1. Eingabemaske'!$I$12:$V$21,2,FALSE),"")),"")</f>
        <v/>
      </c>
      <c r="N375" s="105" t="str">
        <f>IF(ISTEXT($D375),IF(F375="M",IF(L375="","",IF($K375="Frühentwickler",VLOOKUP(INT($I375),'1. Eingabemaske'!$Z$12:$AF$28,5,FALSE),IF($K375="Normalentwickler",VLOOKUP(INT($I375),'1. Eingabemaske'!$Z$12:$AF$23,6,FALSE),IF($K375="Spätentwickler",VLOOKUP(INT($I375),'1. Eingabemaske'!$Z$12:$AF$23,7,FALSE),0)))+((VLOOKUP(INT($I375),'1. Eingabemaske'!$Z$12:$AF$23,2,FALSE))*(($G375-DATE(YEAR($G375),1,1)+1)/365))),IF(F375="W",(IF($K375="Frühentwickler",VLOOKUP(INT($I375),'1. Eingabemaske'!$AH$12:$AN$28,5,FALSE),IF($K375="Normalentwickler",VLOOKUP(INT($I375),'1. Eingabemaske'!$AH$12:$AN$23,6,FALSE),IF($K375="Spätentwickler",VLOOKUP(INT($I375),'1. Eingabemaske'!$AH$12:$AN$23,7,FALSE),0)))+((VLOOKUP(INT($I375),'1. Eingabemaske'!$AH$12:$AN$23,2,FALSE))*(($G375-DATE(YEAR($G375),1,1)+1)/365))),"Geschlecht fehlt!")),"")</f>
        <v/>
      </c>
      <c r="O375" s="106" t="str">
        <f>IF(ISTEXT(D375),IF(M375="","",IF('1. Eingabemaske'!$F$13="",0,(IF('1. Eingabemaske'!$F$13=0,(L375/'1. Eingabemaske'!$G$13),(L375-1)/('1. Eingabemaske'!$G$13-1))*M375*N375))),"")</f>
        <v/>
      </c>
      <c r="P375" s="103"/>
      <c r="Q375" s="103"/>
      <c r="R375" s="104" t="str">
        <f t="shared" si="42"/>
        <v/>
      </c>
      <c r="S375" s="104" t="str">
        <f>IF(AND(ISTEXT($D375),ISNUMBER(R375)),IF(HLOOKUP(INT($I375),'1. Eingabemaske'!$I$12:$V$21,3,FALSE)&lt;&gt;0,HLOOKUP(INT($I375),'1. Eingabemaske'!$I$12:$V$21,3,FALSE),""),"")</f>
        <v/>
      </c>
      <c r="T375" s="106" t="str">
        <f>IF(ISTEXT($D375),IF($S375="","",IF($R375="","",IF('1. Eingabemaske'!$F$14="",0,(IF('1. Eingabemaske'!$F$14=0,(R375/'1. Eingabemaske'!$G$14),(R375-1)/('1. Eingabemaske'!$G$14-1))*$S375)))),"")</f>
        <v/>
      </c>
      <c r="U375" s="103"/>
      <c r="V375" s="103"/>
      <c r="W375" s="104" t="str">
        <f t="shared" si="43"/>
        <v/>
      </c>
      <c r="X375" s="104" t="str">
        <f>IF(AND(ISTEXT($D375),ISNUMBER(W375)),IF(HLOOKUP(INT($I375),'1. Eingabemaske'!$I$12:$V$21,4,FALSE)&lt;&gt;0,HLOOKUP(INT($I375),'1. Eingabemaske'!$I$12:$V$21,4,FALSE),""),"")</f>
        <v/>
      </c>
      <c r="Y375" s="108" t="str">
        <f>IF(ISTEXT($D375),IF($W375="","",IF($X375="","",IF('1. Eingabemaske'!$F$15="","",(IF('1. Eingabemaske'!$F$15=0,($W375/'1. Eingabemaske'!$G$15),($W375-1)/('1. Eingabemaske'!$G$15-1))*$X375)))),"")</f>
        <v/>
      </c>
      <c r="Z375" s="103"/>
      <c r="AA375" s="103"/>
      <c r="AB375" s="104" t="str">
        <f t="shared" si="44"/>
        <v/>
      </c>
      <c r="AC375" s="104" t="str">
        <f>IF(AND(ISTEXT($D375),ISNUMBER($AB375)),IF(HLOOKUP(INT($I375),'1. Eingabemaske'!$I$12:$V$21,5,FALSE)&lt;&gt;0,HLOOKUP(INT($I375),'1. Eingabemaske'!$I$12:$V$21,5,FALSE),""),"")</f>
        <v/>
      </c>
      <c r="AD375" s="91" t="str">
        <f>IF(ISTEXT($D375),IF($AC375="","",IF('1. Eingabemaske'!$F$16="","",(IF('1. Eingabemaske'!$F$16=0,($AB375/'1. Eingabemaske'!$G$16),($AB375-1)/('1. Eingabemaske'!$G$16-1))*$AC375))),"")</f>
        <v/>
      </c>
      <c r="AE375" s="92" t="str">
        <f>IF(ISTEXT($D375),IF(F375="M",IF(L375="","",IF($K375="Frühentwickler",VLOOKUP(INT($I375),'1. Eingabemaske'!$Z$12:$AF$28,5,FALSE),IF($K375="Normalentwickler",VLOOKUP(INT($I375),'1. Eingabemaske'!$Z$12:$AF$23,6,FALSE),IF($K375="Spätentwickler",VLOOKUP(INT($I375),'1. Eingabemaske'!$Z$12:$AF$23,7,FALSE),0)))+((VLOOKUP(INT($I375),'1. Eingabemaske'!$Z$12:$AF$23,2,FALSE))*(($G375-DATE(YEAR($G375),1,1)+1)/365))),IF(F375="W",(IF($K375="Frühentwickler",VLOOKUP(INT($I375),'1. Eingabemaske'!$AH$12:$AN$28,5,FALSE),IF($K375="Normalentwickler",VLOOKUP(INT($I375),'1. Eingabemaske'!$AH$12:$AN$23,6,FALSE),IF($K375="Spätentwickler",VLOOKUP(INT($I375),'1. Eingabemaske'!$AH$12:$AN$23,7,FALSE),0)))+((VLOOKUP(INT($I375),'1. Eingabemaske'!$AH$12:$AN$23,2,FALSE))*(($G375-DATE(YEAR($G375),1,1)+1)/365))),"Geschlecht fehlt!")),"")</f>
        <v/>
      </c>
      <c r="AF375" s="93" t="str">
        <f t="shared" si="45"/>
        <v/>
      </c>
      <c r="AG375" s="103"/>
      <c r="AH375" s="94" t="str">
        <f>IF(AND(ISTEXT($D375),ISNUMBER($AG375)),IF(HLOOKUP(INT($I375),'1. Eingabemaske'!$I$12:$V$21,6,FALSE)&lt;&gt;0,HLOOKUP(INT($I375),'1. Eingabemaske'!$I$12:$V$21,6,FALSE),""),"")</f>
        <v/>
      </c>
      <c r="AI375" s="91" t="str">
        <f>IF(ISTEXT($D375),IF($AH375="","",IF('1. Eingabemaske'!$F$17="","",(IF('1. Eingabemaske'!$F$17=0,($AG375/'1. Eingabemaske'!$G$17),($AG375-1)/('1. Eingabemaske'!$G$17-1))*$AH375))),"")</f>
        <v/>
      </c>
      <c r="AJ375" s="103"/>
      <c r="AK375" s="94" t="str">
        <f>IF(AND(ISTEXT($D375),ISNUMBER($AJ375)),IF(HLOOKUP(INT($I375),'1. Eingabemaske'!$I$12:$V$21,7,FALSE)&lt;&gt;0,HLOOKUP(INT($I375),'1. Eingabemaske'!$I$12:$V$21,7,FALSE),""),"")</f>
        <v/>
      </c>
      <c r="AL375" s="91" t="str">
        <f>IF(ISTEXT($D375),IF(AJ375=0,0,IF($AK375="","",IF('1. Eingabemaske'!$F$18="","",(IF('1. Eingabemaske'!$F$18=0,($AJ375/'1. Eingabemaske'!$G$18),($AJ375-1)/('1. Eingabemaske'!$G$18-1))*$AK375)))),"")</f>
        <v/>
      </c>
      <c r="AM375" s="103"/>
      <c r="AN375" s="94" t="str">
        <f>IF(AND(ISTEXT($D375),ISNUMBER($AM375)),IF(HLOOKUP(INT($I375),'1. Eingabemaske'!$I$12:$V$21,8,FALSE)&lt;&gt;0,HLOOKUP(INT($I375),'1. Eingabemaske'!$I$12:$V$21,8,FALSE),""),"")</f>
        <v/>
      </c>
      <c r="AO375" s="89" t="str">
        <f>IF(ISTEXT($D375),IF($AN375="","",IF('1. Eingabemaske'!#REF!="","",(IF('1. Eingabemaske'!#REF!=0,($AM375/'1. Eingabemaske'!#REF!),($AM375-1)/('1. Eingabemaske'!#REF!-1))*$AN375))),"")</f>
        <v/>
      </c>
      <c r="AP375" s="110"/>
      <c r="AQ375" s="94" t="str">
        <f>IF(AND(ISTEXT($D375),ISNUMBER($AP375)),IF(HLOOKUP(INT($I375),'1. Eingabemaske'!$I$12:$V$21,9,FALSE)&lt;&gt;0,HLOOKUP(INT($I375),'1. Eingabemaske'!$I$12:$V$21,9,FALSE),""),"")</f>
        <v/>
      </c>
      <c r="AR375" s="103"/>
      <c r="AS375" s="94" t="str">
        <f>IF(AND(ISTEXT($D375),ISNUMBER($AR375)),IF(HLOOKUP(INT($I375),'1. Eingabemaske'!$I$12:$V$21,10,FALSE)&lt;&gt;0,HLOOKUP(INT($I375),'1. Eingabemaske'!$I$12:$V$21,10,FALSE),""),"")</f>
        <v/>
      </c>
      <c r="AT375" s="95" t="str">
        <f>IF(ISTEXT($D375),(IF($AQ375="",0,IF('1. Eingabemaske'!$F$19="","",(IF('1. Eingabemaske'!$F$19=0,($AP375/'1. Eingabemaske'!$G$19),($AP375-1)/('1. Eingabemaske'!$G$19-1))*$AQ375)))+IF($AS375="",0,IF('1. Eingabemaske'!$F$20="","",(IF('1. Eingabemaske'!$F$20=0,($AR375/'1. Eingabemaske'!$G$20),($AR375-1)/('1. Eingabemaske'!$G$20-1))*$AS375)))),"")</f>
        <v/>
      </c>
      <c r="AU375" s="103"/>
      <c r="AV375" s="94" t="str">
        <f>IF(AND(ISTEXT($D375),ISNUMBER($AU375)),IF(HLOOKUP(INT($I375),'1. Eingabemaske'!$I$12:$V$21,11,FALSE)&lt;&gt;0,HLOOKUP(INT($I375),'1. Eingabemaske'!$I$12:$V$21,11,FALSE),""),"")</f>
        <v/>
      </c>
      <c r="AW375" s="103"/>
      <c r="AX375" s="94" t="str">
        <f>IF(AND(ISTEXT($D375),ISNUMBER($AW375)),IF(HLOOKUP(INT($I375),'1. Eingabemaske'!$I$12:$V$21,12,FALSE)&lt;&gt;0,HLOOKUP(INT($I375),'1. Eingabemaske'!$I$12:$V$21,12,FALSE),""),"")</f>
        <v/>
      </c>
      <c r="AY375" s="95" t="str">
        <f>IF(ISTEXT($D375),SUM(IF($AV375="",0,IF('1. Eingabemaske'!$F$21="","",(IF('1. Eingabemaske'!$F$21=0,($AU375/'1. Eingabemaske'!$G$21),($AU375-1)/('1. Eingabemaske'!$G$21-1)))*$AV375)),IF($AX375="",0,IF('1. Eingabemaske'!#REF!="","",(IF('1. Eingabemaske'!#REF!=0,($AW375/'1. Eingabemaske'!#REF!),($AW375-1)/('1. Eingabemaske'!#REF!-1)))*$AX375))),"")</f>
        <v/>
      </c>
      <c r="AZ375" s="84" t="str">
        <f t="shared" si="46"/>
        <v>Bitte BES einfügen</v>
      </c>
      <c r="BA375" s="96" t="str">
        <f t="shared" si="47"/>
        <v/>
      </c>
      <c r="BB375" s="100"/>
      <c r="BC375" s="100"/>
      <c r="BD375" s="100"/>
    </row>
    <row r="376" spans="2:56" ht="13.5" thickBot="1" x14ac:dyDescent="0.45">
      <c r="B376" s="99" t="str">
        <f t="shared" si="40"/>
        <v xml:space="preserve"> </v>
      </c>
      <c r="C376" s="100"/>
      <c r="D376" s="100"/>
      <c r="E376" s="100"/>
      <c r="F376" s="100"/>
      <c r="G376" s="101"/>
      <c r="H376" s="101"/>
      <c r="I376" s="84" t="str">
        <f>IF(ISBLANK(Tableau1[[#This Row],[Name]]),"",((Tableau1[[#This Row],[Testdatum]]-Tableau1[[#This Row],[Geburtsdatum]])/365))</f>
        <v/>
      </c>
      <c r="J376" s="102" t="str">
        <f t="shared" si="41"/>
        <v xml:space="preserve"> </v>
      </c>
      <c r="K376" s="103"/>
      <c r="L376" s="103"/>
      <c r="M376" s="104" t="str">
        <f>IF(ISTEXT(D376),IF(L376="","",IF(HLOOKUP(INT($I376),'1. Eingabemaske'!$I$12:$V$21,2,FALSE)&lt;&gt;0,HLOOKUP(INT($I376),'1. Eingabemaske'!$I$12:$V$21,2,FALSE),"")),"")</f>
        <v/>
      </c>
      <c r="N376" s="105" t="str">
        <f>IF(ISTEXT($D376),IF(F376="M",IF(L376="","",IF($K376="Frühentwickler",VLOOKUP(INT($I376),'1. Eingabemaske'!$Z$12:$AF$28,5,FALSE),IF($K376="Normalentwickler",VLOOKUP(INT($I376),'1. Eingabemaske'!$Z$12:$AF$23,6,FALSE),IF($K376="Spätentwickler",VLOOKUP(INT($I376),'1. Eingabemaske'!$Z$12:$AF$23,7,FALSE),0)))+((VLOOKUP(INT($I376),'1. Eingabemaske'!$Z$12:$AF$23,2,FALSE))*(($G376-DATE(YEAR($G376),1,1)+1)/365))),IF(F376="W",(IF($K376="Frühentwickler",VLOOKUP(INT($I376),'1. Eingabemaske'!$AH$12:$AN$28,5,FALSE),IF($K376="Normalentwickler",VLOOKUP(INT($I376),'1. Eingabemaske'!$AH$12:$AN$23,6,FALSE),IF($K376="Spätentwickler",VLOOKUP(INT($I376),'1. Eingabemaske'!$AH$12:$AN$23,7,FALSE),0)))+((VLOOKUP(INT($I376),'1. Eingabemaske'!$AH$12:$AN$23,2,FALSE))*(($G376-DATE(YEAR($G376),1,1)+1)/365))),"Geschlecht fehlt!")),"")</f>
        <v/>
      </c>
      <c r="O376" s="106" t="str">
        <f>IF(ISTEXT(D376),IF(M376="","",IF('1. Eingabemaske'!$F$13="",0,(IF('1. Eingabemaske'!$F$13=0,(L376/'1. Eingabemaske'!$G$13),(L376-1)/('1. Eingabemaske'!$G$13-1))*M376*N376))),"")</f>
        <v/>
      </c>
      <c r="P376" s="103"/>
      <c r="Q376" s="103"/>
      <c r="R376" s="104" t="str">
        <f t="shared" si="42"/>
        <v/>
      </c>
      <c r="S376" s="104" t="str">
        <f>IF(AND(ISTEXT($D376),ISNUMBER(R376)),IF(HLOOKUP(INT($I376),'1. Eingabemaske'!$I$12:$V$21,3,FALSE)&lt;&gt;0,HLOOKUP(INT($I376),'1. Eingabemaske'!$I$12:$V$21,3,FALSE),""),"")</f>
        <v/>
      </c>
      <c r="T376" s="106" t="str">
        <f>IF(ISTEXT($D376),IF($S376="","",IF($R376="","",IF('1. Eingabemaske'!$F$14="",0,(IF('1. Eingabemaske'!$F$14=0,(R376/'1. Eingabemaske'!$G$14),(R376-1)/('1. Eingabemaske'!$G$14-1))*$S376)))),"")</f>
        <v/>
      </c>
      <c r="U376" s="103"/>
      <c r="V376" s="103"/>
      <c r="W376" s="104" t="str">
        <f t="shared" si="43"/>
        <v/>
      </c>
      <c r="X376" s="104" t="str">
        <f>IF(AND(ISTEXT($D376),ISNUMBER(W376)),IF(HLOOKUP(INT($I376),'1. Eingabemaske'!$I$12:$V$21,4,FALSE)&lt;&gt;0,HLOOKUP(INT($I376),'1. Eingabemaske'!$I$12:$V$21,4,FALSE),""),"")</f>
        <v/>
      </c>
      <c r="Y376" s="108" t="str">
        <f>IF(ISTEXT($D376),IF($W376="","",IF($X376="","",IF('1. Eingabemaske'!$F$15="","",(IF('1. Eingabemaske'!$F$15=0,($W376/'1. Eingabemaske'!$G$15),($W376-1)/('1. Eingabemaske'!$G$15-1))*$X376)))),"")</f>
        <v/>
      </c>
      <c r="Z376" s="103"/>
      <c r="AA376" s="103"/>
      <c r="AB376" s="104" t="str">
        <f t="shared" si="44"/>
        <v/>
      </c>
      <c r="AC376" s="104" t="str">
        <f>IF(AND(ISTEXT($D376),ISNUMBER($AB376)),IF(HLOOKUP(INT($I376),'1. Eingabemaske'!$I$12:$V$21,5,FALSE)&lt;&gt;0,HLOOKUP(INT($I376),'1. Eingabemaske'!$I$12:$V$21,5,FALSE),""),"")</f>
        <v/>
      </c>
      <c r="AD376" s="91" t="str">
        <f>IF(ISTEXT($D376),IF($AC376="","",IF('1. Eingabemaske'!$F$16="","",(IF('1. Eingabemaske'!$F$16=0,($AB376/'1. Eingabemaske'!$G$16),($AB376-1)/('1. Eingabemaske'!$G$16-1))*$AC376))),"")</f>
        <v/>
      </c>
      <c r="AE376" s="92" t="str">
        <f>IF(ISTEXT($D376),IF(F376="M",IF(L376="","",IF($K376="Frühentwickler",VLOOKUP(INT($I376),'1. Eingabemaske'!$Z$12:$AF$28,5,FALSE),IF($K376="Normalentwickler",VLOOKUP(INT($I376),'1. Eingabemaske'!$Z$12:$AF$23,6,FALSE),IF($K376="Spätentwickler",VLOOKUP(INT($I376),'1. Eingabemaske'!$Z$12:$AF$23,7,FALSE),0)))+((VLOOKUP(INT($I376),'1. Eingabemaske'!$Z$12:$AF$23,2,FALSE))*(($G376-DATE(YEAR($G376),1,1)+1)/365))),IF(F376="W",(IF($K376="Frühentwickler",VLOOKUP(INT($I376),'1. Eingabemaske'!$AH$12:$AN$28,5,FALSE),IF($K376="Normalentwickler",VLOOKUP(INT($I376),'1. Eingabemaske'!$AH$12:$AN$23,6,FALSE),IF($K376="Spätentwickler",VLOOKUP(INT($I376),'1. Eingabemaske'!$AH$12:$AN$23,7,FALSE),0)))+((VLOOKUP(INT($I376),'1. Eingabemaske'!$AH$12:$AN$23,2,FALSE))*(($G376-DATE(YEAR($G376),1,1)+1)/365))),"Geschlecht fehlt!")),"")</f>
        <v/>
      </c>
      <c r="AF376" s="93" t="str">
        <f t="shared" si="45"/>
        <v/>
      </c>
      <c r="AG376" s="103"/>
      <c r="AH376" s="94" t="str">
        <f>IF(AND(ISTEXT($D376),ISNUMBER($AG376)),IF(HLOOKUP(INT($I376),'1. Eingabemaske'!$I$12:$V$21,6,FALSE)&lt;&gt;0,HLOOKUP(INT($I376),'1. Eingabemaske'!$I$12:$V$21,6,FALSE),""),"")</f>
        <v/>
      </c>
      <c r="AI376" s="91" t="str">
        <f>IF(ISTEXT($D376),IF($AH376="","",IF('1. Eingabemaske'!$F$17="","",(IF('1. Eingabemaske'!$F$17=0,($AG376/'1. Eingabemaske'!$G$17),($AG376-1)/('1. Eingabemaske'!$G$17-1))*$AH376))),"")</f>
        <v/>
      </c>
      <c r="AJ376" s="103"/>
      <c r="AK376" s="94" t="str">
        <f>IF(AND(ISTEXT($D376),ISNUMBER($AJ376)),IF(HLOOKUP(INT($I376),'1. Eingabemaske'!$I$12:$V$21,7,FALSE)&lt;&gt;0,HLOOKUP(INT($I376),'1. Eingabemaske'!$I$12:$V$21,7,FALSE),""),"")</f>
        <v/>
      </c>
      <c r="AL376" s="91" t="str">
        <f>IF(ISTEXT($D376),IF(AJ376=0,0,IF($AK376="","",IF('1. Eingabemaske'!$F$18="","",(IF('1. Eingabemaske'!$F$18=0,($AJ376/'1. Eingabemaske'!$G$18),($AJ376-1)/('1. Eingabemaske'!$G$18-1))*$AK376)))),"")</f>
        <v/>
      </c>
      <c r="AM376" s="103"/>
      <c r="AN376" s="94" t="str">
        <f>IF(AND(ISTEXT($D376),ISNUMBER($AM376)),IF(HLOOKUP(INT($I376),'1. Eingabemaske'!$I$12:$V$21,8,FALSE)&lt;&gt;0,HLOOKUP(INT($I376),'1. Eingabemaske'!$I$12:$V$21,8,FALSE),""),"")</f>
        <v/>
      </c>
      <c r="AO376" s="89" t="str">
        <f>IF(ISTEXT($D376),IF($AN376="","",IF('1. Eingabemaske'!#REF!="","",(IF('1. Eingabemaske'!#REF!=0,($AM376/'1. Eingabemaske'!#REF!),($AM376-1)/('1. Eingabemaske'!#REF!-1))*$AN376))),"")</f>
        <v/>
      </c>
      <c r="AP376" s="110"/>
      <c r="AQ376" s="94" t="str">
        <f>IF(AND(ISTEXT($D376),ISNUMBER($AP376)),IF(HLOOKUP(INT($I376),'1. Eingabemaske'!$I$12:$V$21,9,FALSE)&lt;&gt;0,HLOOKUP(INT($I376),'1. Eingabemaske'!$I$12:$V$21,9,FALSE),""),"")</f>
        <v/>
      </c>
      <c r="AR376" s="103"/>
      <c r="AS376" s="94" t="str">
        <f>IF(AND(ISTEXT($D376),ISNUMBER($AR376)),IF(HLOOKUP(INT($I376),'1. Eingabemaske'!$I$12:$V$21,10,FALSE)&lt;&gt;0,HLOOKUP(INT($I376),'1. Eingabemaske'!$I$12:$V$21,10,FALSE),""),"")</f>
        <v/>
      </c>
      <c r="AT376" s="95" t="str">
        <f>IF(ISTEXT($D376),(IF($AQ376="",0,IF('1. Eingabemaske'!$F$19="","",(IF('1. Eingabemaske'!$F$19=0,($AP376/'1. Eingabemaske'!$G$19),($AP376-1)/('1. Eingabemaske'!$G$19-1))*$AQ376)))+IF($AS376="",0,IF('1. Eingabemaske'!$F$20="","",(IF('1. Eingabemaske'!$F$20=0,($AR376/'1. Eingabemaske'!$G$20),($AR376-1)/('1. Eingabemaske'!$G$20-1))*$AS376)))),"")</f>
        <v/>
      </c>
      <c r="AU376" s="103"/>
      <c r="AV376" s="94" t="str">
        <f>IF(AND(ISTEXT($D376),ISNUMBER($AU376)),IF(HLOOKUP(INT($I376),'1. Eingabemaske'!$I$12:$V$21,11,FALSE)&lt;&gt;0,HLOOKUP(INT($I376),'1. Eingabemaske'!$I$12:$V$21,11,FALSE),""),"")</f>
        <v/>
      </c>
      <c r="AW376" s="103"/>
      <c r="AX376" s="94" t="str">
        <f>IF(AND(ISTEXT($D376),ISNUMBER($AW376)),IF(HLOOKUP(INT($I376),'1. Eingabemaske'!$I$12:$V$21,12,FALSE)&lt;&gt;0,HLOOKUP(INT($I376),'1. Eingabemaske'!$I$12:$V$21,12,FALSE),""),"")</f>
        <v/>
      </c>
      <c r="AY376" s="95" t="str">
        <f>IF(ISTEXT($D376),SUM(IF($AV376="",0,IF('1. Eingabemaske'!$F$21="","",(IF('1. Eingabemaske'!$F$21=0,($AU376/'1. Eingabemaske'!$G$21),($AU376-1)/('1. Eingabemaske'!$G$21-1)))*$AV376)),IF($AX376="",0,IF('1. Eingabemaske'!#REF!="","",(IF('1. Eingabemaske'!#REF!=0,($AW376/'1. Eingabemaske'!#REF!),($AW376-1)/('1. Eingabemaske'!#REF!-1)))*$AX376))),"")</f>
        <v/>
      </c>
      <c r="AZ376" s="84" t="str">
        <f t="shared" si="46"/>
        <v>Bitte BES einfügen</v>
      </c>
      <c r="BA376" s="96" t="str">
        <f t="shared" si="47"/>
        <v/>
      </c>
      <c r="BB376" s="100"/>
      <c r="BC376" s="100"/>
      <c r="BD376" s="100"/>
    </row>
    <row r="377" spans="2:56" ht="13.5" thickBot="1" x14ac:dyDescent="0.45">
      <c r="B377" s="99" t="str">
        <f t="shared" si="40"/>
        <v xml:space="preserve"> </v>
      </c>
      <c r="C377" s="100"/>
      <c r="D377" s="100"/>
      <c r="E377" s="100"/>
      <c r="F377" s="100"/>
      <c r="G377" s="101"/>
      <c r="H377" s="101"/>
      <c r="I377" s="84" t="str">
        <f>IF(ISBLANK(Tableau1[[#This Row],[Name]]),"",((Tableau1[[#This Row],[Testdatum]]-Tableau1[[#This Row],[Geburtsdatum]])/365))</f>
        <v/>
      </c>
      <c r="J377" s="102" t="str">
        <f t="shared" si="41"/>
        <v xml:space="preserve"> </v>
      </c>
      <c r="K377" s="103"/>
      <c r="L377" s="103"/>
      <c r="M377" s="104" t="str">
        <f>IF(ISTEXT(D377),IF(L377="","",IF(HLOOKUP(INT($I377),'1. Eingabemaske'!$I$12:$V$21,2,FALSE)&lt;&gt;0,HLOOKUP(INT($I377),'1. Eingabemaske'!$I$12:$V$21,2,FALSE),"")),"")</f>
        <v/>
      </c>
      <c r="N377" s="105" t="str">
        <f>IF(ISTEXT($D377),IF(F377="M",IF(L377="","",IF($K377="Frühentwickler",VLOOKUP(INT($I377),'1. Eingabemaske'!$Z$12:$AF$28,5,FALSE),IF($K377="Normalentwickler",VLOOKUP(INT($I377),'1. Eingabemaske'!$Z$12:$AF$23,6,FALSE),IF($K377="Spätentwickler",VLOOKUP(INT($I377),'1. Eingabemaske'!$Z$12:$AF$23,7,FALSE),0)))+((VLOOKUP(INT($I377),'1. Eingabemaske'!$Z$12:$AF$23,2,FALSE))*(($G377-DATE(YEAR($G377),1,1)+1)/365))),IF(F377="W",(IF($K377="Frühentwickler",VLOOKUP(INT($I377),'1. Eingabemaske'!$AH$12:$AN$28,5,FALSE),IF($K377="Normalentwickler",VLOOKUP(INT($I377),'1. Eingabemaske'!$AH$12:$AN$23,6,FALSE),IF($K377="Spätentwickler",VLOOKUP(INT($I377),'1. Eingabemaske'!$AH$12:$AN$23,7,FALSE),0)))+((VLOOKUP(INT($I377),'1. Eingabemaske'!$AH$12:$AN$23,2,FALSE))*(($G377-DATE(YEAR($G377),1,1)+1)/365))),"Geschlecht fehlt!")),"")</f>
        <v/>
      </c>
      <c r="O377" s="106" t="str">
        <f>IF(ISTEXT(D377),IF(M377="","",IF('1. Eingabemaske'!$F$13="",0,(IF('1. Eingabemaske'!$F$13=0,(L377/'1. Eingabemaske'!$G$13),(L377-1)/('1. Eingabemaske'!$G$13-1))*M377*N377))),"")</f>
        <v/>
      </c>
      <c r="P377" s="103"/>
      <c r="Q377" s="103"/>
      <c r="R377" s="104" t="str">
        <f t="shared" si="42"/>
        <v/>
      </c>
      <c r="S377" s="104" t="str">
        <f>IF(AND(ISTEXT($D377),ISNUMBER(R377)),IF(HLOOKUP(INT($I377),'1. Eingabemaske'!$I$12:$V$21,3,FALSE)&lt;&gt;0,HLOOKUP(INT($I377),'1. Eingabemaske'!$I$12:$V$21,3,FALSE),""),"")</f>
        <v/>
      </c>
      <c r="T377" s="106" t="str">
        <f>IF(ISTEXT($D377),IF($S377="","",IF($R377="","",IF('1. Eingabemaske'!$F$14="",0,(IF('1. Eingabemaske'!$F$14=0,(R377/'1. Eingabemaske'!$G$14),(R377-1)/('1. Eingabemaske'!$G$14-1))*$S377)))),"")</f>
        <v/>
      </c>
      <c r="U377" s="103"/>
      <c r="V377" s="103"/>
      <c r="W377" s="104" t="str">
        <f t="shared" si="43"/>
        <v/>
      </c>
      <c r="X377" s="104" t="str">
        <f>IF(AND(ISTEXT($D377),ISNUMBER(W377)),IF(HLOOKUP(INT($I377),'1. Eingabemaske'!$I$12:$V$21,4,FALSE)&lt;&gt;0,HLOOKUP(INT($I377),'1. Eingabemaske'!$I$12:$V$21,4,FALSE),""),"")</f>
        <v/>
      </c>
      <c r="Y377" s="108" t="str">
        <f>IF(ISTEXT($D377),IF($W377="","",IF($X377="","",IF('1. Eingabemaske'!$F$15="","",(IF('1. Eingabemaske'!$F$15=0,($W377/'1. Eingabemaske'!$G$15),($W377-1)/('1. Eingabemaske'!$G$15-1))*$X377)))),"")</f>
        <v/>
      </c>
      <c r="Z377" s="103"/>
      <c r="AA377" s="103"/>
      <c r="AB377" s="104" t="str">
        <f t="shared" si="44"/>
        <v/>
      </c>
      <c r="AC377" s="104" t="str">
        <f>IF(AND(ISTEXT($D377),ISNUMBER($AB377)),IF(HLOOKUP(INT($I377),'1. Eingabemaske'!$I$12:$V$21,5,FALSE)&lt;&gt;0,HLOOKUP(INT($I377),'1. Eingabemaske'!$I$12:$V$21,5,FALSE),""),"")</f>
        <v/>
      </c>
      <c r="AD377" s="91" t="str">
        <f>IF(ISTEXT($D377),IF($AC377="","",IF('1. Eingabemaske'!$F$16="","",(IF('1. Eingabemaske'!$F$16=0,($AB377/'1. Eingabemaske'!$G$16),($AB377-1)/('1. Eingabemaske'!$G$16-1))*$AC377))),"")</f>
        <v/>
      </c>
      <c r="AE377" s="92" t="str">
        <f>IF(ISTEXT($D377),IF(F377="M",IF(L377="","",IF($K377="Frühentwickler",VLOOKUP(INT($I377),'1. Eingabemaske'!$Z$12:$AF$28,5,FALSE),IF($K377="Normalentwickler",VLOOKUP(INT($I377),'1. Eingabemaske'!$Z$12:$AF$23,6,FALSE),IF($K377="Spätentwickler",VLOOKUP(INT($I377),'1. Eingabemaske'!$Z$12:$AF$23,7,FALSE),0)))+((VLOOKUP(INT($I377),'1. Eingabemaske'!$Z$12:$AF$23,2,FALSE))*(($G377-DATE(YEAR($G377),1,1)+1)/365))),IF(F377="W",(IF($K377="Frühentwickler",VLOOKUP(INT($I377),'1. Eingabemaske'!$AH$12:$AN$28,5,FALSE),IF($K377="Normalentwickler",VLOOKUP(INT($I377),'1. Eingabemaske'!$AH$12:$AN$23,6,FALSE),IF($K377="Spätentwickler",VLOOKUP(INT($I377),'1. Eingabemaske'!$AH$12:$AN$23,7,FALSE),0)))+((VLOOKUP(INT($I377),'1. Eingabemaske'!$AH$12:$AN$23,2,FALSE))*(($G377-DATE(YEAR($G377),1,1)+1)/365))),"Geschlecht fehlt!")),"")</f>
        <v/>
      </c>
      <c r="AF377" s="93" t="str">
        <f t="shared" si="45"/>
        <v/>
      </c>
      <c r="AG377" s="103"/>
      <c r="AH377" s="94" t="str">
        <f>IF(AND(ISTEXT($D377),ISNUMBER($AG377)),IF(HLOOKUP(INT($I377),'1. Eingabemaske'!$I$12:$V$21,6,FALSE)&lt;&gt;0,HLOOKUP(INT($I377),'1. Eingabemaske'!$I$12:$V$21,6,FALSE),""),"")</f>
        <v/>
      </c>
      <c r="AI377" s="91" t="str">
        <f>IF(ISTEXT($D377),IF($AH377="","",IF('1. Eingabemaske'!$F$17="","",(IF('1. Eingabemaske'!$F$17=0,($AG377/'1. Eingabemaske'!$G$17),($AG377-1)/('1. Eingabemaske'!$G$17-1))*$AH377))),"")</f>
        <v/>
      </c>
      <c r="AJ377" s="103"/>
      <c r="AK377" s="94" t="str">
        <f>IF(AND(ISTEXT($D377),ISNUMBER($AJ377)),IF(HLOOKUP(INT($I377),'1. Eingabemaske'!$I$12:$V$21,7,FALSE)&lt;&gt;0,HLOOKUP(INT($I377),'1. Eingabemaske'!$I$12:$V$21,7,FALSE),""),"")</f>
        <v/>
      </c>
      <c r="AL377" s="91" t="str">
        <f>IF(ISTEXT($D377),IF(AJ377=0,0,IF($AK377="","",IF('1. Eingabemaske'!$F$18="","",(IF('1. Eingabemaske'!$F$18=0,($AJ377/'1. Eingabemaske'!$G$18),($AJ377-1)/('1. Eingabemaske'!$G$18-1))*$AK377)))),"")</f>
        <v/>
      </c>
      <c r="AM377" s="103"/>
      <c r="AN377" s="94" t="str">
        <f>IF(AND(ISTEXT($D377),ISNUMBER($AM377)),IF(HLOOKUP(INT($I377),'1. Eingabemaske'!$I$12:$V$21,8,FALSE)&lt;&gt;0,HLOOKUP(INT($I377),'1. Eingabemaske'!$I$12:$V$21,8,FALSE),""),"")</f>
        <v/>
      </c>
      <c r="AO377" s="89" t="str">
        <f>IF(ISTEXT($D377),IF($AN377="","",IF('1. Eingabemaske'!#REF!="","",(IF('1. Eingabemaske'!#REF!=0,($AM377/'1. Eingabemaske'!#REF!),($AM377-1)/('1. Eingabemaske'!#REF!-1))*$AN377))),"")</f>
        <v/>
      </c>
      <c r="AP377" s="110"/>
      <c r="AQ377" s="94" t="str">
        <f>IF(AND(ISTEXT($D377),ISNUMBER($AP377)),IF(HLOOKUP(INT($I377),'1. Eingabemaske'!$I$12:$V$21,9,FALSE)&lt;&gt;0,HLOOKUP(INT($I377),'1. Eingabemaske'!$I$12:$V$21,9,FALSE),""),"")</f>
        <v/>
      </c>
      <c r="AR377" s="103"/>
      <c r="AS377" s="94" t="str">
        <f>IF(AND(ISTEXT($D377),ISNUMBER($AR377)),IF(HLOOKUP(INT($I377),'1. Eingabemaske'!$I$12:$V$21,10,FALSE)&lt;&gt;0,HLOOKUP(INT($I377),'1. Eingabemaske'!$I$12:$V$21,10,FALSE),""),"")</f>
        <v/>
      </c>
      <c r="AT377" s="95" t="str">
        <f>IF(ISTEXT($D377),(IF($AQ377="",0,IF('1. Eingabemaske'!$F$19="","",(IF('1. Eingabemaske'!$F$19=0,($AP377/'1. Eingabemaske'!$G$19),($AP377-1)/('1. Eingabemaske'!$G$19-1))*$AQ377)))+IF($AS377="",0,IF('1. Eingabemaske'!$F$20="","",(IF('1. Eingabemaske'!$F$20=0,($AR377/'1. Eingabemaske'!$G$20),($AR377-1)/('1. Eingabemaske'!$G$20-1))*$AS377)))),"")</f>
        <v/>
      </c>
      <c r="AU377" s="103"/>
      <c r="AV377" s="94" t="str">
        <f>IF(AND(ISTEXT($D377),ISNUMBER($AU377)),IF(HLOOKUP(INT($I377),'1. Eingabemaske'!$I$12:$V$21,11,FALSE)&lt;&gt;0,HLOOKUP(INT($I377),'1. Eingabemaske'!$I$12:$V$21,11,FALSE),""),"")</f>
        <v/>
      </c>
      <c r="AW377" s="103"/>
      <c r="AX377" s="94" t="str">
        <f>IF(AND(ISTEXT($D377),ISNUMBER($AW377)),IF(HLOOKUP(INT($I377),'1. Eingabemaske'!$I$12:$V$21,12,FALSE)&lt;&gt;0,HLOOKUP(INT($I377),'1. Eingabemaske'!$I$12:$V$21,12,FALSE),""),"")</f>
        <v/>
      </c>
      <c r="AY377" s="95" t="str">
        <f>IF(ISTEXT($D377),SUM(IF($AV377="",0,IF('1. Eingabemaske'!$F$21="","",(IF('1. Eingabemaske'!$F$21=0,($AU377/'1. Eingabemaske'!$G$21),($AU377-1)/('1. Eingabemaske'!$G$21-1)))*$AV377)),IF($AX377="",0,IF('1. Eingabemaske'!#REF!="","",(IF('1. Eingabemaske'!#REF!=0,($AW377/'1. Eingabemaske'!#REF!),($AW377-1)/('1. Eingabemaske'!#REF!-1)))*$AX377))),"")</f>
        <v/>
      </c>
      <c r="AZ377" s="84" t="str">
        <f t="shared" si="46"/>
        <v>Bitte BES einfügen</v>
      </c>
      <c r="BA377" s="96" t="str">
        <f t="shared" si="47"/>
        <v/>
      </c>
      <c r="BB377" s="100"/>
      <c r="BC377" s="100"/>
      <c r="BD377" s="100"/>
    </row>
    <row r="378" spans="2:56" ht="13.5" thickBot="1" x14ac:dyDescent="0.45">
      <c r="B378" s="99" t="str">
        <f t="shared" si="40"/>
        <v xml:space="preserve"> </v>
      </c>
      <c r="C378" s="100"/>
      <c r="D378" s="100"/>
      <c r="E378" s="100"/>
      <c r="F378" s="100"/>
      <c r="G378" s="101"/>
      <c r="H378" s="101"/>
      <c r="I378" s="84" t="str">
        <f>IF(ISBLANK(Tableau1[[#This Row],[Name]]),"",((Tableau1[[#This Row],[Testdatum]]-Tableau1[[#This Row],[Geburtsdatum]])/365))</f>
        <v/>
      </c>
      <c r="J378" s="102" t="str">
        <f t="shared" si="41"/>
        <v xml:space="preserve"> </v>
      </c>
      <c r="K378" s="103"/>
      <c r="L378" s="103"/>
      <c r="M378" s="104" t="str">
        <f>IF(ISTEXT(D378),IF(L378="","",IF(HLOOKUP(INT($I378),'1. Eingabemaske'!$I$12:$V$21,2,FALSE)&lt;&gt;0,HLOOKUP(INT($I378),'1. Eingabemaske'!$I$12:$V$21,2,FALSE),"")),"")</f>
        <v/>
      </c>
      <c r="N378" s="105" t="str">
        <f>IF(ISTEXT($D378),IF(F378="M",IF(L378="","",IF($K378="Frühentwickler",VLOOKUP(INT($I378),'1. Eingabemaske'!$Z$12:$AF$28,5,FALSE),IF($K378="Normalentwickler",VLOOKUP(INT($I378),'1. Eingabemaske'!$Z$12:$AF$23,6,FALSE),IF($K378="Spätentwickler",VLOOKUP(INT($I378),'1. Eingabemaske'!$Z$12:$AF$23,7,FALSE),0)))+((VLOOKUP(INT($I378),'1. Eingabemaske'!$Z$12:$AF$23,2,FALSE))*(($G378-DATE(YEAR($G378),1,1)+1)/365))),IF(F378="W",(IF($K378="Frühentwickler",VLOOKUP(INT($I378),'1. Eingabemaske'!$AH$12:$AN$28,5,FALSE),IF($K378="Normalentwickler",VLOOKUP(INT($I378),'1. Eingabemaske'!$AH$12:$AN$23,6,FALSE),IF($K378="Spätentwickler",VLOOKUP(INT($I378),'1. Eingabemaske'!$AH$12:$AN$23,7,FALSE),0)))+((VLOOKUP(INT($I378),'1. Eingabemaske'!$AH$12:$AN$23,2,FALSE))*(($G378-DATE(YEAR($G378),1,1)+1)/365))),"Geschlecht fehlt!")),"")</f>
        <v/>
      </c>
      <c r="O378" s="106" t="str">
        <f>IF(ISTEXT(D378),IF(M378="","",IF('1. Eingabemaske'!$F$13="",0,(IF('1. Eingabemaske'!$F$13=0,(L378/'1. Eingabemaske'!$G$13),(L378-1)/('1. Eingabemaske'!$G$13-1))*M378*N378))),"")</f>
        <v/>
      </c>
      <c r="P378" s="103"/>
      <c r="Q378" s="103"/>
      <c r="R378" s="104" t="str">
        <f t="shared" si="42"/>
        <v/>
      </c>
      <c r="S378" s="104" t="str">
        <f>IF(AND(ISTEXT($D378),ISNUMBER(R378)),IF(HLOOKUP(INT($I378),'1. Eingabemaske'!$I$12:$V$21,3,FALSE)&lt;&gt;0,HLOOKUP(INT($I378),'1. Eingabemaske'!$I$12:$V$21,3,FALSE),""),"")</f>
        <v/>
      </c>
      <c r="T378" s="106" t="str">
        <f>IF(ISTEXT($D378),IF($S378="","",IF($R378="","",IF('1. Eingabemaske'!$F$14="",0,(IF('1. Eingabemaske'!$F$14=0,(R378/'1. Eingabemaske'!$G$14),(R378-1)/('1. Eingabemaske'!$G$14-1))*$S378)))),"")</f>
        <v/>
      </c>
      <c r="U378" s="103"/>
      <c r="V378" s="103"/>
      <c r="W378" s="104" t="str">
        <f t="shared" si="43"/>
        <v/>
      </c>
      <c r="X378" s="104" t="str">
        <f>IF(AND(ISTEXT($D378),ISNUMBER(W378)),IF(HLOOKUP(INT($I378),'1. Eingabemaske'!$I$12:$V$21,4,FALSE)&lt;&gt;0,HLOOKUP(INT($I378),'1. Eingabemaske'!$I$12:$V$21,4,FALSE),""),"")</f>
        <v/>
      </c>
      <c r="Y378" s="108" t="str">
        <f>IF(ISTEXT($D378),IF($W378="","",IF($X378="","",IF('1. Eingabemaske'!$F$15="","",(IF('1. Eingabemaske'!$F$15=0,($W378/'1. Eingabemaske'!$G$15),($W378-1)/('1. Eingabemaske'!$G$15-1))*$X378)))),"")</f>
        <v/>
      </c>
      <c r="Z378" s="103"/>
      <c r="AA378" s="103"/>
      <c r="AB378" s="104" t="str">
        <f t="shared" si="44"/>
        <v/>
      </c>
      <c r="AC378" s="104" t="str">
        <f>IF(AND(ISTEXT($D378),ISNUMBER($AB378)),IF(HLOOKUP(INT($I378),'1. Eingabemaske'!$I$12:$V$21,5,FALSE)&lt;&gt;0,HLOOKUP(INT($I378),'1. Eingabemaske'!$I$12:$V$21,5,FALSE),""),"")</f>
        <v/>
      </c>
      <c r="AD378" s="91" t="str">
        <f>IF(ISTEXT($D378),IF($AC378="","",IF('1. Eingabemaske'!$F$16="","",(IF('1. Eingabemaske'!$F$16=0,($AB378/'1. Eingabemaske'!$G$16),($AB378-1)/('1. Eingabemaske'!$G$16-1))*$AC378))),"")</f>
        <v/>
      </c>
      <c r="AE378" s="92" t="str">
        <f>IF(ISTEXT($D378),IF(F378="M",IF(L378="","",IF($K378="Frühentwickler",VLOOKUP(INT($I378),'1. Eingabemaske'!$Z$12:$AF$28,5,FALSE),IF($K378="Normalentwickler",VLOOKUP(INT($I378),'1. Eingabemaske'!$Z$12:$AF$23,6,FALSE),IF($K378="Spätentwickler",VLOOKUP(INT($I378),'1. Eingabemaske'!$Z$12:$AF$23,7,FALSE),0)))+((VLOOKUP(INT($I378),'1. Eingabemaske'!$Z$12:$AF$23,2,FALSE))*(($G378-DATE(YEAR($G378),1,1)+1)/365))),IF(F378="W",(IF($K378="Frühentwickler",VLOOKUP(INT($I378),'1. Eingabemaske'!$AH$12:$AN$28,5,FALSE),IF($K378="Normalentwickler",VLOOKUP(INT($I378),'1. Eingabemaske'!$AH$12:$AN$23,6,FALSE),IF($K378="Spätentwickler",VLOOKUP(INT($I378),'1. Eingabemaske'!$AH$12:$AN$23,7,FALSE),0)))+((VLOOKUP(INT($I378),'1. Eingabemaske'!$AH$12:$AN$23,2,FALSE))*(($G378-DATE(YEAR($G378),1,1)+1)/365))),"Geschlecht fehlt!")),"")</f>
        <v/>
      </c>
      <c r="AF378" s="93" t="str">
        <f t="shared" si="45"/>
        <v/>
      </c>
      <c r="AG378" s="103"/>
      <c r="AH378" s="94" t="str">
        <f>IF(AND(ISTEXT($D378),ISNUMBER($AG378)),IF(HLOOKUP(INT($I378),'1. Eingabemaske'!$I$12:$V$21,6,FALSE)&lt;&gt;0,HLOOKUP(INT($I378),'1. Eingabemaske'!$I$12:$V$21,6,FALSE),""),"")</f>
        <v/>
      </c>
      <c r="AI378" s="91" t="str">
        <f>IF(ISTEXT($D378),IF($AH378="","",IF('1. Eingabemaske'!$F$17="","",(IF('1. Eingabemaske'!$F$17=0,($AG378/'1. Eingabemaske'!$G$17),($AG378-1)/('1. Eingabemaske'!$G$17-1))*$AH378))),"")</f>
        <v/>
      </c>
      <c r="AJ378" s="103"/>
      <c r="AK378" s="94" t="str">
        <f>IF(AND(ISTEXT($D378),ISNUMBER($AJ378)),IF(HLOOKUP(INT($I378),'1. Eingabemaske'!$I$12:$V$21,7,FALSE)&lt;&gt;0,HLOOKUP(INT($I378),'1. Eingabemaske'!$I$12:$V$21,7,FALSE),""),"")</f>
        <v/>
      </c>
      <c r="AL378" s="91" t="str">
        <f>IF(ISTEXT($D378),IF(AJ378=0,0,IF($AK378="","",IF('1. Eingabemaske'!$F$18="","",(IF('1. Eingabemaske'!$F$18=0,($AJ378/'1. Eingabemaske'!$G$18),($AJ378-1)/('1. Eingabemaske'!$G$18-1))*$AK378)))),"")</f>
        <v/>
      </c>
      <c r="AM378" s="103"/>
      <c r="AN378" s="94" t="str">
        <f>IF(AND(ISTEXT($D378),ISNUMBER($AM378)),IF(HLOOKUP(INT($I378),'1. Eingabemaske'!$I$12:$V$21,8,FALSE)&lt;&gt;0,HLOOKUP(INT($I378),'1. Eingabemaske'!$I$12:$V$21,8,FALSE),""),"")</f>
        <v/>
      </c>
      <c r="AO378" s="89" t="str">
        <f>IF(ISTEXT($D378),IF($AN378="","",IF('1. Eingabemaske'!#REF!="","",(IF('1. Eingabemaske'!#REF!=0,($AM378/'1. Eingabemaske'!#REF!),($AM378-1)/('1. Eingabemaske'!#REF!-1))*$AN378))),"")</f>
        <v/>
      </c>
      <c r="AP378" s="110"/>
      <c r="AQ378" s="94" t="str">
        <f>IF(AND(ISTEXT($D378),ISNUMBER($AP378)),IF(HLOOKUP(INT($I378),'1. Eingabemaske'!$I$12:$V$21,9,FALSE)&lt;&gt;0,HLOOKUP(INT($I378),'1. Eingabemaske'!$I$12:$V$21,9,FALSE),""),"")</f>
        <v/>
      </c>
      <c r="AR378" s="103"/>
      <c r="AS378" s="94" t="str">
        <f>IF(AND(ISTEXT($D378),ISNUMBER($AR378)),IF(HLOOKUP(INT($I378),'1. Eingabemaske'!$I$12:$V$21,10,FALSE)&lt;&gt;0,HLOOKUP(INT($I378),'1. Eingabemaske'!$I$12:$V$21,10,FALSE),""),"")</f>
        <v/>
      </c>
      <c r="AT378" s="95" t="str">
        <f>IF(ISTEXT($D378),(IF($AQ378="",0,IF('1. Eingabemaske'!$F$19="","",(IF('1. Eingabemaske'!$F$19=0,($AP378/'1. Eingabemaske'!$G$19),($AP378-1)/('1. Eingabemaske'!$G$19-1))*$AQ378)))+IF($AS378="",0,IF('1. Eingabemaske'!$F$20="","",(IF('1. Eingabemaske'!$F$20=0,($AR378/'1. Eingabemaske'!$G$20),($AR378-1)/('1. Eingabemaske'!$G$20-1))*$AS378)))),"")</f>
        <v/>
      </c>
      <c r="AU378" s="103"/>
      <c r="AV378" s="94" t="str">
        <f>IF(AND(ISTEXT($D378),ISNUMBER($AU378)),IF(HLOOKUP(INT($I378),'1. Eingabemaske'!$I$12:$V$21,11,FALSE)&lt;&gt;0,HLOOKUP(INT($I378),'1. Eingabemaske'!$I$12:$V$21,11,FALSE),""),"")</f>
        <v/>
      </c>
      <c r="AW378" s="103"/>
      <c r="AX378" s="94" t="str">
        <f>IF(AND(ISTEXT($D378),ISNUMBER($AW378)),IF(HLOOKUP(INT($I378),'1. Eingabemaske'!$I$12:$V$21,12,FALSE)&lt;&gt;0,HLOOKUP(INT($I378),'1. Eingabemaske'!$I$12:$V$21,12,FALSE),""),"")</f>
        <v/>
      </c>
      <c r="AY378" s="95" t="str">
        <f>IF(ISTEXT($D378),SUM(IF($AV378="",0,IF('1. Eingabemaske'!$F$21="","",(IF('1. Eingabemaske'!$F$21=0,($AU378/'1. Eingabemaske'!$G$21),($AU378-1)/('1. Eingabemaske'!$G$21-1)))*$AV378)),IF($AX378="",0,IF('1. Eingabemaske'!#REF!="","",(IF('1. Eingabemaske'!#REF!=0,($AW378/'1. Eingabemaske'!#REF!),($AW378-1)/('1. Eingabemaske'!#REF!-1)))*$AX378))),"")</f>
        <v/>
      </c>
      <c r="AZ378" s="84" t="str">
        <f t="shared" si="46"/>
        <v>Bitte BES einfügen</v>
      </c>
      <c r="BA378" s="96" t="str">
        <f t="shared" si="47"/>
        <v/>
      </c>
      <c r="BB378" s="100"/>
      <c r="BC378" s="100"/>
      <c r="BD378" s="100"/>
    </row>
    <row r="379" spans="2:56" ht="13.5" thickBot="1" x14ac:dyDescent="0.45">
      <c r="B379" s="99" t="str">
        <f t="shared" si="40"/>
        <v xml:space="preserve"> </v>
      </c>
      <c r="C379" s="100"/>
      <c r="D379" s="100"/>
      <c r="E379" s="100"/>
      <c r="F379" s="100"/>
      <c r="G379" s="101"/>
      <c r="H379" s="101"/>
      <c r="I379" s="84" t="str">
        <f>IF(ISBLANK(Tableau1[[#This Row],[Name]]),"",((Tableau1[[#This Row],[Testdatum]]-Tableau1[[#This Row],[Geburtsdatum]])/365))</f>
        <v/>
      </c>
      <c r="J379" s="102" t="str">
        <f t="shared" si="41"/>
        <v xml:space="preserve"> </v>
      </c>
      <c r="K379" s="103"/>
      <c r="L379" s="103"/>
      <c r="M379" s="104" t="str">
        <f>IF(ISTEXT(D379),IF(L379="","",IF(HLOOKUP(INT($I379),'1. Eingabemaske'!$I$12:$V$21,2,FALSE)&lt;&gt;0,HLOOKUP(INT($I379),'1. Eingabemaske'!$I$12:$V$21,2,FALSE),"")),"")</f>
        <v/>
      </c>
      <c r="N379" s="105" t="str">
        <f>IF(ISTEXT($D379),IF(F379="M",IF(L379="","",IF($K379="Frühentwickler",VLOOKUP(INT($I379),'1. Eingabemaske'!$Z$12:$AF$28,5,FALSE),IF($K379="Normalentwickler",VLOOKUP(INT($I379),'1. Eingabemaske'!$Z$12:$AF$23,6,FALSE),IF($K379="Spätentwickler",VLOOKUP(INT($I379),'1. Eingabemaske'!$Z$12:$AF$23,7,FALSE),0)))+((VLOOKUP(INT($I379),'1. Eingabemaske'!$Z$12:$AF$23,2,FALSE))*(($G379-DATE(YEAR($G379),1,1)+1)/365))),IF(F379="W",(IF($K379="Frühentwickler",VLOOKUP(INT($I379),'1. Eingabemaske'!$AH$12:$AN$28,5,FALSE),IF($K379="Normalentwickler",VLOOKUP(INT($I379),'1. Eingabemaske'!$AH$12:$AN$23,6,FALSE),IF($K379="Spätentwickler",VLOOKUP(INT($I379),'1. Eingabemaske'!$AH$12:$AN$23,7,FALSE),0)))+((VLOOKUP(INT($I379),'1. Eingabemaske'!$AH$12:$AN$23,2,FALSE))*(($G379-DATE(YEAR($G379),1,1)+1)/365))),"Geschlecht fehlt!")),"")</f>
        <v/>
      </c>
      <c r="O379" s="106" t="str">
        <f>IF(ISTEXT(D379),IF(M379="","",IF('1. Eingabemaske'!$F$13="",0,(IF('1. Eingabemaske'!$F$13=0,(L379/'1. Eingabemaske'!$G$13),(L379-1)/('1. Eingabemaske'!$G$13-1))*M379*N379))),"")</f>
        <v/>
      </c>
      <c r="P379" s="103"/>
      <c r="Q379" s="103"/>
      <c r="R379" s="104" t="str">
        <f t="shared" si="42"/>
        <v/>
      </c>
      <c r="S379" s="104" t="str">
        <f>IF(AND(ISTEXT($D379),ISNUMBER(R379)),IF(HLOOKUP(INT($I379),'1. Eingabemaske'!$I$12:$V$21,3,FALSE)&lt;&gt;0,HLOOKUP(INT($I379),'1. Eingabemaske'!$I$12:$V$21,3,FALSE),""),"")</f>
        <v/>
      </c>
      <c r="T379" s="106" t="str">
        <f>IF(ISTEXT($D379),IF($S379="","",IF($R379="","",IF('1. Eingabemaske'!$F$14="",0,(IF('1. Eingabemaske'!$F$14=0,(R379/'1. Eingabemaske'!$G$14),(R379-1)/('1. Eingabemaske'!$G$14-1))*$S379)))),"")</f>
        <v/>
      </c>
      <c r="U379" s="103"/>
      <c r="V379" s="103"/>
      <c r="W379" s="104" t="str">
        <f t="shared" si="43"/>
        <v/>
      </c>
      <c r="X379" s="104" t="str">
        <f>IF(AND(ISTEXT($D379),ISNUMBER(W379)),IF(HLOOKUP(INT($I379),'1. Eingabemaske'!$I$12:$V$21,4,FALSE)&lt;&gt;0,HLOOKUP(INT($I379),'1. Eingabemaske'!$I$12:$V$21,4,FALSE),""),"")</f>
        <v/>
      </c>
      <c r="Y379" s="108" t="str">
        <f>IF(ISTEXT($D379),IF($W379="","",IF($X379="","",IF('1. Eingabemaske'!$F$15="","",(IF('1. Eingabemaske'!$F$15=0,($W379/'1. Eingabemaske'!$G$15),($W379-1)/('1. Eingabemaske'!$G$15-1))*$X379)))),"")</f>
        <v/>
      </c>
      <c r="Z379" s="103"/>
      <c r="AA379" s="103"/>
      <c r="AB379" s="104" t="str">
        <f t="shared" si="44"/>
        <v/>
      </c>
      <c r="AC379" s="104" t="str">
        <f>IF(AND(ISTEXT($D379),ISNUMBER($AB379)),IF(HLOOKUP(INT($I379),'1. Eingabemaske'!$I$12:$V$21,5,FALSE)&lt;&gt;0,HLOOKUP(INT($I379),'1. Eingabemaske'!$I$12:$V$21,5,FALSE),""),"")</f>
        <v/>
      </c>
      <c r="AD379" s="91" t="str">
        <f>IF(ISTEXT($D379),IF($AC379="","",IF('1. Eingabemaske'!$F$16="","",(IF('1. Eingabemaske'!$F$16=0,($AB379/'1. Eingabemaske'!$G$16),($AB379-1)/('1. Eingabemaske'!$G$16-1))*$AC379))),"")</f>
        <v/>
      </c>
      <c r="AE379" s="92" t="str">
        <f>IF(ISTEXT($D379),IF(F379="M",IF(L379="","",IF($K379="Frühentwickler",VLOOKUP(INT($I379),'1. Eingabemaske'!$Z$12:$AF$28,5,FALSE),IF($K379="Normalentwickler",VLOOKUP(INT($I379),'1. Eingabemaske'!$Z$12:$AF$23,6,FALSE),IF($K379="Spätentwickler",VLOOKUP(INT($I379),'1. Eingabemaske'!$Z$12:$AF$23,7,FALSE),0)))+((VLOOKUP(INT($I379),'1. Eingabemaske'!$Z$12:$AF$23,2,FALSE))*(($G379-DATE(YEAR($G379),1,1)+1)/365))),IF(F379="W",(IF($K379="Frühentwickler",VLOOKUP(INT($I379),'1. Eingabemaske'!$AH$12:$AN$28,5,FALSE),IF($K379="Normalentwickler",VLOOKUP(INT($I379),'1. Eingabemaske'!$AH$12:$AN$23,6,FALSE),IF($K379="Spätentwickler",VLOOKUP(INT($I379),'1. Eingabemaske'!$AH$12:$AN$23,7,FALSE),0)))+((VLOOKUP(INT($I379),'1. Eingabemaske'!$AH$12:$AN$23,2,FALSE))*(($G379-DATE(YEAR($G379),1,1)+1)/365))),"Geschlecht fehlt!")),"")</f>
        <v/>
      </c>
      <c r="AF379" s="93" t="str">
        <f t="shared" si="45"/>
        <v/>
      </c>
      <c r="AG379" s="103"/>
      <c r="AH379" s="94" t="str">
        <f>IF(AND(ISTEXT($D379),ISNUMBER($AG379)),IF(HLOOKUP(INT($I379),'1. Eingabemaske'!$I$12:$V$21,6,FALSE)&lt;&gt;0,HLOOKUP(INT($I379),'1. Eingabemaske'!$I$12:$V$21,6,FALSE),""),"")</f>
        <v/>
      </c>
      <c r="AI379" s="91" t="str">
        <f>IF(ISTEXT($D379),IF($AH379="","",IF('1. Eingabemaske'!$F$17="","",(IF('1. Eingabemaske'!$F$17=0,($AG379/'1. Eingabemaske'!$G$17),($AG379-1)/('1. Eingabemaske'!$G$17-1))*$AH379))),"")</f>
        <v/>
      </c>
      <c r="AJ379" s="103"/>
      <c r="AK379" s="94" t="str">
        <f>IF(AND(ISTEXT($D379),ISNUMBER($AJ379)),IF(HLOOKUP(INT($I379),'1. Eingabemaske'!$I$12:$V$21,7,FALSE)&lt;&gt;0,HLOOKUP(INT($I379),'1. Eingabemaske'!$I$12:$V$21,7,FALSE),""),"")</f>
        <v/>
      </c>
      <c r="AL379" s="91" t="str">
        <f>IF(ISTEXT($D379),IF(AJ379=0,0,IF($AK379="","",IF('1. Eingabemaske'!$F$18="","",(IF('1. Eingabemaske'!$F$18=0,($AJ379/'1. Eingabemaske'!$G$18),($AJ379-1)/('1. Eingabemaske'!$G$18-1))*$AK379)))),"")</f>
        <v/>
      </c>
      <c r="AM379" s="103"/>
      <c r="AN379" s="94" t="str">
        <f>IF(AND(ISTEXT($D379),ISNUMBER($AM379)),IF(HLOOKUP(INT($I379),'1. Eingabemaske'!$I$12:$V$21,8,FALSE)&lt;&gt;0,HLOOKUP(INT($I379),'1. Eingabemaske'!$I$12:$V$21,8,FALSE),""),"")</f>
        <v/>
      </c>
      <c r="AO379" s="89" t="str">
        <f>IF(ISTEXT($D379),IF($AN379="","",IF('1. Eingabemaske'!#REF!="","",(IF('1. Eingabemaske'!#REF!=0,($AM379/'1. Eingabemaske'!#REF!),($AM379-1)/('1. Eingabemaske'!#REF!-1))*$AN379))),"")</f>
        <v/>
      </c>
      <c r="AP379" s="110"/>
      <c r="AQ379" s="94" t="str">
        <f>IF(AND(ISTEXT($D379),ISNUMBER($AP379)),IF(HLOOKUP(INT($I379),'1. Eingabemaske'!$I$12:$V$21,9,FALSE)&lt;&gt;0,HLOOKUP(INT($I379),'1. Eingabemaske'!$I$12:$V$21,9,FALSE),""),"")</f>
        <v/>
      </c>
      <c r="AR379" s="103"/>
      <c r="AS379" s="94" t="str">
        <f>IF(AND(ISTEXT($D379),ISNUMBER($AR379)),IF(HLOOKUP(INT($I379),'1. Eingabemaske'!$I$12:$V$21,10,FALSE)&lt;&gt;0,HLOOKUP(INT($I379),'1. Eingabemaske'!$I$12:$V$21,10,FALSE),""),"")</f>
        <v/>
      </c>
      <c r="AT379" s="95" t="str">
        <f>IF(ISTEXT($D379),(IF($AQ379="",0,IF('1. Eingabemaske'!$F$19="","",(IF('1. Eingabemaske'!$F$19=0,($AP379/'1. Eingabemaske'!$G$19),($AP379-1)/('1. Eingabemaske'!$G$19-1))*$AQ379)))+IF($AS379="",0,IF('1. Eingabemaske'!$F$20="","",(IF('1. Eingabemaske'!$F$20=0,($AR379/'1. Eingabemaske'!$G$20),($AR379-1)/('1. Eingabemaske'!$G$20-1))*$AS379)))),"")</f>
        <v/>
      </c>
      <c r="AU379" s="103"/>
      <c r="AV379" s="94" t="str">
        <f>IF(AND(ISTEXT($D379),ISNUMBER($AU379)),IF(HLOOKUP(INT($I379),'1. Eingabemaske'!$I$12:$V$21,11,FALSE)&lt;&gt;0,HLOOKUP(INT($I379),'1. Eingabemaske'!$I$12:$V$21,11,FALSE),""),"")</f>
        <v/>
      </c>
      <c r="AW379" s="103"/>
      <c r="AX379" s="94" t="str">
        <f>IF(AND(ISTEXT($D379),ISNUMBER($AW379)),IF(HLOOKUP(INT($I379),'1. Eingabemaske'!$I$12:$V$21,12,FALSE)&lt;&gt;0,HLOOKUP(INT($I379),'1. Eingabemaske'!$I$12:$V$21,12,FALSE),""),"")</f>
        <v/>
      </c>
      <c r="AY379" s="95" t="str">
        <f>IF(ISTEXT($D379),SUM(IF($AV379="",0,IF('1. Eingabemaske'!$F$21="","",(IF('1. Eingabemaske'!$F$21=0,($AU379/'1. Eingabemaske'!$G$21),($AU379-1)/('1. Eingabemaske'!$G$21-1)))*$AV379)),IF($AX379="",0,IF('1. Eingabemaske'!#REF!="","",(IF('1. Eingabemaske'!#REF!=0,($AW379/'1. Eingabemaske'!#REF!),($AW379-1)/('1. Eingabemaske'!#REF!-1)))*$AX379))),"")</f>
        <v/>
      </c>
      <c r="AZ379" s="84" t="str">
        <f t="shared" si="46"/>
        <v>Bitte BES einfügen</v>
      </c>
      <c r="BA379" s="96" t="str">
        <f t="shared" si="47"/>
        <v/>
      </c>
      <c r="BB379" s="100"/>
      <c r="BC379" s="100"/>
      <c r="BD379" s="100"/>
    </row>
    <row r="380" spans="2:56" ht="13.5" thickBot="1" x14ac:dyDescent="0.45">
      <c r="B380" s="99" t="str">
        <f t="shared" si="40"/>
        <v xml:space="preserve"> </v>
      </c>
      <c r="C380" s="100"/>
      <c r="D380" s="100"/>
      <c r="E380" s="100"/>
      <c r="F380" s="100"/>
      <c r="G380" s="101"/>
      <c r="H380" s="101"/>
      <c r="I380" s="84" t="str">
        <f>IF(ISBLANK(Tableau1[[#This Row],[Name]]),"",((Tableau1[[#This Row],[Testdatum]]-Tableau1[[#This Row],[Geburtsdatum]])/365))</f>
        <v/>
      </c>
      <c r="J380" s="102" t="str">
        <f t="shared" si="41"/>
        <v xml:space="preserve"> </v>
      </c>
      <c r="K380" s="103"/>
      <c r="L380" s="103"/>
      <c r="M380" s="104" t="str">
        <f>IF(ISTEXT(D380),IF(L380="","",IF(HLOOKUP(INT($I380),'1. Eingabemaske'!$I$12:$V$21,2,FALSE)&lt;&gt;0,HLOOKUP(INT($I380),'1. Eingabemaske'!$I$12:$V$21,2,FALSE),"")),"")</f>
        <v/>
      </c>
      <c r="N380" s="105" t="str">
        <f>IF(ISTEXT($D380),IF(F380="M",IF(L380="","",IF($K380="Frühentwickler",VLOOKUP(INT($I380),'1. Eingabemaske'!$Z$12:$AF$28,5,FALSE),IF($K380="Normalentwickler",VLOOKUP(INT($I380),'1. Eingabemaske'!$Z$12:$AF$23,6,FALSE),IF($K380="Spätentwickler",VLOOKUP(INT($I380),'1. Eingabemaske'!$Z$12:$AF$23,7,FALSE),0)))+((VLOOKUP(INT($I380),'1. Eingabemaske'!$Z$12:$AF$23,2,FALSE))*(($G380-DATE(YEAR($G380),1,1)+1)/365))),IF(F380="W",(IF($K380="Frühentwickler",VLOOKUP(INT($I380),'1. Eingabemaske'!$AH$12:$AN$28,5,FALSE),IF($K380="Normalentwickler",VLOOKUP(INT($I380),'1. Eingabemaske'!$AH$12:$AN$23,6,FALSE),IF($K380="Spätentwickler",VLOOKUP(INT($I380),'1. Eingabemaske'!$AH$12:$AN$23,7,FALSE),0)))+((VLOOKUP(INT($I380),'1. Eingabemaske'!$AH$12:$AN$23,2,FALSE))*(($G380-DATE(YEAR($G380),1,1)+1)/365))),"Geschlecht fehlt!")),"")</f>
        <v/>
      </c>
      <c r="O380" s="106" t="str">
        <f>IF(ISTEXT(D380),IF(M380="","",IF('1. Eingabemaske'!$F$13="",0,(IF('1. Eingabemaske'!$F$13=0,(L380/'1. Eingabemaske'!$G$13),(L380-1)/('1. Eingabemaske'!$G$13-1))*M380*N380))),"")</f>
        <v/>
      </c>
      <c r="P380" s="103"/>
      <c r="Q380" s="103"/>
      <c r="R380" s="104" t="str">
        <f t="shared" si="42"/>
        <v/>
      </c>
      <c r="S380" s="104" t="str">
        <f>IF(AND(ISTEXT($D380),ISNUMBER(R380)),IF(HLOOKUP(INT($I380),'1. Eingabemaske'!$I$12:$V$21,3,FALSE)&lt;&gt;0,HLOOKUP(INT($I380),'1. Eingabemaske'!$I$12:$V$21,3,FALSE),""),"")</f>
        <v/>
      </c>
      <c r="T380" s="106" t="str">
        <f>IF(ISTEXT($D380),IF($S380="","",IF($R380="","",IF('1. Eingabemaske'!$F$14="",0,(IF('1. Eingabemaske'!$F$14=0,(R380/'1. Eingabemaske'!$G$14),(R380-1)/('1. Eingabemaske'!$G$14-1))*$S380)))),"")</f>
        <v/>
      </c>
      <c r="U380" s="103"/>
      <c r="V380" s="103"/>
      <c r="W380" s="104" t="str">
        <f t="shared" si="43"/>
        <v/>
      </c>
      <c r="X380" s="104" t="str">
        <f>IF(AND(ISTEXT($D380),ISNUMBER(W380)),IF(HLOOKUP(INT($I380),'1. Eingabemaske'!$I$12:$V$21,4,FALSE)&lt;&gt;0,HLOOKUP(INT($I380),'1. Eingabemaske'!$I$12:$V$21,4,FALSE),""),"")</f>
        <v/>
      </c>
      <c r="Y380" s="108" t="str">
        <f>IF(ISTEXT($D380),IF($W380="","",IF($X380="","",IF('1. Eingabemaske'!$F$15="","",(IF('1. Eingabemaske'!$F$15=0,($W380/'1. Eingabemaske'!$G$15),($W380-1)/('1. Eingabemaske'!$G$15-1))*$X380)))),"")</f>
        <v/>
      </c>
      <c r="Z380" s="103"/>
      <c r="AA380" s="103"/>
      <c r="AB380" s="104" t="str">
        <f t="shared" si="44"/>
        <v/>
      </c>
      <c r="AC380" s="104" t="str">
        <f>IF(AND(ISTEXT($D380),ISNUMBER($AB380)),IF(HLOOKUP(INT($I380),'1. Eingabemaske'!$I$12:$V$21,5,FALSE)&lt;&gt;0,HLOOKUP(INT($I380),'1. Eingabemaske'!$I$12:$V$21,5,FALSE),""),"")</f>
        <v/>
      </c>
      <c r="AD380" s="91" t="str">
        <f>IF(ISTEXT($D380),IF($AC380="","",IF('1. Eingabemaske'!$F$16="","",(IF('1. Eingabemaske'!$F$16=0,($AB380/'1. Eingabemaske'!$G$16),($AB380-1)/('1. Eingabemaske'!$G$16-1))*$AC380))),"")</f>
        <v/>
      </c>
      <c r="AE380" s="92" t="str">
        <f>IF(ISTEXT($D380),IF(F380="M",IF(L380="","",IF($K380="Frühentwickler",VLOOKUP(INT($I380),'1. Eingabemaske'!$Z$12:$AF$28,5,FALSE),IF($K380="Normalentwickler",VLOOKUP(INT($I380),'1. Eingabemaske'!$Z$12:$AF$23,6,FALSE),IF($K380="Spätentwickler",VLOOKUP(INT($I380),'1. Eingabemaske'!$Z$12:$AF$23,7,FALSE),0)))+((VLOOKUP(INT($I380),'1. Eingabemaske'!$Z$12:$AF$23,2,FALSE))*(($G380-DATE(YEAR($G380),1,1)+1)/365))),IF(F380="W",(IF($K380="Frühentwickler",VLOOKUP(INT($I380),'1. Eingabemaske'!$AH$12:$AN$28,5,FALSE),IF($K380="Normalentwickler",VLOOKUP(INT($I380),'1. Eingabemaske'!$AH$12:$AN$23,6,FALSE),IF($K380="Spätentwickler",VLOOKUP(INT($I380),'1. Eingabemaske'!$AH$12:$AN$23,7,FALSE),0)))+((VLOOKUP(INT($I380),'1. Eingabemaske'!$AH$12:$AN$23,2,FALSE))*(($G380-DATE(YEAR($G380),1,1)+1)/365))),"Geschlecht fehlt!")),"")</f>
        <v/>
      </c>
      <c r="AF380" s="93" t="str">
        <f t="shared" si="45"/>
        <v/>
      </c>
      <c r="AG380" s="103"/>
      <c r="AH380" s="94" t="str">
        <f>IF(AND(ISTEXT($D380),ISNUMBER($AG380)),IF(HLOOKUP(INT($I380),'1. Eingabemaske'!$I$12:$V$21,6,FALSE)&lt;&gt;0,HLOOKUP(INT($I380),'1. Eingabemaske'!$I$12:$V$21,6,FALSE),""),"")</f>
        <v/>
      </c>
      <c r="AI380" s="91" t="str">
        <f>IF(ISTEXT($D380),IF($AH380="","",IF('1. Eingabemaske'!$F$17="","",(IF('1. Eingabemaske'!$F$17=0,($AG380/'1. Eingabemaske'!$G$17),($AG380-1)/('1. Eingabemaske'!$G$17-1))*$AH380))),"")</f>
        <v/>
      </c>
      <c r="AJ380" s="103"/>
      <c r="AK380" s="94" t="str">
        <f>IF(AND(ISTEXT($D380),ISNUMBER($AJ380)),IF(HLOOKUP(INT($I380),'1. Eingabemaske'!$I$12:$V$21,7,FALSE)&lt;&gt;0,HLOOKUP(INT($I380),'1. Eingabemaske'!$I$12:$V$21,7,FALSE),""),"")</f>
        <v/>
      </c>
      <c r="AL380" s="91" t="str">
        <f>IF(ISTEXT($D380),IF(AJ380=0,0,IF($AK380="","",IF('1. Eingabemaske'!$F$18="","",(IF('1. Eingabemaske'!$F$18=0,($AJ380/'1. Eingabemaske'!$G$18),($AJ380-1)/('1. Eingabemaske'!$G$18-1))*$AK380)))),"")</f>
        <v/>
      </c>
      <c r="AM380" s="103"/>
      <c r="AN380" s="94" t="str">
        <f>IF(AND(ISTEXT($D380),ISNUMBER($AM380)),IF(HLOOKUP(INT($I380),'1. Eingabemaske'!$I$12:$V$21,8,FALSE)&lt;&gt;0,HLOOKUP(INT($I380),'1. Eingabemaske'!$I$12:$V$21,8,FALSE),""),"")</f>
        <v/>
      </c>
      <c r="AO380" s="89" t="str">
        <f>IF(ISTEXT($D380),IF($AN380="","",IF('1. Eingabemaske'!#REF!="","",(IF('1. Eingabemaske'!#REF!=0,($AM380/'1. Eingabemaske'!#REF!),($AM380-1)/('1. Eingabemaske'!#REF!-1))*$AN380))),"")</f>
        <v/>
      </c>
      <c r="AP380" s="110"/>
      <c r="AQ380" s="94" t="str">
        <f>IF(AND(ISTEXT($D380),ISNUMBER($AP380)),IF(HLOOKUP(INT($I380),'1. Eingabemaske'!$I$12:$V$21,9,FALSE)&lt;&gt;0,HLOOKUP(INT($I380),'1. Eingabemaske'!$I$12:$V$21,9,FALSE),""),"")</f>
        <v/>
      </c>
      <c r="AR380" s="103"/>
      <c r="AS380" s="94" t="str">
        <f>IF(AND(ISTEXT($D380),ISNUMBER($AR380)),IF(HLOOKUP(INT($I380),'1. Eingabemaske'!$I$12:$V$21,10,FALSE)&lt;&gt;0,HLOOKUP(INT($I380),'1. Eingabemaske'!$I$12:$V$21,10,FALSE),""),"")</f>
        <v/>
      </c>
      <c r="AT380" s="95" t="str">
        <f>IF(ISTEXT($D380),(IF($AQ380="",0,IF('1. Eingabemaske'!$F$19="","",(IF('1. Eingabemaske'!$F$19=0,($AP380/'1. Eingabemaske'!$G$19),($AP380-1)/('1. Eingabemaske'!$G$19-1))*$AQ380)))+IF($AS380="",0,IF('1. Eingabemaske'!$F$20="","",(IF('1. Eingabemaske'!$F$20=0,($AR380/'1. Eingabemaske'!$G$20),($AR380-1)/('1. Eingabemaske'!$G$20-1))*$AS380)))),"")</f>
        <v/>
      </c>
      <c r="AU380" s="103"/>
      <c r="AV380" s="94" t="str">
        <f>IF(AND(ISTEXT($D380),ISNUMBER($AU380)),IF(HLOOKUP(INT($I380),'1. Eingabemaske'!$I$12:$V$21,11,FALSE)&lt;&gt;0,HLOOKUP(INT($I380),'1. Eingabemaske'!$I$12:$V$21,11,FALSE),""),"")</f>
        <v/>
      </c>
      <c r="AW380" s="103"/>
      <c r="AX380" s="94" t="str">
        <f>IF(AND(ISTEXT($D380),ISNUMBER($AW380)),IF(HLOOKUP(INT($I380),'1. Eingabemaske'!$I$12:$V$21,12,FALSE)&lt;&gt;0,HLOOKUP(INT($I380),'1. Eingabemaske'!$I$12:$V$21,12,FALSE),""),"")</f>
        <v/>
      </c>
      <c r="AY380" s="95" t="str">
        <f>IF(ISTEXT($D380),SUM(IF($AV380="",0,IF('1. Eingabemaske'!$F$21="","",(IF('1. Eingabemaske'!$F$21=0,($AU380/'1. Eingabemaske'!$G$21),($AU380-1)/('1. Eingabemaske'!$G$21-1)))*$AV380)),IF($AX380="",0,IF('1. Eingabemaske'!#REF!="","",(IF('1. Eingabemaske'!#REF!=0,($AW380/'1. Eingabemaske'!#REF!),($AW380-1)/('1. Eingabemaske'!#REF!-1)))*$AX380))),"")</f>
        <v/>
      </c>
      <c r="AZ380" s="84" t="str">
        <f t="shared" si="46"/>
        <v>Bitte BES einfügen</v>
      </c>
      <c r="BA380" s="96" t="str">
        <f t="shared" si="47"/>
        <v/>
      </c>
      <c r="BB380" s="100"/>
      <c r="BC380" s="100"/>
      <c r="BD380" s="100"/>
    </row>
    <row r="381" spans="2:56" ht="13.5" thickBot="1" x14ac:dyDescent="0.45">
      <c r="B381" s="99" t="str">
        <f t="shared" si="40"/>
        <v xml:space="preserve"> </v>
      </c>
      <c r="C381" s="100"/>
      <c r="D381" s="100"/>
      <c r="E381" s="100"/>
      <c r="F381" s="100"/>
      <c r="G381" s="101"/>
      <c r="H381" s="101"/>
      <c r="I381" s="84" t="str">
        <f>IF(ISBLANK(Tableau1[[#This Row],[Name]]),"",((Tableau1[[#This Row],[Testdatum]]-Tableau1[[#This Row],[Geburtsdatum]])/365))</f>
        <v/>
      </c>
      <c r="J381" s="102" t="str">
        <f t="shared" si="41"/>
        <v xml:space="preserve"> </v>
      </c>
      <c r="K381" s="103"/>
      <c r="L381" s="103"/>
      <c r="M381" s="104" t="str">
        <f>IF(ISTEXT(D381),IF(L381="","",IF(HLOOKUP(INT($I381),'1. Eingabemaske'!$I$12:$V$21,2,FALSE)&lt;&gt;0,HLOOKUP(INT($I381),'1. Eingabemaske'!$I$12:$V$21,2,FALSE),"")),"")</f>
        <v/>
      </c>
      <c r="N381" s="105" t="str">
        <f>IF(ISTEXT($D381),IF(F381="M",IF(L381="","",IF($K381="Frühentwickler",VLOOKUP(INT($I381),'1. Eingabemaske'!$Z$12:$AF$28,5,FALSE),IF($K381="Normalentwickler",VLOOKUP(INT($I381),'1. Eingabemaske'!$Z$12:$AF$23,6,FALSE),IF($K381="Spätentwickler",VLOOKUP(INT($I381),'1. Eingabemaske'!$Z$12:$AF$23,7,FALSE),0)))+((VLOOKUP(INT($I381),'1. Eingabemaske'!$Z$12:$AF$23,2,FALSE))*(($G381-DATE(YEAR($G381),1,1)+1)/365))),IF(F381="W",(IF($K381="Frühentwickler",VLOOKUP(INT($I381),'1. Eingabemaske'!$AH$12:$AN$28,5,FALSE),IF($K381="Normalentwickler",VLOOKUP(INT($I381),'1. Eingabemaske'!$AH$12:$AN$23,6,FALSE),IF($K381="Spätentwickler",VLOOKUP(INT($I381),'1. Eingabemaske'!$AH$12:$AN$23,7,FALSE),0)))+((VLOOKUP(INT($I381),'1. Eingabemaske'!$AH$12:$AN$23,2,FALSE))*(($G381-DATE(YEAR($G381),1,1)+1)/365))),"Geschlecht fehlt!")),"")</f>
        <v/>
      </c>
      <c r="O381" s="106" t="str">
        <f>IF(ISTEXT(D381),IF(M381="","",IF('1. Eingabemaske'!$F$13="",0,(IF('1. Eingabemaske'!$F$13=0,(L381/'1. Eingabemaske'!$G$13),(L381-1)/('1. Eingabemaske'!$G$13-1))*M381*N381))),"")</f>
        <v/>
      </c>
      <c r="P381" s="103"/>
      <c r="Q381" s="103"/>
      <c r="R381" s="104" t="str">
        <f t="shared" si="42"/>
        <v/>
      </c>
      <c r="S381" s="104" t="str">
        <f>IF(AND(ISTEXT($D381),ISNUMBER(R381)),IF(HLOOKUP(INT($I381),'1. Eingabemaske'!$I$12:$V$21,3,FALSE)&lt;&gt;0,HLOOKUP(INT($I381),'1. Eingabemaske'!$I$12:$V$21,3,FALSE),""),"")</f>
        <v/>
      </c>
      <c r="T381" s="106" t="str">
        <f>IF(ISTEXT($D381),IF($S381="","",IF($R381="","",IF('1. Eingabemaske'!$F$14="",0,(IF('1. Eingabemaske'!$F$14=0,(R381/'1. Eingabemaske'!$G$14),(R381-1)/('1. Eingabemaske'!$G$14-1))*$S381)))),"")</f>
        <v/>
      </c>
      <c r="U381" s="103"/>
      <c r="V381" s="103"/>
      <c r="W381" s="104" t="str">
        <f t="shared" si="43"/>
        <v/>
      </c>
      <c r="X381" s="104" t="str">
        <f>IF(AND(ISTEXT($D381),ISNUMBER(W381)),IF(HLOOKUP(INT($I381),'1. Eingabemaske'!$I$12:$V$21,4,FALSE)&lt;&gt;0,HLOOKUP(INT($I381),'1. Eingabemaske'!$I$12:$V$21,4,FALSE),""),"")</f>
        <v/>
      </c>
      <c r="Y381" s="108" t="str">
        <f>IF(ISTEXT($D381),IF($W381="","",IF($X381="","",IF('1. Eingabemaske'!$F$15="","",(IF('1. Eingabemaske'!$F$15=0,($W381/'1. Eingabemaske'!$G$15),($W381-1)/('1. Eingabemaske'!$G$15-1))*$X381)))),"")</f>
        <v/>
      </c>
      <c r="Z381" s="103"/>
      <c r="AA381" s="103"/>
      <c r="AB381" s="104" t="str">
        <f t="shared" si="44"/>
        <v/>
      </c>
      <c r="AC381" s="104" t="str">
        <f>IF(AND(ISTEXT($D381),ISNUMBER($AB381)),IF(HLOOKUP(INT($I381),'1. Eingabemaske'!$I$12:$V$21,5,FALSE)&lt;&gt;0,HLOOKUP(INT($I381),'1. Eingabemaske'!$I$12:$V$21,5,FALSE),""),"")</f>
        <v/>
      </c>
      <c r="AD381" s="91" t="str">
        <f>IF(ISTEXT($D381),IF($AC381="","",IF('1. Eingabemaske'!$F$16="","",(IF('1. Eingabemaske'!$F$16=0,($AB381/'1. Eingabemaske'!$G$16),($AB381-1)/('1. Eingabemaske'!$G$16-1))*$AC381))),"")</f>
        <v/>
      </c>
      <c r="AE381" s="92" t="str">
        <f>IF(ISTEXT($D381),IF(F381="M",IF(L381="","",IF($K381="Frühentwickler",VLOOKUP(INT($I381),'1. Eingabemaske'!$Z$12:$AF$28,5,FALSE),IF($K381="Normalentwickler",VLOOKUP(INT($I381),'1. Eingabemaske'!$Z$12:$AF$23,6,FALSE),IF($K381="Spätentwickler",VLOOKUP(INT($I381),'1. Eingabemaske'!$Z$12:$AF$23,7,FALSE),0)))+((VLOOKUP(INT($I381),'1. Eingabemaske'!$Z$12:$AF$23,2,FALSE))*(($G381-DATE(YEAR($G381),1,1)+1)/365))),IF(F381="W",(IF($K381="Frühentwickler",VLOOKUP(INT($I381),'1. Eingabemaske'!$AH$12:$AN$28,5,FALSE),IF($K381="Normalentwickler",VLOOKUP(INT($I381),'1. Eingabemaske'!$AH$12:$AN$23,6,FALSE),IF($K381="Spätentwickler",VLOOKUP(INT($I381),'1. Eingabemaske'!$AH$12:$AN$23,7,FALSE),0)))+((VLOOKUP(INT($I381),'1. Eingabemaske'!$AH$12:$AN$23,2,FALSE))*(($G381-DATE(YEAR($G381),1,1)+1)/365))),"Geschlecht fehlt!")),"")</f>
        <v/>
      </c>
      <c r="AF381" s="93" t="str">
        <f t="shared" si="45"/>
        <v/>
      </c>
      <c r="AG381" s="103"/>
      <c r="AH381" s="94" t="str">
        <f>IF(AND(ISTEXT($D381),ISNUMBER($AG381)),IF(HLOOKUP(INT($I381),'1. Eingabemaske'!$I$12:$V$21,6,FALSE)&lt;&gt;0,HLOOKUP(INT($I381),'1. Eingabemaske'!$I$12:$V$21,6,FALSE),""),"")</f>
        <v/>
      </c>
      <c r="AI381" s="91" t="str">
        <f>IF(ISTEXT($D381),IF($AH381="","",IF('1. Eingabemaske'!$F$17="","",(IF('1. Eingabemaske'!$F$17=0,($AG381/'1. Eingabemaske'!$G$17),($AG381-1)/('1. Eingabemaske'!$G$17-1))*$AH381))),"")</f>
        <v/>
      </c>
      <c r="AJ381" s="103"/>
      <c r="AK381" s="94" t="str">
        <f>IF(AND(ISTEXT($D381),ISNUMBER($AJ381)),IF(HLOOKUP(INT($I381),'1. Eingabemaske'!$I$12:$V$21,7,FALSE)&lt;&gt;0,HLOOKUP(INT($I381),'1. Eingabemaske'!$I$12:$V$21,7,FALSE),""),"")</f>
        <v/>
      </c>
      <c r="AL381" s="91" t="str">
        <f>IF(ISTEXT($D381),IF(AJ381=0,0,IF($AK381="","",IF('1. Eingabemaske'!$F$18="","",(IF('1. Eingabemaske'!$F$18=0,($AJ381/'1. Eingabemaske'!$G$18),($AJ381-1)/('1. Eingabemaske'!$G$18-1))*$AK381)))),"")</f>
        <v/>
      </c>
      <c r="AM381" s="103"/>
      <c r="AN381" s="94" t="str">
        <f>IF(AND(ISTEXT($D381),ISNUMBER($AM381)),IF(HLOOKUP(INT($I381),'1. Eingabemaske'!$I$12:$V$21,8,FALSE)&lt;&gt;0,HLOOKUP(INT($I381),'1. Eingabemaske'!$I$12:$V$21,8,FALSE),""),"")</f>
        <v/>
      </c>
      <c r="AO381" s="89" t="str">
        <f>IF(ISTEXT($D381),IF($AN381="","",IF('1. Eingabemaske'!#REF!="","",(IF('1. Eingabemaske'!#REF!=0,($AM381/'1. Eingabemaske'!#REF!),($AM381-1)/('1. Eingabemaske'!#REF!-1))*$AN381))),"")</f>
        <v/>
      </c>
      <c r="AP381" s="110"/>
      <c r="AQ381" s="94" t="str">
        <f>IF(AND(ISTEXT($D381),ISNUMBER($AP381)),IF(HLOOKUP(INT($I381),'1. Eingabemaske'!$I$12:$V$21,9,FALSE)&lt;&gt;0,HLOOKUP(INT($I381),'1. Eingabemaske'!$I$12:$V$21,9,FALSE),""),"")</f>
        <v/>
      </c>
      <c r="AR381" s="103"/>
      <c r="AS381" s="94" t="str">
        <f>IF(AND(ISTEXT($D381),ISNUMBER($AR381)),IF(HLOOKUP(INT($I381),'1. Eingabemaske'!$I$12:$V$21,10,FALSE)&lt;&gt;0,HLOOKUP(INT($I381),'1. Eingabemaske'!$I$12:$V$21,10,FALSE),""),"")</f>
        <v/>
      </c>
      <c r="AT381" s="95" t="str">
        <f>IF(ISTEXT($D381),(IF($AQ381="",0,IF('1. Eingabemaske'!$F$19="","",(IF('1. Eingabemaske'!$F$19=0,($AP381/'1. Eingabemaske'!$G$19),($AP381-1)/('1. Eingabemaske'!$G$19-1))*$AQ381)))+IF($AS381="",0,IF('1. Eingabemaske'!$F$20="","",(IF('1. Eingabemaske'!$F$20=0,($AR381/'1. Eingabemaske'!$G$20),($AR381-1)/('1. Eingabemaske'!$G$20-1))*$AS381)))),"")</f>
        <v/>
      </c>
      <c r="AU381" s="103"/>
      <c r="AV381" s="94" t="str">
        <f>IF(AND(ISTEXT($D381),ISNUMBER($AU381)),IF(HLOOKUP(INT($I381),'1. Eingabemaske'!$I$12:$V$21,11,FALSE)&lt;&gt;0,HLOOKUP(INT($I381),'1. Eingabemaske'!$I$12:$V$21,11,FALSE),""),"")</f>
        <v/>
      </c>
      <c r="AW381" s="103"/>
      <c r="AX381" s="94" t="str">
        <f>IF(AND(ISTEXT($D381),ISNUMBER($AW381)),IF(HLOOKUP(INT($I381),'1. Eingabemaske'!$I$12:$V$21,12,FALSE)&lt;&gt;0,HLOOKUP(INT($I381),'1. Eingabemaske'!$I$12:$V$21,12,FALSE),""),"")</f>
        <v/>
      </c>
      <c r="AY381" s="95" t="str">
        <f>IF(ISTEXT($D381),SUM(IF($AV381="",0,IF('1. Eingabemaske'!$F$21="","",(IF('1. Eingabemaske'!$F$21=0,($AU381/'1. Eingabemaske'!$G$21),($AU381-1)/('1. Eingabemaske'!$G$21-1)))*$AV381)),IF($AX381="",0,IF('1. Eingabemaske'!#REF!="","",(IF('1. Eingabemaske'!#REF!=0,($AW381/'1. Eingabemaske'!#REF!),($AW381-1)/('1. Eingabemaske'!#REF!-1)))*$AX381))),"")</f>
        <v/>
      </c>
      <c r="AZ381" s="84" t="str">
        <f t="shared" si="46"/>
        <v>Bitte BES einfügen</v>
      </c>
      <c r="BA381" s="96" t="str">
        <f t="shared" si="47"/>
        <v/>
      </c>
      <c r="BB381" s="100"/>
      <c r="BC381" s="100"/>
      <c r="BD381" s="100"/>
    </row>
    <row r="382" spans="2:56" ht="13.5" thickBot="1" x14ac:dyDescent="0.45">
      <c r="B382" s="99" t="str">
        <f t="shared" si="40"/>
        <v xml:space="preserve"> </v>
      </c>
      <c r="C382" s="100"/>
      <c r="D382" s="100"/>
      <c r="E382" s="100"/>
      <c r="F382" s="100"/>
      <c r="G382" s="101"/>
      <c r="H382" s="101"/>
      <c r="I382" s="84" t="str">
        <f>IF(ISBLANK(Tableau1[[#This Row],[Name]]),"",((Tableau1[[#This Row],[Testdatum]]-Tableau1[[#This Row],[Geburtsdatum]])/365))</f>
        <v/>
      </c>
      <c r="J382" s="102" t="str">
        <f t="shared" si="41"/>
        <v xml:space="preserve"> </v>
      </c>
      <c r="K382" s="103"/>
      <c r="L382" s="103"/>
      <c r="M382" s="104" t="str">
        <f>IF(ISTEXT(D382),IF(L382="","",IF(HLOOKUP(INT($I382),'1. Eingabemaske'!$I$12:$V$21,2,FALSE)&lt;&gt;0,HLOOKUP(INT($I382),'1. Eingabemaske'!$I$12:$V$21,2,FALSE),"")),"")</f>
        <v/>
      </c>
      <c r="N382" s="105" t="str">
        <f>IF(ISTEXT($D382),IF(F382="M",IF(L382="","",IF($K382="Frühentwickler",VLOOKUP(INT($I382),'1. Eingabemaske'!$Z$12:$AF$28,5,FALSE),IF($K382="Normalentwickler",VLOOKUP(INT($I382),'1. Eingabemaske'!$Z$12:$AF$23,6,FALSE),IF($K382="Spätentwickler",VLOOKUP(INT($I382),'1. Eingabemaske'!$Z$12:$AF$23,7,FALSE),0)))+((VLOOKUP(INT($I382),'1. Eingabemaske'!$Z$12:$AF$23,2,FALSE))*(($G382-DATE(YEAR($G382),1,1)+1)/365))),IF(F382="W",(IF($K382="Frühentwickler",VLOOKUP(INT($I382),'1. Eingabemaske'!$AH$12:$AN$28,5,FALSE),IF($K382="Normalentwickler",VLOOKUP(INT($I382),'1. Eingabemaske'!$AH$12:$AN$23,6,FALSE),IF($K382="Spätentwickler",VLOOKUP(INT($I382),'1. Eingabemaske'!$AH$12:$AN$23,7,FALSE),0)))+((VLOOKUP(INT($I382),'1. Eingabemaske'!$AH$12:$AN$23,2,FALSE))*(($G382-DATE(YEAR($G382),1,1)+1)/365))),"Geschlecht fehlt!")),"")</f>
        <v/>
      </c>
      <c r="O382" s="106" t="str">
        <f>IF(ISTEXT(D382),IF(M382="","",IF('1. Eingabemaske'!$F$13="",0,(IF('1. Eingabemaske'!$F$13=0,(L382/'1. Eingabemaske'!$G$13),(L382-1)/('1. Eingabemaske'!$G$13-1))*M382*N382))),"")</f>
        <v/>
      </c>
      <c r="P382" s="103"/>
      <c r="Q382" s="103"/>
      <c r="R382" s="104" t="str">
        <f t="shared" si="42"/>
        <v/>
      </c>
      <c r="S382" s="104" t="str">
        <f>IF(AND(ISTEXT($D382),ISNUMBER(R382)),IF(HLOOKUP(INT($I382),'1. Eingabemaske'!$I$12:$V$21,3,FALSE)&lt;&gt;0,HLOOKUP(INT($I382),'1. Eingabemaske'!$I$12:$V$21,3,FALSE),""),"")</f>
        <v/>
      </c>
      <c r="T382" s="106" t="str">
        <f>IF(ISTEXT($D382),IF($S382="","",IF($R382="","",IF('1. Eingabemaske'!$F$14="",0,(IF('1. Eingabemaske'!$F$14=0,(R382/'1. Eingabemaske'!$G$14),(R382-1)/('1. Eingabemaske'!$G$14-1))*$S382)))),"")</f>
        <v/>
      </c>
      <c r="U382" s="103"/>
      <c r="V382" s="103"/>
      <c r="W382" s="104" t="str">
        <f t="shared" si="43"/>
        <v/>
      </c>
      <c r="X382" s="104" t="str">
        <f>IF(AND(ISTEXT($D382),ISNUMBER(W382)),IF(HLOOKUP(INT($I382),'1. Eingabemaske'!$I$12:$V$21,4,FALSE)&lt;&gt;0,HLOOKUP(INT($I382),'1. Eingabemaske'!$I$12:$V$21,4,FALSE),""),"")</f>
        <v/>
      </c>
      <c r="Y382" s="108" t="str">
        <f>IF(ISTEXT($D382),IF($W382="","",IF($X382="","",IF('1. Eingabemaske'!$F$15="","",(IF('1. Eingabemaske'!$F$15=0,($W382/'1. Eingabemaske'!$G$15),($W382-1)/('1. Eingabemaske'!$G$15-1))*$X382)))),"")</f>
        <v/>
      </c>
      <c r="Z382" s="103"/>
      <c r="AA382" s="103"/>
      <c r="AB382" s="104" t="str">
        <f t="shared" si="44"/>
        <v/>
      </c>
      <c r="AC382" s="104" t="str">
        <f>IF(AND(ISTEXT($D382),ISNUMBER($AB382)),IF(HLOOKUP(INT($I382),'1. Eingabemaske'!$I$12:$V$21,5,FALSE)&lt;&gt;0,HLOOKUP(INT($I382),'1. Eingabemaske'!$I$12:$V$21,5,FALSE),""),"")</f>
        <v/>
      </c>
      <c r="AD382" s="91" t="str">
        <f>IF(ISTEXT($D382),IF($AC382="","",IF('1. Eingabemaske'!$F$16="","",(IF('1. Eingabemaske'!$F$16=0,($AB382/'1. Eingabemaske'!$G$16),($AB382-1)/('1. Eingabemaske'!$G$16-1))*$AC382))),"")</f>
        <v/>
      </c>
      <c r="AE382" s="92" t="str">
        <f>IF(ISTEXT($D382),IF(F382="M",IF(L382="","",IF($K382="Frühentwickler",VLOOKUP(INT($I382),'1. Eingabemaske'!$Z$12:$AF$28,5,FALSE),IF($K382="Normalentwickler",VLOOKUP(INT($I382),'1. Eingabemaske'!$Z$12:$AF$23,6,FALSE),IF($K382="Spätentwickler",VLOOKUP(INT($I382),'1. Eingabemaske'!$Z$12:$AF$23,7,FALSE),0)))+((VLOOKUP(INT($I382),'1. Eingabemaske'!$Z$12:$AF$23,2,FALSE))*(($G382-DATE(YEAR($G382),1,1)+1)/365))),IF(F382="W",(IF($K382="Frühentwickler",VLOOKUP(INT($I382),'1. Eingabemaske'!$AH$12:$AN$28,5,FALSE),IF($K382="Normalentwickler",VLOOKUP(INT($I382),'1. Eingabemaske'!$AH$12:$AN$23,6,FALSE),IF($K382="Spätentwickler",VLOOKUP(INT($I382),'1. Eingabemaske'!$AH$12:$AN$23,7,FALSE),0)))+((VLOOKUP(INT($I382),'1. Eingabemaske'!$AH$12:$AN$23,2,FALSE))*(($G382-DATE(YEAR($G382),1,1)+1)/365))),"Geschlecht fehlt!")),"")</f>
        <v/>
      </c>
      <c r="AF382" s="93" t="str">
        <f t="shared" si="45"/>
        <v/>
      </c>
      <c r="AG382" s="103"/>
      <c r="AH382" s="94" t="str">
        <f>IF(AND(ISTEXT($D382),ISNUMBER($AG382)),IF(HLOOKUP(INT($I382),'1. Eingabemaske'!$I$12:$V$21,6,FALSE)&lt;&gt;0,HLOOKUP(INT($I382),'1. Eingabemaske'!$I$12:$V$21,6,FALSE),""),"")</f>
        <v/>
      </c>
      <c r="AI382" s="91" t="str">
        <f>IF(ISTEXT($D382),IF($AH382="","",IF('1. Eingabemaske'!$F$17="","",(IF('1. Eingabemaske'!$F$17=0,($AG382/'1. Eingabemaske'!$G$17),($AG382-1)/('1. Eingabemaske'!$G$17-1))*$AH382))),"")</f>
        <v/>
      </c>
      <c r="AJ382" s="103"/>
      <c r="AK382" s="94" t="str">
        <f>IF(AND(ISTEXT($D382),ISNUMBER($AJ382)),IF(HLOOKUP(INT($I382),'1. Eingabemaske'!$I$12:$V$21,7,FALSE)&lt;&gt;0,HLOOKUP(INT($I382),'1. Eingabemaske'!$I$12:$V$21,7,FALSE),""),"")</f>
        <v/>
      </c>
      <c r="AL382" s="91" t="str">
        <f>IF(ISTEXT($D382),IF(AJ382=0,0,IF($AK382="","",IF('1. Eingabemaske'!$F$18="","",(IF('1. Eingabemaske'!$F$18=0,($AJ382/'1. Eingabemaske'!$G$18),($AJ382-1)/('1. Eingabemaske'!$G$18-1))*$AK382)))),"")</f>
        <v/>
      </c>
      <c r="AM382" s="103"/>
      <c r="AN382" s="94" t="str">
        <f>IF(AND(ISTEXT($D382),ISNUMBER($AM382)),IF(HLOOKUP(INT($I382),'1. Eingabemaske'!$I$12:$V$21,8,FALSE)&lt;&gt;0,HLOOKUP(INT($I382),'1. Eingabemaske'!$I$12:$V$21,8,FALSE),""),"")</f>
        <v/>
      </c>
      <c r="AO382" s="89" t="str">
        <f>IF(ISTEXT($D382),IF($AN382="","",IF('1. Eingabemaske'!#REF!="","",(IF('1. Eingabemaske'!#REF!=0,($AM382/'1. Eingabemaske'!#REF!),($AM382-1)/('1. Eingabemaske'!#REF!-1))*$AN382))),"")</f>
        <v/>
      </c>
      <c r="AP382" s="110"/>
      <c r="AQ382" s="94" t="str">
        <f>IF(AND(ISTEXT($D382),ISNUMBER($AP382)),IF(HLOOKUP(INT($I382),'1. Eingabemaske'!$I$12:$V$21,9,FALSE)&lt;&gt;0,HLOOKUP(INT($I382),'1. Eingabemaske'!$I$12:$V$21,9,FALSE),""),"")</f>
        <v/>
      </c>
      <c r="AR382" s="103"/>
      <c r="AS382" s="94" t="str">
        <f>IF(AND(ISTEXT($D382),ISNUMBER($AR382)),IF(HLOOKUP(INT($I382),'1. Eingabemaske'!$I$12:$V$21,10,FALSE)&lt;&gt;0,HLOOKUP(INT($I382),'1. Eingabemaske'!$I$12:$V$21,10,FALSE),""),"")</f>
        <v/>
      </c>
      <c r="AT382" s="95" t="str">
        <f>IF(ISTEXT($D382),(IF($AQ382="",0,IF('1. Eingabemaske'!$F$19="","",(IF('1. Eingabemaske'!$F$19=0,($AP382/'1. Eingabemaske'!$G$19),($AP382-1)/('1. Eingabemaske'!$G$19-1))*$AQ382)))+IF($AS382="",0,IF('1. Eingabemaske'!$F$20="","",(IF('1. Eingabemaske'!$F$20=0,($AR382/'1. Eingabemaske'!$G$20),($AR382-1)/('1. Eingabemaske'!$G$20-1))*$AS382)))),"")</f>
        <v/>
      </c>
      <c r="AU382" s="103"/>
      <c r="AV382" s="94" t="str">
        <f>IF(AND(ISTEXT($D382),ISNUMBER($AU382)),IF(HLOOKUP(INT($I382),'1. Eingabemaske'!$I$12:$V$21,11,FALSE)&lt;&gt;0,HLOOKUP(INT($I382),'1. Eingabemaske'!$I$12:$V$21,11,FALSE),""),"")</f>
        <v/>
      </c>
      <c r="AW382" s="103"/>
      <c r="AX382" s="94" t="str">
        <f>IF(AND(ISTEXT($D382),ISNUMBER($AW382)),IF(HLOOKUP(INT($I382),'1. Eingabemaske'!$I$12:$V$21,12,FALSE)&lt;&gt;0,HLOOKUP(INT($I382),'1. Eingabemaske'!$I$12:$V$21,12,FALSE),""),"")</f>
        <v/>
      </c>
      <c r="AY382" s="95" t="str">
        <f>IF(ISTEXT($D382),SUM(IF($AV382="",0,IF('1. Eingabemaske'!$F$21="","",(IF('1. Eingabemaske'!$F$21=0,($AU382/'1. Eingabemaske'!$G$21),($AU382-1)/('1. Eingabemaske'!$G$21-1)))*$AV382)),IF($AX382="",0,IF('1. Eingabemaske'!#REF!="","",(IF('1. Eingabemaske'!#REF!=0,($AW382/'1. Eingabemaske'!#REF!),($AW382-1)/('1. Eingabemaske'!#REF!-1)))*$AX382))),"")</f>
        <v/>
      </c>
      <c r="AZ382" s="84" t="str">
        <f t="shared" si="46"/>
        <v>Bitte BES einfügen</v>
      </c>
      <c r="BA382" s="96" t="str">
        <f t="shared" si="47"/>
        <v/>
      </c>
      <c r="BB382" s="100"/>
      <c r="BC382" s="100"/>
      <c r="BD382" s="100"/>
    </row>
    <row r="383" spans="2:56" ht="13.5" thickBot="1" x14ac:dyDescent="0.45">
      <c r="B383" s="99" t="str">
        <f t="shared" si="40"/>
        <v xml:space="preserve"> </v>
      </c>
      <c r="C383" s="100"/>
      <c r="D383" s="100"/>
      <c r="E383" s="100"/>
      <c r="F383" s="100"/>
      <c r="G383" s="101"/>
      <c r="H383" s="101"/>
      <c r="I383" s="84" t="str">
        <f>IF(ISBLANK(Tableau1[[#This Row],[Name]]),"",((Tableau1[[#This Row],[Testdatum]]-Tableau1[[#This Row],[Geburtsdatum]])/365))</f>
        <v/>
      </c>
      <c r="J383" s="102" t="str">
        <f t="shared" si="41"/>
        <v xml:space="preserve"> </v>
      </c>
      <c r="K383" s="103"/>
      <c r="L383" s="103"/>
      <c r="M383" s="104" t="str">
        <f>IF(ISTEXT(D383),IF(L383="","",IF(HLOOKUP(INT($I383),'1. Eingabemaske'!$I$12:$V$21,2,FALSE)&lt;&gt;0,HLOOKUP(INT($I383),'1. Eingabemaske'!$I$12:$V$21,2,FALSE),"")),"")</f>
        <v/>
      </c>
      <c r="N383" s="105" t="str">
        <f>IF(ISTEXT($D383),IF(F383="M",IF(L383="","",IF($K383="Frühentwickler",VLOOKUP(INT($I383),'1. Eingabemaske'!$Z$12:$AF$28,5,FALSE),IF($K383="Normalentwickler",VLOOKUP(INT($I383),'1. Eingabemaske'!$Z$12:$AF$23,6,FALSE),IF($K383="Spätentwickler",VLOOKUP(INT($I383),'1. Eingabemaske'!$Z$12:$AF$23,7,FALSE),0)))+((VLOOKUP(INT($I383),'1. Eingabemaske'!$Z$12:$AF$23,2,FALSE))*(($G383-DATE(YEAR($G383),1,1)+1)/365))),IF(F383="W",(IF($K383="Frühentwickler",VLOOKUP(INT($I383),'1. Eingabemaske'!$AH$12:$AN$28,5,FALSE),IF($K383="Normalentwickler",VLOOKUP(INT($I383),'1. Eingabemaske'!$AH$12:$AN$23,6,FALSE),IF($K383="Spätentwickler",VLOOKUP(INT($I383),'1. Eingabemaske'!$AH$12:$AN$23,7,FALSE),0)))+((VLOOKUP(INT($I383),'1. Eingabemaske'!$AH$12:$AN$23,2,FALSE))*(($G383-DATE(YEAR($G383),1,1)+1)/365))),"Geschlecht fehlt!")),"")</f>
        <v/>
      </c>
      <c r="O383" s="106" t="str">
        <f>IF(ISTEXT(D383),IF(M383="","",IF('1. Eingabemaske'!$F$13="",0,(IF('1. Eingabemaske'!$F$13=0,(L383/'1. Eingabemaske'!$G$13),(L383-1)/('1. Eingabemaske'!$G$13-1))*M383*N383))),"")</f>
        <v/>
      </c>
      <c r="P383" s="103"/>
      <c r="Q383" s="103"/>
      <c r="R383" s="104" t="str">
        <f t="shared" si="42"/>
        <v/>
      </c>
      <c r="S383" s="104" t="str">
        <f>IF(AND(ISTEXT($D383),ISNUMBER(R383)),IF(HLOOKUP(INT($I383),'1. Eingabemaske'!$I$12:$V$21,3,FALSE)&lt;&gt;0,HLOOKUP(INT($I383),'1. Eingabemaske'!$I$12:$V$21,3,FALSE),""),"")</f>
        <v/>
      </c>
      <c r="T383" s="106" t="str">
        <f>IF(ISTEXT($D383),IF($S383="","",IF($R383="","",IF('1. Eingabemaske'!$F$14="",0,(IF('1. Eingabemaske'!$F$14=0,(R383/'1. Eingabemaske'!$G$14),(R383-1)/('1. Eingabemaske'!$G$14-1))*$S383)))),"")</f>
        <v/>
      </c>
      <c r="U383" s="103"/>
      <c r="V383" s="103"/>
      <c r="W383" s="104" t="str">
        <f t="shared" si="43"/>
        <v/>
      </c>
      <c r="X383" s="104" t="str">
        <f>IF(AND(ISTEXT($D383),ISNUMBER(W383)),IF(HLOOKUP(INT($I383),'1. Eingabemaske'!$I$12:$V$21,4,FALSE)&lt;&gt;0,HLOOKUP(INT($I383),'1. Eingabemaske'!$I$12:$V$21,4,FALSE),""),"")</f>
        <v/>
      </c>
      <c r="Y383" s="108" t="str">
        <f>IF(ISTEXT($D383),IF($W383="","",IF($X383="","",IF('1. Eingabemaske'!$F$15="","",(IF('1. Eingabemaske'!$F$15=0,($W383/'1. Eingabemaske'!$G$15),($W383-1)/('1. Eingabemaske'!$G$15-1))*$X383)))),"")</f>
        <v/>
      </c>
      <c r="Z383" s="103"/>
      <c r="AA383" s="103"/>
      <c r="AB383" s="104" t="str">
        <f t="shared" si="44"/>
        <v/>
      </c>
      <c r="AC383" s="104" t="str">
        <f>IF(AND(ISTEXT($D383),ISNUMBER($AB383)),IF(HLOOKUP(INT($I383),'1. Eingabemaske'!$I$12:$V$21,5,FALSE)&lt;&gt;0,HLOOKUP(INT($I383),'1. Eingabemaske'!$I$12:$V$21,5,FALSE),""),"")</f>
        <v/>
      </c>
      <c r="AD383" s="91" t="str">
        <f>IF(ISTEXT($D383),IF($AC383="","",IF('1. Eingabemaske'!$F$16="","",(IF('1. Eingabemaske'!$F$16=0,($AB383/'1. Eingabemaske'!$G$16),($AB383-1)/('1. Eingabemaske'!$G$16-1))*$AC383))),"")</f>
        <v/>
      </c>
      <c r="AE383" s="92" t="str">
        <f>IF(ISTEXT($D383),IF(F383="M",IF(L383="","",IF($K383="Frühentwickler",VLOOKUP(INT($I383),'1. Eingabemaske'!$Z$12:$AF$28,5,FALSE),IF($K383="Normalentwickler",VLOOKUP(INT($I383),'1. Eingabemaske'!$Z$12:$AF$23,6,FALSE),IF($K383="Spätentwickler",VLOOKUP(INT($I383),'1. Eingabemaske'!$Z$12:$AF$23,7,FALSE),0)))+((VLOOKUP(INT($I383),'1. Eingabemaske'!$Z$12:$AF$23,2,FALSE))*(($G383-DATE(YEAR($G383),1,1)+1)/365))),IF(F383="W",(IF($K383="Frühentwickler",VLOOKUP(INT($I383),'1. Eingabemaske'!$AH$12:$AN$28,5,FALSE),IF($K383="Normalentwickler",VLOOKUP(INT($I383),'1. Eingabemaske'!$AH$12:$AN$23,6,FALSE),IF($K383="Spätentwickler",VLOOKUP(INT($I383),'1. Eingabemaske'!$AH$12:$AN$23,7,FALSE),0)))+((VLOOKUP(INT($I383),'1. Eingabemaske'!$AH$12:$AN$23,2,FALSE))*(($G383-DATE(YEAR($G383),1,1)+1)/365))),"Geschlecht fehlt!")),"")</f>
        <v/>
      </c>
      <c r="AF383" s="93" t="str">
        <f t="shared" si="45"/>
        <v/>
      </c>
      <c r="AG383" s="103"/>
      <c r="AH383" s="94" t="str">
        <f>IF(AND(ISTEXT($D383),ISNUMBER($AG383)),IF(HLOOKUP(INT($I383),'1. Eingabemaske'!$I$12:$V$21,6,FALSE)&lt;&gt;0,HLOOKUP(INT($I383),'1. Eingabemaske'!$I$12:$V$21,6,FALSE),""),"")</f>
        <v/>
      </c>
      <c r="AI383" s="91" t="str">
        <f>IF(ISTEXT($D383),IF($AH383="","",IF('1. Eingabemaske'!$F$17="","",(IF('1. Eingabemaske'!$F$17=0,($AG383/'1. Eingabemaske'!$G$17),($AG383-1)/('1. Eingabemaske'!$G$17-1))*$AH383))),"")</f>
        <v/>
      </c>
      <c r="AJ383" s="103"/>
      <c r="AK383" s="94" t="str">
        <f>IF(AND(ISTEXT($D383),ISNUMBER($AJ383)),IF(HLOOKUP(INT($I383),'1. Eingabemaske'!$I$12:$V$21,7,FALSE)&lt;&gt;0,HLOOKUP(INT($I383),'1. Eingabemaske'!$I$12:$V$21,7,FALSE),""),"")</f>
        <v/>
      </c>
      <c r="AL383" s="91" t="str">
        <f>IF(ISTEXT($D383),IF(AJ383=0,0,IF($AK383="","",IF('1. Eingabemaske'!$F$18="","",(IF('1. Eingabemaske'!$F$18=0,($AJ383/'1. Eingabemaske'!$G$18),($AJ383-1)/('1. Eingabemaske'!$G$18-1))*$AK383)))),"")</f>
        <v/>
      </c>
      <c r="AM383" s="103"/>
      <c r="AN383" s="94" t="str">
        <f>IF(AND(ISTEXT($D383),ISNUMBER($AM383)),IF(HLOOKUP(INT($I383),'1. Eingabemaske'!$I$12:$V$21,8,FALSE)&lt;&gt;0,HLOOKUP(INT($I383),'1. Eingabemaske'!$I$12:$V$21,8,FALSE),""),"")</f>
        <v/>
      </c>
      <c r="AO383" s="89" t="str">
        <f>IF(ISTEXT($D383),IF($AN383="","",IF('1. Eingabemaske'!#REF!="","",(IF('1. Eingabemaske'!#REF!=0,($AM383/'1. Eingabemaske'!#REF!),($AM383-1)/('1. Eingabemaske'!#REF!-1))*$AN383))),"")</f>
        <v/>
      </c>
      <c r="AP383" s="110"/>
      <c r="AQ383" s="94" t="str">
        <f>IF(AND(ISTEXT($D383),ISNUMBER($AP383)),IF(HLOOKUP(INT($I383),'1. Eingabemaske'!$I$12:$V$21,9,FALSE)&lt;&gt;0,HLOOKUP(INT($I383),'1. Eingabemaske'!$I$12:$V$21,9,FALSE),""),"")</f>
        <v/>
      </c>
      <c r="AR383" s="103"/>
      <c r="AS383" s="94" t="str">
        <f>IF(AND(ISTEXT($D383),ISNUMBER($AR383)),IF(HLOOKUP(INT($I383),'1. Eingabemaske'!$I$12:$V$21,10,FALSE)&lt;&gt;0,HLOOKUP(INT($I383),'1. Eingabemaske'!$I$12:$V$21,10,FALSE),""),"")</f>
        <v/>
      </c>
      <c r="AT383" s="95" t="str">
        <f>IF(ISTEXT($D383),(IF($AQ383="",0,IF('1. Eingabemaske'!$F$19="","",(IF('1. Eingabemaske'!$F$19=0,($AP383/'1. Eingabemaske'!$G$19),($AP383-1)/('1. Eingabemaske'!$G$19-1))*$AQ383)))+IF($AS383="",0,IF('1. Eingabemaske'!$F$20="","",(IF('1. Eingabemaske'!$F$20=0,($AR383/'1. Eingabemaske'!$G$20),($AR383-1)/('1. Eingabemaske'!$G$20-1))*$AS383)))),"")</f>
        <v/>
      </c>
      <c r="AU383" s="103"/>
      <c r="AV383" s="94" t="str">
        <f>IF(AND(ISTEXT($D383),ISNUMBER($AU383)),IF(HLOOKUP(INT($I383),'1. Eingabemaske'!$I$12:$V$21,11,FALSE)&lt;&gt;0,HLOOKUP(INT($I383),'1. Eingabemaske'!$I$12:$V$21,11,FALSE),""),"")</f>
        <v/>
      </c>
      <c r="AW383" s="103"/>
      <c r="AX383" s="94" t="str">
        <f>IF(AND(ISTEXT($D383),ISNUMBER($AW383)),IF(HLOOKUP(INT($I383),'1. Eingabemaske'!$I$12:$V$21,12,FALSE)&lt;&gt;0,HLOOKUP(INT($I383),'1. Eingabemaske'!$I$12:$V$21,12,FALSE),""),"")</f>
        <v/>
      </c>
      <c r="AY383" s="95" t="str">
        <f>IF(ISTEXT($D383),SUM(IF($AV383="",0,IF('1. Eingabemaske'!$F$21="","",(IF('1. Eingabemaske'!$F$21=0,($AU383/'1. Eingabemaske'!$G$21),($AU383-1)/('1. Eingabemaske'!$G$21-1)))*$AV383)),IF($AX383="",0,IF('1. Eingabemaske'!#REF!="","",(IF('1. Eingabemaske'!#REF!=0,($AW383/'1. Eingabemaske'!#REF!),($AW383-1)/('1. Eingabemaske'!#REF!-1)))*$AX383))),"")</f>
        <v/>
      </c>
      <c r="AZ383" s="84" t="str">
        <f t="shared" si="46"/>
        <v>Bitte BES einfügen</v>
      </c>
      <c r="BA383" s="96" t="str">
        <f t="shared" si="47"/>
        <v/>
      </c>
      <c r="BB383" s="100"/>
      <c r="BC383" s="100"/>
      <c r="BD383" s="100"/>
    </row>
    <row r="384" spans="2:56" ht="13.5" thickBot="1" x14ac:dyDescent="0.45">
      <c r="B384" s="99" t="str">
        <f t="shared" si="40"/>
        <v xml:space="preserve"> </v>
      </c>
      <c r="C384" s="100"/>
      <c r="D384" s="100"/>
      <c r="E384" s="100"/>
      <c r="F384" s="100"/>
      <c r="G384" s="101"/>
      <c r="H384" s="101"/>
      <c r="I384" s="84" t="str">
        <f>IF(ISBLANK(Tableau1[[#This Row],[Name]]),"",((Tableau1[[#This Row],[Testdatum]]-Tableau1[[#This Row],[Geburtsdatum]])/365))</f>
        <v/>
      </c>
      <c r="J384" s="102" t="str">
        <f t="shared" si="41"/>
        <v xml:space="preserve"> </v>
      </c>
      <c r="K384" s="103"/>
      <c r="L384" s="103"/>
      <c r="M384" s="104" t="str">
        <f>IF(ISTEXT(D384),IF(L384="","",IF(HLOOKUP(INT($I384),'1. Eingabemaske'!$I$12:$V$21,2,FALSE)&lt;&gt;0,HLOOKUP(INT($I384),'1. Eingabemaske'!$I$12:$V$21,2,FALSE),"")),"")</f>
        <v/>
      </c>
      <c r="N384" s="105" t="str">
        <f>IF(ISTEXT($D384),IF(F384="M",IF(L384="","",IF($K384="Frühentwickler",VLOOKUP(INT($I384),'1. Eingabemaske'!$Z$12:$AF$28,5,FALSE),IF($K384="Normalentwickler",VLOOKUP(INT($I384),'1. Eingabemaske'!$Z$12:$AF$23,6,FALSE),IF($K384="Spätentwickler",VLOOKUP(INT($I384),'1. Eingabemaske'!$Z$12:$AF$23,7,FALSE),0)))+((VLOOKUP(INT($I384),'1. Eingabemaske'!$Z$12:$AF$23,2,FALSE))*(($G384-DATE(YEAR($G384),1,1)+1)/365))),IF(F384="W",(IF($K384="Frühentwickler",VLOOKUP(INT($I384),'1. Eingabemaske'!$AH$12:$AN$28,5,FALSE),IF($K384="Normalentwickler",VLOOKUP(INT($I384),'1. Eingabemaske'!$AH$12:$AN$23,6,FALSE),IF($K384="Spätentwickler",VLOOKUP(INT($I384),'1. Eingabemaske'!$AH$12:$AN$23,7,FALSE),0)))+((VLOOKUP(INT($I384),'1. Eingabemaske'!$AH$12:$AN$23,2,FALSE))*(($G384-DATE(YEAR($G384),1,1)+1)/365))),"Geschlecht fehlt!")),"")</f>
        <v/>
      </c>
      <c r="O384" s="106" t="str">
        <f>IF(ISTEXT(D384),IF(M384="","",IF('1. Eingabemaske'!$F$13="",0,(IF('1. Eingabemaske'!$F$13=0,(L384/'1. Eingabemaske'!$G$13),(L384-1)/('1. Eingabemaske'!$G$13-1))*M384*N384))),"")</f>
        <v/>
      </c>
      <c r="P384" s="103"/>
      <c r="Q384" s="103"/>
      <c r="R384" s="104" t="str">
        <f t="shared" si="42"/>
        <v/>
      </c>
      <c r="S384" s="104" t="str">
        <f>IF(AND(ISTEXT($D384),ISNUMBER(R384)),IF(HLOOKUP(INT($I384),'1. Eingabemaske'!$I$12:$V$21,3,FALSE)&lt;&gt;0,HLOOKUP(INT($I384),'1. Eingabemaske'!$I$12:$V$21,3,FALSE),""),"")</f>
        <v/>
      </c>
      <c r="T384" s="106" t="str">
        <f>IF(ISTEXT($D384),IF($S384="","",IF($R384="","",IF('1. Eingabemaske'!$F$14="",0,(IF('1. Eingabemaske'!$F$14=0,(R384/'1. Eingabemaske'!$G$14),(R384-1)/('1. Eingabemaske'!$G$14-1))*$S384)))),"")</f>
        <v/>
      </c>
      <c r="U384" s="103"/>
      <c r="V384" s="103"/>
      <c r="W384" s="104" t="str">
        <f t="shared" si="43"/>
        <v/>
      </c>
      <c r="X384" s="104" t="str">
        <f>IF(AND(ISTEXT($D384),ISNUMBER(W384)),IF(HLOOKUP(INT($I384),'1. Eingabemaske'!$I$12:$V$21,4,FALSE)&lt;&gt;0,HLOOKUP(INT($I384),'1. Eingabemaske'!$I$12:$V$21,4,FALSE),""),"")</f>
        <v/>
      </c>
      <c r="Y384" s="108" t="str">
        <f>IF(ISTEXT($D384),IF($W384="","",IF($X384="","",IF('1. Eingabemaske'!$F$15="","",(IF('1. Eingabemaske'!$F$15=0,($W384/'1. Eingabemaske'!$G$15),($W384-1)/('1. Eingabemaske'!$G$15-1))*$X384)))),"")</f>
        <v/>
      </c>
      <c r="Z384" s="103"/>
      <c r="AA384" s="103"/>
      <c r="AB384" s="104" t="str">
        <f t="shared" si="44"/>
        <v/>
      </c>
      <c r="AC384" s="104" t="str">
        <f>IF(AND(ISTEXT($D384),ISNUMBER($AB384)),IF(HLOOKUP(INT($I384),'1. Eingabemaske'!$I$12:$V$21,5,FALSE)&lt;&gt;0,HLOOKUP(INT($I384),'1. Eingabemaske'!$I$12:$V$21,5,FALSE),""),"")</f>
        <v/>
      </c>
      <c r="AD384" s="91" t="str">
        <f>IF(ISTEXT($D384),IF($AC384="","",IF('1. Eingabemaske'!$F$16="","",(IF('1. Eingabemaske'!$F$16=0,($AB384/'1. Eingabemaske'!$G$16),($AB384-1)/('1. Eingabemaske'!$G$16-1))*$AC384))),"")</f>
        <v/>
      </c>
      <c r="AE384" s="92" t="str">
        <f>IF(ISTEXT($D384),IF(F384="M",IF(L384="","",IF($K384="Frühentwickler",VLOOKUP(INT($I384),'1. Eingabemaske'!$Z$12:$AF$28,5,FALSE),IF($K384="Normalentwickler",VLOOKUP(INT($I384),'1. Eingabemaske'!$Z$12:$AF$23,6,FALSE),IF($K384="Spätentwickler",VLOOKUP(INT($I384),'1. Eingabemaske'!$Z$12:$AF$23,7,FALSE),0)))+((VLOOKUP(INT($I384),'1. Eingabemaske'!$Z$12:$AF$23,2,FALSE))*(($G384-DATE(YEAR($G384),1,1)+1)/365))),IF(F384="W",(IF($K384="Frühentwickler",VLOOKUP(INT($I384),'1. Eingabemaske'!$AH$12:$AN$28,5,FALSE),IF($K384="Normalentwickler",VLOOKUP(INT($I384),'1. Eingabemaske'!$AH$12:$AN$23,6,FALSE),IF($K384="Spätentwickler",VLOOKUP(INT($I384),'1. Eingabemaske'!$AH$12:$AN$23,7,FALSE),0)))+((VLOOKUP(INT($I384),'1. Eingabemaske'!$AH$12:$AN$23,2,FALSE))*(($G384-DATE(YEAR($G384),1,1)+1)/365))),"Geschlecht fehlt!")),"")</f>
        <v/>
      </c>
      <c r="AF384" s="93" t="str">
        <f t="shared" si="45"/>
        <v/>
      </c>
      <c r="AG384" s="103"/>
      <c r="AH384" s="94" t="str">
        <f>IF(AND(ISTEXT($D384),ISNUMBER($AG384)),IF(HLOOKUP(INT($I384),'1. Eingabemaske'!$I$12:$V$21,6,FALSE)&lt;&gt;0,HLOOKUP(INT($I384),'1. Eingabemaske'!$I$12:$V$21,6,FALSE),""),"")</f>
        <v/>
      </c>
      <c r="AI384" s="91" t="str">
        <f>IF(ISTEXT($D384),IF($AH384="","",IF('1. Eingabemaske'!$F$17="","",(IF('1. Eingabemaske'!$F$17=0,($AG384/'1. Eingabemaske'!$G$17),($AG384-1)/('1. Eingabemaske'!$G$17-1))*$AH384))),"")</f>
        <v/>
      </c>
      <c r="AJ384" s="103"/>
      <c r="AK384" s="94" t="str">
        <f>IF(AND(ISTEXT($D384),ISNUMBER($AJ384)),IF(HLOOKUP(INT($I384),'1. Eingabemaske'!$I$12:$V$21,7,FALSE)&lt;&gt;0,HLOOKUP(INT($I384),'1. Eingabemaske'!$I$12:$V$21,7,FALSE),""),"")</f>
        <v/>
      </c>
      <c r="AL384" s="91" t="str">
        <f>IF(ISTEXT($D384),IF(AJ384=0,0,IF($AK384="","",IF('1. Eingabemaske'!$F$18="","",(IF('1. Eingabemaske'!$F$18=0,($AJ384/'1. Eingabemaske'!$G$18),($AJ384-1)/('1. Eingabemaske'!$G$18-1))*$AK384)))),"")</f>
        <v/>
      </c>
      <c r="AM384" s="103"/>
      <c r="AN384" s="94" t="str">
        <f>IF(AND(ISTEXT($D384),ISNUMBER($AM384)),IF(HLOOKUP(INT($I384),'1. Eingabemaske'!$I$12:$V$21,8,FALSE)&lt;&gt;0,HLOOKUP(INT($I384),'1. Eingabemaske'!$I$12:$V$21,8,FALSE),""),"")</f>
        <v/>
      </c>
      <c r="AO384" s="89" t="str">
        <f>IF(ISTEXT($D384),IF($AN384="","",IF('1. Eingabemaske'!#REF!="","",(IF('1. Eingabemaske'!#REF!=0,($AM384/'1. Eingabemaske'!#REF!),($AM384-1)/('1. Eingabemaske'!#REF!-1))*$AN384))),"")</f>
        <v/>
      </c>
      <c r="AP384" s="110"/>
      <c r="AQ384" s="94" t="str">
        <f>IF(AND(ISTEXT($D384),ISNUMBER($AP384)),IF(HLOOKUP(INT($I384),'1. Eingabemaske'!$I$12:$V$21,9,FALSE)&lt;&gt;0,HLOOKUP(INT($I384),'1. Eingabemaske'!$I$12:$V$21,9,FALSE),""),"")</f>
        <v/>
      </c>
      <c r="AR384" s="103"/>
      <c r="AS384" s="94" t="str">
        <f>IF(AND(ISTEXT($D384),ISNUMBER($AR384)),IF(HLOOKUP(INT($I384),'1. Eingabemaske'!$I$12:$V$21,10,FALSE)&lt;&gt;0,HLOOKUP(INT($I384),'1. Eingabemaske'!$I$12:$V$21,10,FALSE),""),"")</f>
        <v/>
      </c>
      <c r="AT384" s="95" t="str">
        <f>IF(ISTEXT($D384),(IF($AQ384="",0,IF('1. Eingabemaske'!$F$19="","",(IF('1. Eingabemaske'!$F$19=0,($AP384/'1. Eingabemaske'!$G$19),($AP384-1)/('1. Eingabemaske'!$G$19-1))*$AQ384)))+IF($AS384="",0,IF('1. Eingabemaske'!$F$20="","",(IF('1. Eingabemaske'!$F$20=0,($AR384/'1. Eingabemaske'!$G$20),($AR384-1)/('1. Eingabemaske'!$G$20-1))*$AS384)))),"")</f>
        <v/>
      </c>
      <c r="AU384" s="103"/>
      <c r="AV384" s="94" t="str">
        <f>IF(AND(ISTEXT($D384),ISNUMBER($AU384)),IF(HLOOKUP(INT($I384),'1. Eingabemaske'!$I$12:$V$21,11,FALSE)&lt;&gt;0,HLOOKUP(INT($I384),'1. Eingabemaske'!$I$12:$V$21,11,FALSE),""),"")</f>
        <v/>
      </c>
      <c r="AW384" s="103"/>
      <c r="AX384" s="94" t="str">
        <f>IF(AND(ISTEXT($D384),ISNUMBER($AW384)),IF(HLOOKUP(INT($I384),'1. Eingabemaske'!$I$12:$V$21,12,FALSE)&lt;&gt;0,HLOOKUP(INT($I384),'1. Eingabemaske'!$I$12:$V$21,12,FALSE),""),"")</f>
        <v/>
      </c>
      <c r="AY384" s="95" t="str">
        <f>IF(ISTEXT($D384),SUM(IF($AV384="",0,IF('1. Eingabemaske'!$F$21="","",(IF('1. Eingabemaske'!$F$21=0,($AU384/'1. Eingabemaske'!$G$21),($AU384-1)/('1. Eingabemaske'!$G$21-1)))*$AV384)),IF($AX384="",0,IF('1. Eingabemaske'!#REF!="","",(IF('1. Eingabemaske'!#REF!=0,($AW384/'1. Eingabemaske'!#REF!),($AW384-1)/('1. Eingabemaske'!#REF!-1)))*$AX384))),"")</f>
        <v/>
      </c>
      <c r="AZ384" s="84" t="str">
        <f t="shared" si="46"/>
        <v>Bitte BES einfügen</v>
      </c>
      <c r="BA384" s="96" t="str">
        <f t="shared" si="47"/>
        <v/>
      </c>
      <c r="BB384" s="100"/>
      <c r="BC384" s="100"/>
      <c r="BD384" s="100"/>
    </row>
    <row r="385" spans="2:56" ht="13.5" thickBot="1" x14ac:dyDescent="0.45">
      <c r="B385" s="99" t="str">
        <f t="shared" si="40"/>
        <v xml:space="preserve"> </v>
      </c>
      <c r="C385" s="100"/>
      <c r="D385" s="100"/>
      <c r="E385" s="100"/>
      <c r="F385" s="100"/>
      <c r="G385" s="101"/>
      <c r="H385" s="101"/>
      <c r="I385" s="84" t="str">
        <f>IF(ISBLANK(Tableau1[[#This Row],[Name]]),"",((Tableau1[[#This Row],[Testdatum]]-Tableau1[[#This Row],[Geburtsdatum]])/365))</f>
        <v/>
      </c>
      <c r="J385" s="102" t="str">
        <f t="shared" si="41"/>
        <v xml:space="preserve"> </v>
      </c>
      <c r="K385" s="103"/>
      <c r="L385" s="103"/>
      <c r="M385" s="104" t="str">
        <f>IF(ISTEXT(D385),IF(L385="","",IF(HLOOKUP(INT($I385),'1. Eingabemaske'!$I$12:$V$21,2,FALSE)&lt;&gt;0,HLOOKUP(INT($I385),'1. Eingabemaske'!$I$12:$V$21,2,FALSE),"")),"")</f>
        <v/>
      </c>
      <c r="N385" s="105" t="str">
        <f>IF(ISTEXT($D385),IF(F385="M",IF(L385="","",IF($K385="Frühentwickler",VLOOKUP(INT($I385),'1. Eingabemaske'!$Z$12:$AF$28,5,FALSE),IF($K385="Normalentwickler",VLOOKUP(INT($I385),'1. Eingabemaske'!$Z$12:$AF$23,6,FALSE),IF($K385="Spätentwickler",VLOOKUP(INT($I385),'1. Eingabemaske'!$Z$12:$AF$23,7,FALSE),0)))+((VLOOKUP(INT($I385),'1. Eingabemaske'!$Z$12:$AF$23,2,FALSE))*(($G385-DATE(YEAR($G385),1,1)+1)/365))),IF(F385="W",(IF($K385="Frühentwickler",VLOOKUP(INT($I385),'1. Eingabemaske'!$AH$12:$AN$28,5,FALSE),IF($K385="Normalentwickler",VLOOKUP(INT($I385),'1. Eingabemaske'!$AH$12:$AN$23,6,FALSE),IF($K385="Spätentwickler",VLOOKUP(INT($I385),'1. Eingabemaske'!$AH$12:$AN$23,7,FALSE),0)))+((VLOOKUP(INT($I385),'1. Eingabemaske'!$AH$12:$AN$23,2,FALSE))*(($G385-DATE(YEAR($G385),1,1)+1)/365))),"Geschlecht fehlt!")),"")</f>
        <v/>
      </c>
      <c r="O385" s="106" t="str">
        <f>IF(ISTEXT(D385),IF(M385="","",IF('1. Eingabemaske'!$F$13="",0,(IF('1. Eingabemaske'!$F$13=0,(L385/'1. Eingabemaske'!$G$13),(L385-1)/('1. Eingabemaske'!$G$13-1))*M385*N385))),"")</f>
        <v/>
      </c>
      <c r="P385" s="103"/>
      <c r="Q385" s="103"/>
      <c r="R385" s="104" t="str">
        <f t="shared" si="42"/>
        <v/>
      </c>
      <c r="S385" s="104" t="str">
        <f>IF(AND(ISTEXT($D385),ISNUMBER(R385)),IF(HLOOKUP(INT($I385),'1. Eingabemaske'!$I$12:$V$21,3,FALSE)&lt;&gt;0,HLOOKUP(INT($I385),'1. Eingabemaske'!$I$12:$V$21,3,FALSE),""),"")</f>
        <v/>
      </c>
      <c r="T385" s="106" t="str">
        <f>IF(ISTEXT($D385),IF($S385="","",IF($R385="","",IF('1. Eingabemaske'!$F$14="",0,(IF('1. Eingabemaske'!$F$14=0,(R385/'1. Eingabemaske'!$G$14),(R385-1)/('1. Eingabemaske'!$G$14-1))*$S385)))),"")</f>
        <v/>
      </c>
      <c r="U385" s="103"/>
      <c r="V385" s="103"/>
      <c r="W385" s="104" t="str">
        <f t="shared" si="43"/>
        <v/>
      </c>
      <c r="X385" s="104" t="str">
        <f>IF(AND(ISTEXT($D385),ISNUMBER(W385)),IF(HLOOKUP(INT($I385),'1. Eingabemaske'!$I$12:$V$21,4,FALSE)&lt;&gt;0,HLOOKUP(INT($I385),'1. Eingabemaske'!$I$12:$V$21,4,FALSE),""),"")</f>
        <v/>
      </c>
      <c r="Y385" s="108" t="str">
        <f>IF(ISTEXT($D385),IF($W385="","",IF($X385="","",IF('1. Eingabemaske'!$F$15="","",(IF('1. Eingabemaske'!$F$15=0,($W385/'1. Eingabemaske'!$G$15),($W385-1)/('1. Eingabemaske'!$G$15-1))*$X385)))),"")</f>
        <v/>
      </c>
      <c r="Z385" s="103"/>
      <c r="AA385" s="103"/>
      <c r="AB385" s="104" t="str">
        <f t="shared" si="44"/>
        <v/>
      </c>
      <c r="AC385" s="104" t="str">
        <f>IF(AND(ISTEXT($D385),ISNUMBER($AB385)),IF(HLOOKUP(INT($I385),'1. Eingabemaske'!$I$12:$V$21,5,FALSE)&lt;&gt;0,HLOOKUP(INT($I385),'1. Eingabemaske'!$I$12:$V$21,5,FALSE),""),"")</f>
        <v/>
      </c>
      <c r="AD385" s="91" t="str">
        <f>IF(ISTEXT($D385),IF($AC385="","",IF('1. Eingabemaske'!$F$16="","",(IF('1. Eingabemaske'!$F$16=0,($AB385/'1. Eingabemaske'!$G$16),($AB385-1)/('1. Eingabemaske'!$G$16-1))*$AC385))),"")</f>
        <v/>
      </c>
      <c r="AE385" s="92" t="str">
        <f>IF(ISTEXT($D385),IF(F385="M",IF(L385="","",IF($K385="Frühentwickler",VLOOKUP(INT($I385),'1. Eingabemaske'!$Z$12:$AF$28,5,FALSE),IF($K385="Normalentwickler",VLOOKUP(INT($I385),'1. Eingabemaske'!$Z$12:$AF$23,6,FALSE),IF($K385="Spätentwickler",VLOOKUP(INT($I385),'1. Eingabemaske'!$Z$12:$AF$23,7,FALSE),0)))+((VLOOKUP(INT($I385),'1. Eingabemaske'!$Z$12:$AF$23,2,FALSE))*(($G385-DATE(YEAR($G385),1,1)+1)/365))),IF(F385="W",(IF($K385="Frühentwickler",VLOOKUP(INT($I385),'1. Eingabemaske'!$AH$12:$AN$28,5,FALSE),IF($K385="Normalentwickler",VLOOKUP(INT($I385),'1. Eingabemaske'!$AH$12:$AN$23,6,FALSE),IF($K385="Spätentwickler",VLOOKUP(INT($I385),'1. Eingabemaske'!$AH$12:$AN$23,7,FALSE),0)))+((VLOOKUP(INT($I385),'1. Eingabemaske'!$AH$12:$AN$23,2,FALSE))*(($G385-DATE(YEAR($G385),1,1)+1)/365))),"Geschlecht fehlt!")),"")</f>
        <v/>
      </c>
      <c r="AF385" s="93" t="str">
        <f t="shared" si="45"/>
        <v/>
      </c>
      <c r="AG385" s="103"/>
      <c r="AH385" s="94" t="str">
        <f>IF(AND(ISTEXT($D385),ISNUMBER($AG385)),IF(HLOOKUP(INT($I385),'1. Eingabemaske'!$I$12:$V$21,6,FALSE)&lt;&gt;0,HLOOKUP(INT($I385),'1. Eingabemaske'!$I$12:$V$21,6,FALSE),""),"")</f>
        <v/>
      </c>
      <c r="AI385" s="91" t="str">
        <f>IF(ISTEXT($D385),IF($AH385="","",IF('1. Eingabemaske'!$F$17="","",(IF('1. Eingabemaske'!$F$17=0,($AG385/'1. Eingabemaske'!$G$17),($AG385-1)/('1. Eingabemaske'!$G$17-1))*$AH385))),"")</f>
        <v/>
      </c>
      <c r="AJ385" s="103"/>
      <c r="AK385" s="94" t="str">
        <f>IF(AND(ISTEXT($D385),ISNUMBER($AJ385)),IF(HLOOKUP(INT($I385),'1. Eingabemaske'!$I$12:$V$21,7,FALSE)&lt;&gt;0,HLOOKUP(INT($I385),'1. Eingabemaske'!$I$12:$V$21,7,FALSE),""),"")</f>
        <v/>
      </c>
      <c r="AL385" s="91" t="str">
        <f>IF(ISTEXT($D385),IF(AJ385=0,0,IF($AK385="","",IF('1. Eingabemaske'!$F$18="","",(IF('1. Eingabemaske'!$F$18=0,($AJ385/'1. Eingabemaske'!$G$18),($AJ385-1)/('1. Eingabemaske'!$G$18-1))*$AK385)))),"")</f>
        <v/>
      </c>
      <c r="AM385" s="103"/>
      <c r="AN385" s="94" t="str">
        <f>IF(AND(ISTEXT($D385),ISNUMBER($AM385)),IF(HLOOKUP(INT($I385),'1. Eingabemaske'!$I$12:$V$21,8,FALSE)&lt;&gt;0,HLOOKUP(INT($I385),'1. Eingabemaske'!$I$12:$V$21,8,FALSE),""),"")</f>
        <v/>
      </c>
      <c r="AO385" s="89" t="str">
        <f>IF(ISTEXT($D385),IF($AN385="","",IF('1. Eingabemaske'!#REF!="","",(IF('1. Eingabemaske'!#REF!=0,($AM385/'1. Eingabemaske'!#REF!),($AM385-1)/('1. Eingabemaske'!#REF!-1))*$AN385))),"")</f>
        <v/>
      </c>
      <c r="AP385" s="110"/>
      <c r="AQ385" s="94" t="str">
        <f>IF(AND(ISTEXT($D385),ISNUMBER($AP385)),IF(HLOOKUP(INT($I385),'1. Eingabemaske'!$I$12:$V$21,9,FALSE)&lt;&gt;0,HLOOKUP(INT($I385),'1. Eingabemaske'!$I$12:$V$21,9,FALSE),""),"")</f>
        <v/>
      </c>
      <c r="AR385" s="103"/>
      <c r="AS385" s="94" t="str">
        <f>IF(AND(ISTEXT($D385),ISNUMBER($AR385)),IF(HLOOKUP(INT($I385),'1. Eingabemaske'!$I$12:$V$21,10,FALSE)&lt;&gt;0,HLOOKUP(INT($I385),'1. Eingabemaske'!$I$12:$V$21,10,FALSE),""),"")</f>
        <v/>
      </c>
      <c r="AT385" s="95" t="str">
        <f>IF(ISTEXT($D385),(IF($AQ385="",0,IF('1. Eingabemaske'!$F$19="","",(IF('1. Eingabemaske'!$F$19=0,($AP385/'1. Eingabemaske'!$G$19),($AP385-1)/('1. Eingabemaske'!$G$19-1))*$AQ385)))+IF($AS385="",0,IF('1. Eingabemaske'!$F$20="","",(IF('1. Eingabemaske'!$F$20=0,($AR385/'1. Eingabemaske'!$G$20),($AR385-1)/('1. Eingabemaske'!$G$20-1))*$AS385)))),"")</f>
        <v/>
      </c>
      <c r="AU385" s="103"/>
      <c r="AV385" s="94" t="str">
        <f>IF(AND(ISTEXT($D385),ISNUMBER($AU385)),IF(HLOOKUP(INT($I385),'1. Eingabemaske'!$I$12:$V$21,11,FALSE)&lt;&gt;0,HLOOKUP(INT($I385),'1. Eingabemaske'!$I$12:$V$21,11,FALSE),""),"")</f>
        <v/>
      </c>
      <c r="AW385" s="103"/>
      <c r="AX385" s="94" t="str">
        <f>IF(AND(ISTEXT($D385),ISNUMBER($AW385)),IF(HLOOKUP(INT($I385),'1. Eingabemaske'!$I$12:$V$21,12,FALSE)&lt;&gt;0,HLOOKUP(INT($I385),'1. Eingabemaske'!$I$12:$V$21,12,FALSE),""),"")</f>
        <v/>
      </c>
      <c r="AY385" s="95" t="str">
        <f>IF(ISTEXT($D385),SUM(IF($AV385="",0,IF('1. Eingabemaske'!$F$21="","",(IF('1. Eingabemaske'!$F$21=0,($AU385/'1. Eingabemaske'!$G$21),($AU385-1)/('1. Eingabemaske'!$G$21-1)))*$AV385)),IF($AX385="",0,IF('1. Eingabemaske'!#REF!="","",(IF('1. Eingabemaske'!#REF!=0,($AW385/'1. Eingabemaske'!#REF!),($AW385-1)/('1. Eingabemaske'!#REF!-1)))*$AX385))),"")</f>
        <v/>
      </c>
      <c r="AZ385" s="84" t="str">
        <f t="shared" si="46"/>
        <v>Bitte BES einfügen</v>
      </c>
      <c r="BA385" s="96" t="str">
        <f t="shared" si="47"/>
        <v/>
      </c>
      <c r="BB385" s="100"/>
      <c r="BC385" s="100"/>
      <c r="BD385" s="100"/>
    </row>
    <row r="386" spans="2:56" ht="13.5" thickBot="1" x14ac:dyDescent="0.45">
      <c r="B386" s="99" t="str">
        <f t="shared" si="40"/>
        <v xml:space="preserve"> </v>
      </c>
      <c r="C386" s="100"/>
      <c r="D386" s="100"/>
      <c r="E386" s="100"/>
      <c r="F386" s="100"/>
      <c r="G386" s="101"/>
      <c r="H386" s="101"/>
      <c r="I386" s="84" t="str">
        <f>IF(ISBLANK(Tableau1[[#This Row],[Name]]),"",((Tableau1[[#This Row],[Testdatum]]-Tableau1[[#This Row],[Geburtsdatum]])/365))</f>
        <v/>
      </c>
      <c r="J386" s="102" t="str">
        <f t="shared" si="41"/>
        <v xml:space="preserve"> </v>
      </c>
      <c r="K386" s="103"/>
      <c r="L386" s="103"/>
      <c r="M386" s="104" t="str">
        <f>IF(ISTEXT(D386),IF(L386="","",IF(HLOOKUP(INT($I386),'1. Eingabemaske'!$I$12:$V$21,2,FALSE)&lt;&gt;0,HLOOKUP(INT($I386),'1. Eingabemaske'!$I$12:$V$21,2,FALSE),"")),"")</f>
        <v/>
      </c>
      <c r="N386" s="105" t="str">
        <f>IF(ISTEXT($D386),IF(F386="M",IF(L386="","",IF($K386="Frühentwickler",VLOOKUP(INT($I386),'1. Eingabemaske'!$Z$12:$AF$28,5,FALSE),IF($K386="Normalentwickler",VLOOKUP(INT($I386),'1. Eingabemaske'!$Z$12:$AF$23,6,FALSE),IF($K386="Spätentwickler",VLOOKUP(INT($I386),'1. Eingabemaske'!$Z$12:$AF$23,7,FALSE),0)))+((VLOOKUP(INT($I386),'1. Eingabemaske'!$Z$12:$AF$23,2,FALSE))*(($G386-DATE(YEAR($G386),1,1)+1)/365))),IF(F386="W",(IF($K386="Frühentwickler",VLOOKUP(INT($I386),'1. Eingabemaske'!$AH$12:$AN$28,5,FALSE),IF($K386="Normalentwickler",VLOOKUP(INT($I386),'1. Eingabemaske'!$AH$12:$AN$23,6,FALSE),IF($K386="Spätentwickler",VLOOKUP(INT($I386),'1. Eingabemaske'!$AH$12:$AN$23,7,FALSE),0)))+((VLOOKUP(INT($I386),'1. Eingabemaske'!$AH$12:$AN$23,2,FALSE))*(($G386-DATE(YEAR($G386),1,1)+1)/365))),"Geschlecht fehlt!")),"")</f>
        <v/>
      </c>
      <c r="O386" s="106" t="str">
        <f>IF(ISTEXT(D386),IF(M386="","",IF('1. Eingabemaske'!$F$13="",0,(IF('1. Eingabemaske'!$F$13=0,(L386/'1. Eingabemaske'!$G$13),(L386-1)/('1. Eingabemaske'!$G$13-1))*M386*N386))),"")</f>
        <v/>
      </c>
      <c r="P386" s="103"/>
      <c r="Q386" s="103"/>
      <c r="R386" s="104" t="str">
        <f t="shared" si="42"/>
        <v/>
      </c>
      <c r="S386" s="104" t="str">
        <f>IF(AND(ISTEXT($D386),ISNUMBER(R386)),IF(HLOOKUP(INT($I386),'1. Eingabemaske'!$I$12:$V$21,3,FALSE)&lt;&gt;0,HLOOKUP(INT($I386),'1. Eingabemaske'!$I$12:$V$21,3,FALSE),""),"")</f>
        <v/>
      </c>
      <c r="T386" s="106" t="str">
        <f>IF(ISTEXT($D386),IF($S386="","",IF($R386="","",IF('1. Eingabemaske'!$F$14="",0,(IF('1. Eingabemaske'!$F$14=0,(R386/'1. Eingabemaske'!$G$14),(R386-1)/('1. Eingabemaske'!$G$14-1))*$S386)))),"")</f>
        <v/>
      </c>
      <c r="U386" s="103"/>
      <c r="V386" s="103"/>
      <c r="W386" s="104" t="str">
        <f t="shared" si="43"/>
        <v/>
      </c>
      <c r="X386" s="104" t="str">
        <f>IF(AND(ISTEXT($D386),ISNUMBER(W386)),IF(HLOOKUP(INT($I386),'1. Eingabemaske'!$I$12:$V$21,4,FALSE)&lt;&gt;0,HLOOKUP(INT($I386),'1. Eingabemaske'!$I$12:$V$21,4,FALSE),""),"")</f>
        <v/>
      </c>
      <c r="Y386" s="108" t="str">
        <f>IF(ISTEXT($D386),IF($W386="","",IF($X386="","",IF('1. Eingabemaske'!$F$15="","",(IF('1. Eingabemaske'!$F$15=0,($W386/'1. Eingabemaske'!$G$15),($W386-1)/('1. Eingabemaske'!$G$15-1))*$X386)))),"")</f>
        <v/>
      </c>
      <c r="Z386" s="103"/>
      <c r="AA386" s="103"/>
      <c r="AB386" s="104" t="str">
        <f t="shared" si="44"/>
        <v/>
      </c>
      <c r="AC386" s="104" t="str">
        <f>IF(AND(ISTEXT($D386),ISNUMBER($AB386)),IF(HLOOKUP(INT($I386),'1. Eingabemaske'!$I$12:$V$21,5,FALSE)&lt;&gt;0,HLOOKUP(INT($I386),'1. Eingabemaske'!$I$12:$V$21,5,FALSE),""),"")</f>
        <v/>
      </c>
      <c r="AD386" s="91" t="str">
        <f>IF(ISTEXT($D386),IF($AC386="","",IF('1. Eingabemaske'!$F$16="","",(IF('1. Eingabemaske'!$F$16=0,($AB386/'1. Eingabemaske'!$G$16),($AB386-1)/('1. Eingabemaske'!$G$16-1))*$AC386))),"")</f>
        <v/>
      </c>
      <c r="AE386" s="92" t="str">
        <f>IF(ISTEXT($D386),IF(F386="M",IF(L386="","",IF($K386="Frühentwickler",VLOOKUP(INT($I386),'1. Eingabemaske'!$Z$12:$AF$28,5,FALSE),IF($K386="Normalentwickler",VLOOKUP(INT($I386),'1. Eingabemaske'!$Z$12:$AF$23,6,FALSE),IF($K386="Spätentwickler",VLOOKUP(INT($I386),'1. Eingabemaske'!$Z$12:$AF$23,7,FALSE),0)))+((VLOOKUP(INT($I386),'1. Eingabemaske'!$Z$12:$AF$23,2,FALSE))*(($G386-DATE(YEAR($G386),1,1)+1)/365))),IF(F386="W",(IF($K386="Frühentwickler",VLOOKUP(INT($I386),'1. Eingabemaske'!$AH$12:$AN$28,5,FALSE),IF($K386="Normalentwickler",VLOOKUP(INT($I386),'1. Eingabemaske'!$AH$12:$AN$23,6,FALSE),IF($K386="Spätentwickler",VLOOKUP(INT($I386),'1. Eingabemaske'!$AH$12:$AN$23,7,FALSE),0)))+((VLOOKUP(INT($I386),'1. Eingabemaske'!$AH$12:$AN$23,2,FALSE))*(($G386-DATE(YEAR($G386),1,1)+1)/365))),"Geschlecht fehlt!")),"")</f>
        <v/>
      </c>
      <c r="AF386" s="93" t="str">
        <f t="shared" si="45"/>
        <v/>
      </c>
      <c r="AG386" s="103"/>
      <c r="AH386" s="94" t="str">
        <f>IF(AND(ISTEXT($D386),ISNUMBER($AG386)),IF(HLOOKUP(INT($I386),'1. Eingabemaske'!$I$12:$V$21,6,FALSE)&lt;&gt;0,HLOOKUP(INT($I386),'1. Eingabemaske'!$I$12:$V$21,6,FALSE),""),"")</f>
        <v/>
      </c>
      <c r="AI386" s="91" t="str">
        <f>IF(ISTEXT($D386),IF($AH386="","",IF('1. Eingabemaske'!$F$17="","",(IF('1. Eingabemaske'!$F$17=0,($AG386/'1. Eingabemaske'!$G$17),($AG386-1)/('1. Eingabemaske'!$G$17-1))*$AH386))),"")</f>
        <v/>
      </c>
      <c r="AJ386" s="103"/>
      <c r="AK386" s="94" t="str">
        <f>IF(AND(ISTEXT($D386),ISNUMBER($AJ386)),IF(HLOOKUP(INT($I386),'1. Eingabemaske'!$I$12:$V$21,7,FALSE)&lt;&gt;0,HLOOKUP(INT($I386),'1. Eingabemaske'!$I$12:$V$21,7,FALSE),""),"")</f>
        <v/>
      </c>
      <c r="AL386" s="91" t="str">
        <f>IF(ISTEXT($D386),IF(AJ386=0,0,IF($AK386="","",IF('1. Eingabemaske'!$F$18="","",(IF('1. Eingabemaske'!$F$18=0,($AJ386/'1. Eingabemaske'!$G$18),($AJ386-1)/('1. Eingabemaske'!$G$18-1))*$AK386)))),"")</f>
        <v/>
      </c>
      <c r="AM386" s="103"/>
      <c r="AN386" s="94" t="str">
        <f>IF(AND(ISTEXT($D386),ISNUMBER($AM386)),IF(HLOOKUP(INT($I386),'1. Eingabemaske'!$I$12:$V$21,8,FALSE)&lt;&gt;0,HLOOKUP(INT($I386),'1. Eingabemaske'!$I$12:$V$21,8,FALSE),""),"")</f>
        <v/>
      </c>
      <c r="AO386" s="89" t="str">
        <f>IF(ISTEXT($D386),IF($AN386="","",IF('1. Eingabemaske'!#REF!="","",(IF('1. Eingabemaske'!#REF!=0,($AM386/'1. Eingabemaske'!#REF!),($AM386-1)/('1. Eingabemaske'!#REF!-1))*$AN386))),"")</f>
        <v/>
      </c>
      <c r="AP386" s="110"/>
      <c r="AQ386" s="94" t="str">
        <f>IF(AND(ISTEXT($D386),ISNUMBER($AP386)),IF(HLOOKUP(INT($I386),'1. Eingabemaske'!$I$12:$V$21,9,FALSE)&lt;&gt;0,HLOOKUP(INT($I386),'1. Eingabemaske'!$I$12:$V$21,9,FALSE),""),"")</f>
        <v/>
      </c>
      <c r="AR386" s="103"/>
      <c r="AS386" s="94" t="str">
        <f>IF(AND(ISTEXT($D386),ISNUMBER($AR386)),IF(HLOOKUP(INT($I386),'1. Eingabemaske'!$I$12:$V$21,10,FALSE)&lt;&gt;0,HLOOKUP(INT($I386),'1. Eingabemaske'!$I$12:$V$21,10,FALSE),""),"")</f>
        <v/>
      </c>
      <c r="AT386" s="95" t="str">
        <f>IF(ISTEXT($D386),(IF($AQ386="",0,IF('1. Eingabemaske'!$F$19="","",(IF('1. Eingabemaske'!$F$19=0,($AP386/'1. Eingabemaske'!$G$19),($AP386-1)/('1. Eingabemaske'!$G$19-1))*$AQ386)))+IF($AS386="",0,IF('1. Eingabemaske'!$F$20="","",(IF('1. Eingabemaske'!$F$20=0,($AR386/'1. Eingabemaske'!$G$20),($AR386-1)/('1. Eingabemaske'!$G$20-1))*$AS386)))),"")</f>
        <v/>
      </c>
      <c r="AU386" s="103"/>
      <c r="AV386" s="94" t="str">
        <f>IF(AND(ISTEXT($D386),ISNUMBER($AU386)),IF(HLOOKUP(INT($I386),'1. Eingabemaske'!$I$12:$V$21,11,FALSE)&lt;&gt;0,HLOOKUP(INT($I386),'1. Eingabemaske'!$I$12:$V$21,11,FALSE),""),"")</f>
        <v/>
      </c>
      <c r="AW386" s="103"/>
      <c r="AX386" s="94" t="str">
        <f>IF(AND(ISTEXT($D386),ISNUMBER($AW386)),IF(HLOOKUP(INT($I386),'1. Eingabemaske'!$I$12:$V$21,12,FALSE)&lt;&gt;0,HLOOKUP(INT($I386),'1. Eingabemaske'!$I$12:$V$21,12,FALSE),""),"")</f>
        <v/>
      </c>
      <c r="AY386" s="95" t="str">
        <f>IF(ISTEXT($D386),SUM(IF($AV386="",0,IF('1. Eingabemaske'!$F$21="","",(IF('1. Eingabemaske'!$F$21=0,($AU386/'1. Eingabemaske'!$G$21),($AU386-1)/('1. Eingabemaske'!$G$21-1)))*$AV386)),IF($AX386="",0,IF('1. Eingabemaske'!#REF!="","",(IF('1. Eingabemaske'!#REF!=0,($AW386/'1. Eingabemaske'!#REF!),($AW386-1)/('1. Eingabemaske'!#REF!-1)))*$AX386))),"")</f>
        <v/>
      </c>
      <c r="AZ386" s="84" t="str">
        <f t="shared" si="46"/>
        <v>Bitte BES einfügen</v>
      </c>
      <c r="BA386" s="96" t="str">
        <f t="shared" si="47"/>
        <v/>
      </c>
      <c r="BB386" s="100"/>
      <c r="BC386" s="100"/>
      <c r="BD386" s="100"/>
    </row>
    <row r="387" spans="2:56" ht="13.5" thickBot="1" x14ac:dyDescent="0.45">
      <c r="B387" s="99" t="str">
        <f t="shared" si="40"/>
        <v xml:space="preserve"> </v>
      </c>
      <c r="C387" s="100"/>
      <c r="D387" s="100"/>
      <c r="E387" s="100"/>
      <c r="F387" s="100"/>
      <c r="G387" s="101"/>
      <c r="H387" s="101"/>
      <c r="I387" s="84" t="str">
        <f>IF(ISBLANK(Tableau1[[#This Row],[Name]]),"",((Tableau1[[#This Row],[Testdatum]]-Tableau1[[#This Row],[Geburtsdatum]])/365))</f>
        <v/>
      </c>
      <c r="J387" s="102" t="str">
        <f t="shared" si="41"/>
        <v xml:space="preserve"> </v>
      </c>
      <c r="K387" s="103"/>
      <c r="L387" s="103"/>
      <c r="M387" s="104" t="str">
        <f>IF(ISTEXT(D387),IF(L387="","",IF(HLOOKUP(INT($I387),'1. Eingabemaske'!$I$12:$V$21,2,FALSE)&lt;&gt;0,HLOOKUP(INT($I387),'1. Eingabemaske'!$I$12:$V$21,2,FALSE),"")),"")</f>
        <v/>
      </c>
      <c r="N387" s="105" t="str">
        <f>IF(ISTEXT($D387),IF(F387="M",IF(L387="","",IF($K387="Frühentwickler",VLOOKUP(INT($I387),'1. Eingabemaske'!$Z$12:$AF$28,5,FALSE),IF($K387="Normalentwickler",VLOOKUP(INT($I387),'1. Eingabemaske'!$Z$12:$AF$23,6,FALSE),IF($K387="Spätentwickler",VLOOKUP(INT($I387),'1. Eingabemaske'!$Z$12:$AF$23,7,FALSE),0)))+((VLOOKUP(INT($I387),'1. Eingabemaske'!$Z$12:$AF$23,2,FALSE))*(($G387-DATE(YEAR($G387),1,1)+1)/365))),IF(F387="W",(IF($K387="Frühentwickler",VLOOKUP(INT($I387),'1. Eingabemaske'!$AH$12:$AN$28,5,FALSE),IF($K387="Normalentwickler",VLOOKUP(INT($I387),'1. Eingabemaske'!$AH$12:$AN$23,6,FALSE),IF($K387="Spätentwickler",VLOOKUP(INT($I387),'1. Eingabemaske'!$AH$12:$AN$23,7,FALSE),0)))+((VLOOKUP(INT($I387),'1. Eingabemaske'!$AH$12:$AN$23,2,FALSE))*(($G387-DATE(YEAR($G387),1,1)+1)/365))),"Geschlecht fehlt!")),"")</f>
        <v/>
      </c>
      <c r="O387" s="106" t="str">
        <f>IF(ISTEXT(D387),IF(M387="","",IF('1. Eingabemaske'!$F$13="",0,(IF('1. Eingabemaske'!$F$13=0,(L387/'1. Eingabemaske'!$G$13),(L387-1)/('1. Eingabemaske'!$G$13-1))*M387*N387))),"")</f>
        <v/>
      </c>
      <c r="P387" s="103"/>
      <c r="Q387" s="103"/>
      <c r="R387" s="104" t="str">
        <f t="shared" si="42"/>
        <v/>
      </c>
      <c r="S387" s="104" t="str">
        <f>IF(AND(ISTEXT($D387),ISNUMBER(R387)),IF(HLOOKUP(INT($I387),'1. Eingabemaske'!$I$12:$V$21,3,FALSE)&lt;&gt;0,HLOOKUP(INT($I387),'1. Eingabemaske'!$I$12:$V$21,3,FALSE),""),"")</f>
        <v/>
      </c>
      <c r="T387" s="106" t="str">
        <f>IF(ISTEXT($D387),IF($S387="","",IF($R387="","",IF('1. Eingabemaske'!$F$14="",0,(IF('1. Eingabemaske'!$F$14=0,(R387/'1. Eingabemaske'!$G$14),(R387-1)/('1. Eingabemaske'!$G$14-1))*$S387)))),"")</f>
        <v/>
      </c>
      <c r="U387" s="103"/>
      <c r="V387" s="103"/>
      <c r="W387" s="104" t="str">
        <f t="shared" si="43"/>
        <v/>
      </c>
      <c r="X387" s="104" t="str">
        <f>IF(AND(ISTEXT($D387),ISNUMBER(W387)),IF(HLOOKUP(INT($I387),'1. Eingabemaske'!$I$12:$V$21,4,FALSE)&lt;&gt;0,HLOOKUP(INT($I387),'1. Eingabemaske'!$I$12:$V$21,4,FALSE),""),"")</f>
        <v/>
      </c>
      <c r="Y387" s="108" t="str">
        <f>IF(ISTEXT($D387),IF($W387="","",IF($X387="","",IF('1. Eingabemaske'!$F$15="","",(IF('1. Eingabemaske'!$F$15=0,($W387/'1. Eingabemaske'!$G$15),($W387-1)/('1. Eingabemaske'!$G$15-1))*$X387)))),"")</f>
        <v/>
      </c>
      <c r="Z387" s="103"/>
      <c r="AA387" s="103"/>
      <c r="AB387" s="104" t="str">
        <f t="shared" si="44"/>
        <v/>
      </c>
      <c r="AC387" s="104" t="str">
        <f>IF(AND(ISTEXT($D387),ISNUMBER($AB387)),IF(HLOOKUP(INT($I387),'1. Eingabemaske'!$I$12:$V$21,5,FALSE)&lt;&gt;0,HLOOKUP(INT($I387),'1. Eingabemaske'!$I$12:$V$21,5,FALSE),""),"")</f>
        <v/>
      </c>
      <c r="AD387" s="91" t="str">
        <f>IF(ISTEXT($D387),IF($AC387="","",IF('1. Eingabemaske'!$F$16="","",(IF('1. Eingabemaske'!$F$16=0,($AB387/'1. Eingabemaske'!$G$16),($AB387-1)/('1. Eingabemaske'!$G$16-1))*$AC387))),"")</f>
        <v/>
      </c>
      <c r="AE387" s="92" t="str">
        <f>IF(ISTEXT($D387),IF(F387="M",IF(L387="","",IF($K387="Frühentwickler",VLOOKUP(INT($I387),'1. Eingabemaske'!$Z$12:$AF$28,5,FALSE),IF($K387="Normalentwickler",VLOOKUP(INT($I387),'1. Eingabemaske'!$Z$12:$AF$23,6,FALSE),IF($K387="Spätentwickler",VLOOKUP(INT($I387),'1. Eingabemaske'!$Z$12:$AF$23,7,FALSE),0)))+((VLOOKUP(INT($I387),'1. Eingabemaske'!$Z$12:$AF$23,2,FALSE))*(($G387-DATE(YEAR($G387),1,1)+1)/365))),IF(F387="W",(IF($K387="Frühentwickler",VLOOKUP(INT($I387),'1. Eingabemaske'!$AH$12:$AN$28,5,FALSE),IF($K387="Normalentwickler",VLOOKUP(INT($I387),'1. Eingabemaske'!$AH$12:$AN$23,6,FALSE),IF($K387="Spätentwickler",VLOOKUP(INT($I387),'1. Eingabemaske'!$AH$12:$AN$23,7,FALSE),0)))+((VLOOKUP(INT($I387),'1. Eingabemaske'!$AH$12:$AN$23,2,FALSE))*(($G387-DATE(YEAR($G387),1,1)+1)/365))),"Geschlecht fehlt!")),"")</f>
        <v/>
      </c>
      <c r="AF387" s="93" t="str">
        <f t="shared" si="45"/>
        <v/>
      </c>
      <c r="AG387" s="103"/>
      <c r="AH387" s="94" t="str">
        <f>IF(AND(ISTEXT($D387),ISNUMBER($AG387)),IF(HLOOKUP(INT($I387),'1. Eingabemaske'!$I$12:$V$21,6,FALSE)&lt;&gt;0,HLOOKUP(INT($I387),'1. Eingabemaske'!$I$12:$V$21,6,FALSE),""),"")</f>
        <v/>
      </c>
      <c r="AI387" s="91" t="str">
        <f>IF(ISTEXT($D387),IF($AH387="","",IF('1. Eingabemaske'!$F$17="","",(IF('1. Eingabemaske'!$F$17=0,($AG387/'1. Eingabemaske'!$G$17),($AG387-1)/('1. Eingabemaske'!$G$17-1))*$AH387))),"")</f>
        <v/>
      </c>
      <c r="AJ387" s="103"/>
      <c r="AK387" s="94" t="str">
        <f>IF(AND(ISTEXT($D387),ISNUMBER($AJ387)),IF(HLOOKUP(INT($I387),'1. Eingabemaske'!$I$12:$V$21,7,FALSE)&lt;&gt;0,HLOOKUP(INT($I387),'1. Eingabemaske'!$I$12:$V$21,7,FALSE),""),"")</f>
        <v/>
      </c>
      <c r="AL387" s="91" t="str">
        <f>IF(ISTEXT($D387),IF(AJ387=0,0,IF($AK387="","",IF('1. Eingabemaske'!$F$18="","",(IF('1. Eingabemaske'!$F$18=0,($AJ387/'1. Eingabemaske'!$G$18),($AJ387-1)/('1. Eingabemaske'!$G$18-1))*$AK387)))),"")</f>
        <v/>
      </c>
      <c r="AM387" s="103"/>
      <c r="AN387" s="94" t="str">
        <f>IF(AND(ISTEXT($D387),ISNUMBER($AM387)),IF(HLOOKUP(INT($I387),'1. Eingabemaske'!$I$12:$V$21,8,FALSE)&lt;&gt;0,HLOOKUP(INT($I387),'1. Eingabemaske'!$I$12:$V$21,8,FALSE),""),"")</f>
        <v/>
      </c>
      <c r="AO387" s="89" t="str">
        <f>IF(ISTEXT($D387),IF($AN387="","",IF('1. Eingabemaske'!#REF!="","",(IF('1. Eingabemaske'!#REF!=0,($AM387/'1. Eingabemaske'!#REF!),($AM387-1)/('1. Eingabemaske'!#REF!-1))*$AN387))),"")</f>
        <v/>
      </c>
      <c r="AP387" s="110"/>
      <c r="AQ387" s="94" t="str">
        <f>IF(AND(ISTEXT($D387),ISNUMBER($AP387)),IF(HLOOKUP(INT($I387),'1. Eingabemaske'!$I$12:$V$21,9,FALSE)&lt;&gt;0,HLOOKUP(INT($I387),'1. Eingabemaske'!$I$12:$V$21,9,FALSE),""),"")</f>
        <v/>
      </c>
      <c r="AR387" s="103"/>
      <c r="AS387" s="94" t="str">
        <f>IF(AND(ISTEXT($D387),ISNUMBER($AR387)),IF(HLOOKUP(INT($I387),'1. Eingabemaske'!$I$12:$V$21,10,FALSE)&lt;&gt;0,HLOOKUP(INT($I387),'1. Eingabemaske'!$I$12:$V$21,10,FALSE),""),"")</f>
        <v/>
      </c>
      <c r="AT387" s="95" t="str">
        <f>IF(ISTEXT($D387),(IF($AQ387="",0,IF('1. Eingabemaske'!$F$19="","",(IF('1. Eingabemaske'!$F$19=0,($AP387/'1. Eingabemaske'!$G$19),($AP387-1)/('1. Eingabemaske'!$G$19-1))*$AQ387)))+IF($AS387="",0,IF('1. Eingabemaske'!$F$20="","",(IF('1. Eingabemaske'!$F$20=0,($AR387/'1. Eingabemaske'!$G$20),($AR387-1)/('1. Eingabemaske'!$G$20-1))*$AS387)))),"")</f>
        <v/>
      </c>
      <c r="AU387" s="103"/>
      <c r="AV387" s="94" t="str">
        <f>IF(AND(ISTEXT($D387),ISNUMBER($AU387)),IF(HLOOKUP(INT($I387),'1. Eingabemaske'!$I$12:$V$21,11,FALSE)&lt;&gt;0,HLOOKUP(INT($I387),'1. Eingabemaske'!$I$12:$V$21,11,FALSE),""),"")</f>
        <v/>
      </c>
      <c r="AW387" s="103"/>
      <c r="AX387" s="94" t="str">
        <f>IF(AND(ISTEXT($D387),ISNUMBER($AW387)),IF(HLOOKUP(INT($I387),'1. Eingabemaske'!$I$12:$V$21,12,FALSE)&lt;&gt;0,HLOOKUP(INT($I387),'1. Eingabemaske'!$I$12:$V$21,12,FALSE),""),"")</f>
        <v/>
      </c>
      <c r="AY387" s="95" t="str">
        <f>IF(ISTEXT($D387),SUM(IF($AV387="",0,IF('1. Eingabemaske'!$F$21="","",(IF('1. Eingabemaske'!$F$21=0,($AU387/'1. Eingabemaske'!$G$21),($AU387-1)/('1. Eingabemaske'!$G$21-1)))*$AV387)),IF($AX387="",0,IF('1. Eingabemaske'!#REF!="","",(IF('1. Eingabemaske'!#REF!=0,($AW387/'1. Eingabemaske'!#REF!),($AW387-1)/('1. Eingabemaske'!#REF!-1)))*$AX387))),"")</f>
        <v/>
      </c>
      <c r="AZ387" s="84" t="str">
        <f t="shared" si="46"/>
        <v>Bitte BES einfügen</v>
      </c>
      <c r="BA387" s="96" t="str">
        <f t="shared" si="47"/>
        <v/>
      </c>
      <c r="BB387" s="100"/>
      <c r="BC387" s="100"/>
      <c r="BD387" s="100"/>
    </row>
    <row r="388" spans="2:56" ht="13.5" thickBot="1" x14ac:dyDescent="0.45">
      <c r="B388" s="99" t="str">
        <f t="shared" si="40"/>
        <v xml:space="preserve"> </v>
      </c>
      <c r="C388" s="100"/>
      <c r="D388" s="100"/>
      <c r="E388" s="100"/>
      <c r="F388" s="100"/>
      <c r="G388" s="101"/>
      <c r="H388" s="101"/>
      <c r="I388" s="84" t="str">
        <f>IF(ISBLANK(Tableau1[[#This Row],[Name]]),"",((Tableau1[[#This Row],[Testdatum]]-Tableau1[[#This Row],[Geburtsdatum]])/365))</f>
        <v/>
      </c>
      <c r="J388" s="102" t="str">
        <f t="shared" si="41"/>
        <v xml:space="preserve"> </v>
      </c>
      <c r="K388" s="103"/>
      <c r="L388" s="103"/>
      <c r="M388" s="104" t="str">
        <f>IF(ISTEXT(D388),IF(L388="","",IF(HLOOKUP(INT($I388),'1. Eingabemaske'!$I$12:$V$21,2,FALSE)&lt;&gt;0,HLOOKUP(INT($I388),'1. Eingabemaske'!$I$12:$V$21,2,FALSE),"")),"")</f>
        <v/>
      </c>
      <c r="N388" s="105" t="str">
        <f>IF(ISTEXT($D388),IF(F388="M",IF(L388="","",IF($K388="Frühentwickler",VLOOKUP(INT($I388),'1. Eingabemaske'!$Z$12:$AF$28,5,FALSE),IF($K388="Normalentwickler",VLOOKUP(INT($I388),'1. Eingabemaske'!$Z$12:$AF$23,6,FALSE),IF($K388="Spätentwickler",VLOOKUP(INT($I388),'1. Eingabemaske'!$Z$12:$AF$23,7,FALSE),0)))+((VLOOKUP(INT($I388),'1. Eingabemaske'!$Z$12:$AF$23,2,FALSE))*(($G388-DATE(YEAR($G388),1,1)+1)/365))),IF(F388="W",(IF($K388="Frühentwickler",VLOOKUP(INT($I388),'1. Eingabemaske'!$AH$12:$AN$28,5,FALSE),IF($K388="Normalentwickler",VLOOKUP(INT($I388),'1. Eingabemaske'!$AH$12:$AN$23,6,FALSE),IF($K388="Spätentwickler",VLOOKUP(INT($I388),'1. Eingabemaske'!$AH$12:$AN$23,7,FALSE),0)))+((VLOOKUP(INT($I388),'1. Eingabemaske'!$AH$12:$AN$23,2,FALSE))*(($G388-DATE(YEAR($G388),1,1)+1)/365))),"Geschlecht fehlt!")),"")</f>
        <v/>
      </c>
      <c r="O388" s="106" t="str">
        <f>IF(ISTEXT(D388),IF(M388="","",IF('1. Eingabemaske'!$F$13="",0,(IF('1. Eingabemaske'!$F$13=0,(L388/'1. Eingabemaske'!$G$13),(L388-1)/('1. Eingabemaske'!$G$13-1))*M388*N388))),"")</f>
        <v/>
      </c>
      <c r="P388" s="103"/>
      <c r="Q388" s="103"/>
      <c r="R388" s="104" t="str">
        <f t="shared" si="42"/>
        <v/>
      </c>
      <c r="S388" s="104" t="str">
        <f>IF(AND(ISTEXT($D388),ISNUMBER(R388)),IF(HLOOKUP(INT($I388),'1. Eingabemaske'!$I$12:$V$21,3,FALSE)&lt;&gt;0,HLOOKUP(INT($I388),'1. Eingabemaske'!$I$12:$V$21,3,FALSE),""),"")</f>
        <v/>
      </c>
      <c r="T388" s="106" t="str">
        <f>IF(ISTEXT($D388),IF($S388="","",IF($R388="","",IF('1. Eingabemaske'!$F$14="",0,(IF('1. Eingabemaske'!$F$14=0,(R388/'1. Eingabemaske'!$G$14),(R388-1)/('1. Eingabemaske'!$G$14-1))*$S388)))),"")</f>
        <v/>
      </c>
      <c r="U388" s="103"/>
      <c r="V388" s="103"/>
      <c r="W388" s="104" t="str">
        <f t="shared" si="43"/>
        <v/>
      </c>
      <c r="X388" s="104" t="str">
        <f>IF(AND(ISTEXT($D388),ISNUMBER(W388)),IF(HLOOKUP(INT($I388),'1. Eingabemaske'!$I$12:$V$21,4,FALSE)&lt;&gt;0,HLOOKUP(INT($I388),'1. Eingabemaske'!$I$12:$V$21,4,FALSE),""),"")</f>
        <v/>
      </c>
      <c r="Y388" s="108" t="str">
        <f>IF(ISTEXT($D388),IF($W388="","",IF($X388="","",IF('1. Eingabemaske'!$F$15="","",(IF('1. Eingabemaske'!$F$15=0,($W388/'1. Eingabemaske'!$G$15),($W388-1)/('1. Eingabemaske'!$G$15-1))*$X388)))),"")</f>
        <v/>
      </c>
      <c r="Z388" s="103"/>
      <c r="AA388" s="103"/>
      <c r="AB388" s="104" t="str">
        <f t="shared" si="44"/>
        <v/>
      </c>
      <c r="AC388" s="104" t="str">
        <f>IF(AND(ISTEXT($D388),ISNUMBER($AB388)),IF(HLOOKUP(INT($I388),'1. Eingabemaske'!$I$12:$V$21,5,FALSE)&lt;&gt;0,HLOOKUP(INT($I388),'1. Eingabemaske'!$I$12:$V$21,5,FALSE),""),"")</f>
        <v/>
      </c>
      <c r="AD388" s="91" t="str">
        <f>IF(ISTEXT($D388),IF($AC388="","",IF('1. Eingabemaske'!$F$16="","",(IF('1. Eingabemaske'!$F$16=0,($AB388/'1. Eingabemaske'!$G$16),($AB388-1)/('1. Eingabemaske'!$G$16-1))*$AC388))),"")</f>
        <v/>
      </c>
      <c r="AE388" s="92" t="str">
        <f>IF(ISTEXT($D388),IF(F388="M",IF(L388="","",IF($K388="Frühentwickler",VLOOKUP(INT($I388),'1. Eingabemaske'!$Z$12:$AF$28,5,FALSE),IF($K388="Normalentwickler",VLOOKUP(INT($I388),'1. Eingabemaske'!$Z$12:$AF$23,6,FALSE),IF($K388="Spätentwickler",VLOOKUP(INT($I388),'1. Eingabemaske'!$Z$12:$AF$23,7,FALSE),0)))+((VLOOKUP(INT($I388),'1. Eingabemaske'!$Z$12:$AF$23,2,FALSE))*(($G388-DATE(YEAR($G388),1,1)+1)/365))),IF(F388="W",(IF($K388="Frühentwickler",VLOOKUP(INT($I388),'1. Eingabemaske'!$AH$12:$AN$28,5,FALSE),IF($K388="Normalentwickler",VLOOKUP(INT($I388),'1. Eingabemaske'!$AH$12:$AN$23,6,FALSE),IF($K388="Spätentwickler",VLOOKUP(INT($I388),'1. Eingabemaske'!$AH$12:$AN$23,7,FALSE),0)))+((VLOOKUP(INT($I388),'1. Eingabemaske'!$AH$12:$AN$23,2,FALSE))*(($G388-DATE(YEAR($G388),1,1)+1)/365))),"Geschlecht fehlt!")),"")</f>
        <v/>
      </c>
      <c r="AF388" s="93" t="str">
        <f t="shared" si="45"/>
        <v/>
      </c>
      <c r="AG388" s="103"/>
      <c r="AH388" s="94" t="str">
        <f>IF(AND(ISTEXT($D388),ISNUMBER($AG388)),IF(HLOOKUP(INT($I388),'1. Eingabemaske'!$I$12:$V$21,6,FALSE)&lt;&gt;0,HLOOKUP(INT($I388),'1. Eingabemaske'!$I$12:$V$21,6,FALSE),""),"")</f>
        <v/>
      </c>
      <c r="AI388" s="91" t="str">
        <f>IF(ISTEXT($D388),IF($AH388="","",IF('1. Eingabemaske'!$F$17="","",(IF('1. Eingabemaske'!$F$17=0,($AG388/'1. Eingabemaske'!$G$17),($AG388-1)/('1. Eingabemaske'!$G$17-1))*$AH388))),"")</f>
        <v/>
      </c>
      <c r="AJ388" s="103"/>
      <c r="AK388" s="94" t="str">
        <f>IF(AND(ISTEXT($D388),ISNUMBER($AJ388)),IF(HLOOKUP(INT($I388),'1. Eingabemaske'!$I$12:$V$21,7,FALSE)&lt;&gt;0,HLOOKUP(INT($I388),'1. Eingabemaske'!$I$12:$V$21,7,FALSE),""),"")</f>
        <v/>
      </c>
      <c r="AL388" s="91" t="str">
        <f>IF(ISTEXT($D388),IF(AJ388=0,0,IF($AK388="","",IF('1. Eingabemaske'!$F$18="","",(IF('1. Eingabemaske'!$F$18=0,($AJ388/'1. Eingabemaske'!$G$18),($AJ388-1)/('1. Eingabemaske'!$G$18-1))*$AK388)))),"")</f>
        <v/>
      </c>
      <c r="AM388" s="103"/>
      <c r="AN388" s="94" t="str">
        <f>IF(AND(ISTEXT($D388),ISNUMBER($AM388)),IF(HLOOKUP(INT($I388),'1. Eingabemaske'!$I$12:$V$21,8,FALSE)&lt;&gt;0,HLOOKUP(INT($I388),'1. Eingabemaske'!$I$12:$V$21,8,FALSE),""),"")</f>
        <v/>
      </c>
      <c r="AO388" s="89" t="str">
        <f>IF(ISTEXT($D388),IF($AN388="","",IF('1. Eingabemaske'!#REF!="","",(IF('1. Eingabemaske'!#REF!=0,($AM388/'1. Eingabemaske'!#REF!),($AM388-1)/('1. Eingabemaske'!#REF!-1))*$AN388))),"")</f>
        <v/>
      </c>
      <c r="AP388" s="110"/>
      <c r="AQ388" s="94" t="str">
        <f>IF(AND(ISTEXT($D388),ISNUMBER($AP388)),IF(HLOOKUP(INT($I388),'1. Eingabemaske'!$I$12:$V$21,9,FALSE)&lt;&gt;0,HLOOKUP(INT($I388),'1. Eingabemaske'!$I$12:$V$21,9,FALSE),""),"")</f>
        <v/>
      </c>
      <c r="AR388" s="103"/>
      <c r="AS388" s="94" t="str">
        <f>IF(AND(ISTEXT($D388),ISNUMBER($AR388)),IF(HLOOKUP(INT($I388),'1. Eingabemaske'!$I$12:$V$21,10,FALSE)&lt;&gt;0,HLOOKUP(INT($I388),'1. Eingabemaske'!$I$12:$V$21,10,FALSE),""),"")</f>
        <v/>
      </c>
      <c r="AT388" s="95" t="str">
        <f>IF(ISTEXT($D388),(IF($AQ388="",0,IF('1. Eingabemaske'!$F$19="","",(IF('1. Eingabemaske'!$F$19=0,($AP388/'1. Eingabemaske'!$G$19),($AP388-1)/('1. Eingabemaske'!$G$19-1))*$AQ388)))+IF($AS388="",0,IF('1. Eingabemaske'!$F$20="","",(IF('1. Eingabemaske'!$F$20=0,($AR388/'1. Eingabemaske'!$G$20),($AR388-1)/('1. Eingabemaske'!$G$20-1))*$AS388)))),"")</f>
        <v/>
      </c>
      <c r="AU388" s="103"/>
      <c r="AV388" s="94" t="str">
        <f>IF(AND(ISTEXT($D388),ISNUMBER($AU388)),IF(HLOOKUP(INT($I388),'1. Eingabemaske'!$I$12:$V$21,11,FALSE)&lt;&gt;0,HLOOKUP(INT($I388),'1. Eingabemaske'!$I$12:$V$21,11,FALSE),""),"")</f>
        <v/>
      </c>
      <c r="AW388" s="103"/>
      <c r="AX388" s="94" t="str">
        <f>IF(AND(ISTEXT($D388),ISNUMBER($AW388)),IF(HLOOKUP(INT($I388),'1. Eingabemaske'!$I$12:$V$21,12,FALSE)&lt;&gt;0,HLOOKUP(INT($I388),'1. Eingabemaske'!$I$12:$V$21,12,FALSE),""),"")</f>
        <v/>
      </c>
      <c r="AY388" s="95" t="str">
        <f>IF(ISTEXT($D388),SUM(IF($AV388="",0,IF('1. Eingabemaske'!$F$21="","",(IF('1. Eingabemaske'!$F$21=0,($AU388/'1. Eingabemaske'!$G$21),($AU388-1)/('1. Eingabemaske'!$G$21-1)))*$AV388)),IF($AX388="",0,IF('1. Eingabemaske'!#REF!="","",(IF('1. Eingabemaske'!#REF!=0,($AW388/'1. Eingabemaske'!#REF!),($AW388-1)/('1. Eingabemaske'!#REF!-1)))*$AX388))),"")</f>
        <v/>
      </c>
      <c r="AZ388" s="84" t="str">
        <f t="shared" si="46"/>
        <v>Bitte BES einfügen</v>
      </c>
      <c r="BA388" s="96" t="str">
        <f t="shared" si="47"/>
        <v/>
      </c>
      <c r="BB388" s="100"/>
      <c r="BC388" s="100"/>
      <c r="BD388" s="100"/>
    </row>
    <row r="389" spans="2:56" ht="13.5" thickBot="1" x14ac:dyDescent="0.45">
      <c r="B389" s="99" t="str">
        <f t="shared" si="40"/>
        <v xml:space="preserve"> </v>
      </c>
      <c r="C389" s="100"/>
      <c r="D389" s="100"/>
      <c r="E389" s="100"/>
      <c r="F389" s="100"/>
      <c r="G389" s="101"/>
      <c r="H389" s="101"/>
      <c r="I389" s="84" t="str">
        <f>IF(ISBLANK(Tableau1[[#This Row],[Name]]),"",((Tableau1[[#This Row],[Testdatum]]-Tableau1[[#This Row],[Geburtsdatum]])/365))</f>
        <v/>
      </c>
      <c r="J389" s="102" t="str">
        <f t="shared" si="41"/>
        <v xml:space="preserve"> </v>
      </c>
      <c r="K389" s="103"/>
      <c r="L389" s="103"/>
      <c r="M389" s="104" t="str">
        <f>IF(ISTEXT(D389),IF(L389="","",IF(HLOOKUP(INT($I389),'1. Eingabemaske'!$I$12:$V$21,2,FALSE)&lt;&gt;0,HLOOKUP(INT($I389),'1. Eingabemaske'!$I$12:$V$21,2,FALSE),"")),"")</f>
        <v/>
      </c>
      <c r="N389" s="105" t="str">
        <f>IF(ISTEXT($D389),IF(F389="M",IF(L389="","",IF($K389="Frühentwickler",VLOOKUP(INT($I389),'1. Eingabemaske'!$Z$12:$AF$28,5,FALSE),IF($K389="Normalentwickler",VLOOKUP(INT($I389),'1. Eingabemaske'!$Z$12:$AF$23,6,FALSE),IF($K389="Spätentwickler",VLOOKUP(INT($I389),'1. Eingabemaske'!$Z$12:$AF$23,7,FALSE),0)))+((VLOOKUP(INT($I389),'1. Eingabemaske'!$Z$12:$AF$23,2,FALSE))*(($G389-DATE(YEAR($G389),1,1)+1)/365))),IF(F389="W",(IF($K389="Frühentwickler",VLOOKUP(INT($I389),'1. Eingabemaske'!$AH$12:$AN$28,5,FALSE),IF($K389="Normalentwickler",VLOOKUP(INT($I389),'1. Eingabemaske'!$AH$12:$AN$23,6,FALSE),IF($K389="Spätentwickler",VLOOKUP(INT($I389),'1. Eingabemaske'!$AH$12:$AN$23,7,FALSE),0)))+((VLOOKUP(INT($I389),'1. Eingabemaske'!$AH$12:$AN$23,2,FALSE))*(($G389-DATE(YEAR($G389),1,1)+1)/365))),"Geschlecht fehlt!")),"")</f>
        <v/>
      </c>
      <c r="O389" s="106" t="str">
        <f>IF(ISTEXT(D389),IF(M389="","",IF('1. Eingabemaske'!$F$13="",0,(IF('1. Eingabemaske'!$F$13=0,(L389/'1. Eingabemaske'!$G$13),(L389-1)/('1. Eingabemaske'!$G$13-1))*M389*N389))),"")</f>
        <v/>
      </c>
      <c r="P389" s="103"/>
      <c r="Q389" s="103"/>
      <c r="R389" s="104" t="str">
        <f t="shared" si="42"/>
        <v/>
      </c>
      <c r="S389" s="104" t="str">
        <f>IF(AND(ISTEXT($D389),ISNUMBER(R389)),IF(HLOOKUP(INT($I389),'1. Eingabemaske'!$I$12:$V$21,3,FALSE)&lt;&gt;0,HLOOKUP(INT($I389),'1. Eingabemaske'!$I$12:$V$21,3,FALSE),""),"")</f>
        <v/>
      </c>
      <c r="T389" s="106" t="str">
        <f>IF(ISTEXT($D389),IF($S389="","",IF($R389="","",IF('1. Eingabemaske'!$F$14="",0,(IF('1. Eingabemaske'!$F$14=0,(R389/'1. Eingabemaske'!$G$14),(R389-1)/('1. Eingabemaske'!$G$14-1))*$S389)))),"")</f>
        <v/>
      </c>
      <c r="U389" s="103"/>
      <c r="V389" s="103"/>
      <c r="W389" s="104" t="str">
        <f t="shared" si="43"/>
        <v/>
      </c>
      <c r="X389" s="104" t="str">
        <f>IF(AND(ISTEXT($D389),ISNUMBER(W389)),IF(HLOOKUP(INT($I389),'1. Eingabemaske'!$I$12:$V$21,4,FALSE)&lt;&gt;0,HLOOKUP(INT($I389),'1. Eingabemaske'!$I$12:$V$21,4,FALSE),""),"")</f>
        <v/>
      </c>
      <c r="Y389" s="108" t="str">
        <f>IF(ISTEXT($D389),IF($W389="","",IF($X389="","",IF('1. Eingabemaske'!$F$15="","",(IF('1. Eingabemaske'!$F$15=0,($W389/'1. Eingabemaske'!$G$15),($W389-1)/('1. Eingabemaske'!$G$15-1))*$X389)))),"")</f>
        <v/>
      </c>
      <c r="Z389" s="103"/>
      <c r="AA389" s="103"/>
      <c r="AB389" s="104" t="str">
        <f t="shared" si="44"/>
        <v/>
      </c>
      <c r="AC389" s="104" t="str">
        <f>IF(AND(ISTEXT($D389),ISNUMBER($AB389)),IF(HLOOKUP(INT($I389),'1. Eingabemaske'!$I$12:$V$21,5,FALSE)&lt;&gt;0,HLOOKUP(INT($I389),'1. Eingabemaske'!$I$12:$V$21,5,FALSE),""),"")</f>
        <v/>
      </c>
      <c r="AD389" s="91" t="str">
        <f>IF(ISTEXT($D389),IF($AC389="","",IF('1. Eingabemaske'!$F$16="","",(IF('1. Eingabemaske'!$F$16=0,($AB389/'1. Eingabemaske'!$G$16),($AB389-1)/('1. Eingabemaske'!$G$16-1))*$AC389))),"")</f>
        <v/>
      </c>
      <c r="AE389" s="92" t="str">
        <f>IF(ISTEXT($D389),IF(F389="M",IF(L389="","",IF($K389="Frühentwickler",VLOOKUP(INT($I389),'1. Eingabemaske'!$Z$12:$AF$28,5,FALSE),IF($K389="Normalentwickler",VLOOKUP(INT($I389),'1. Eingabemaske'!$Z$12:$AF$23,6,FALSE),IF($K389="Spätentwickler",VLOOKUP(INT($I389),'1. Eingabemaske'!$Z$12:$AF$23,7,FALSE),0)))+((VLOOKUP(INT($I389),'1. Eingabemaske'!$Z$12:$AF$23,2,FALSE))*(($G389-DATE(YEAR($G389),1,1)+1)/365))),IF(F389="W",(IF($K389="Frühentwickler",VLOOKUP(INT($I389),'1. Eingabemaske'!$AH$12:$AN$28,5,FALSE),IF($K389="Normalentwickler",VLOOKUP(INT($I389),'1. Eingabemaske'!$AH$12:$AN$23,6,FALSE),IF($K389="Spätentwickler",VLOOKUP(INT($I389),'1. Eingabemaske'!$AH$12:$AN$23,7,FALSE),0)))+((VLOOKUP(INT($I389),'1. Eingabemaske'!$AH$12:$AN$23,2,FALSE))*(($G389-DATE(YEAR($G389),1,1)+1)/365))),"Geschlecht fehlt!")),"")</f>
        <v/>
      </c>
      <c r="AF389" s="93" t="str">
        <f t="shared" si="45"/>
        <v/>
      </c>
      <c r="AG389" s="103"/>
      <c r="AH389" s="94" t="str">
        <f>IF(AND(ISTEXT($D389),ISNUMBER($AG389)),IF(HLOOKUP(INT($I389),'1. Eingabemaske'!$I$12:$V$21,6,FALSE)&lt;&gt;0,HLOOKUP(INT($I389),'1. Eingabemaske'!$I$12:$V$21,6,FALSE),""),"")</f>
        <v/>
      </c>
      <c r="AI389" s="91" t="str">
        <f>IF(ISTEXT($D389),IF($AH389="","",IF('1. Eingabemaske'!$F$17="","",(IF('1. Eingabemaske'!$F$17=0,($AG389/'1. Eingabemaske'!$G$17),($AG389-1)/('1. Eingabemaske'!$G$17-1))*$AH389))),"")</f>
        <v/>
      </c>
      <c r="AJ389" s="103"/>
      <c r="AK389" s="94" t="str">
        <f>IF(AND(ISTEXT($D389),ISNUMBER($AJ389)),IF(HLOOKUP(INT($I389),'1. Eingabemaske'!$I$12:$V$21,7,FALSE)&lt;&gt;0,HLOOKUP(INT($I389),'1. Eingabemaske'!$I$12:$V$21,7,FALSE),""),"")</f>
        <v/>
      </c>
      <c r="AL389" s="91" t="str">
        <f>IF(ISTEXT($D389),IF(AJ389=0,0,IF($AK389="","",IF('1. Eingabemaske'!$F$18="","",(IF('1. Eingabemaske'!$F$18=0,($AJ389/'1. Eingabemaske'!$G$18),($AJ389-1)/('1. Eingabemaske'!$G$18-1))*$AK389)))),"")</f>
        <v/>
      </c>
      <c r="AM389" s="103"/>
      <c r="AN389" s="94" t="str">
        <f>IF(AND(ISTEXT($D389),ISNUMBER($AM389)),IF(HLOOKUP(INT($I389),'1. Eingabemaske'!$I$12:$V$21,8,FALSE)&lt;&gt;0,HLOOKUP(INT($I389),'1. Eingabemaske'!$I$12:$V$21,8,FALSE),""),"")</f>
        <v/>
      </c>
      <c r="AO389" s="89" t="str">
        <f>IF(ISTEXT($D389),IF($AN389="","",IF('1. Eingabemaske'!#REF!="","",(IF('1. Eingabemaske'!#REF!=0,($AM389/'1. Eingabemaske'!#REF!),($AM389-1)/('1. Eingabemaske'!#REF!-1))*$AN389))),"")</f>
        <v/>
      </c>
      <c r="AP389" s="110"/>
      <c r="AQ389" s="94" t="str">
        <f>IF(AND(ISTEXT($D389),ISNUMBER($AP389)),IF(HLOOKUP(INT($I389),'1. Eingabemaske'!$I$12:$V$21,9,FALSE)&lt;&gt;0,HLOOKUP(INT($I389),'1. Eingabemaske'!$I$12:$V$21,9,FALSE),""),"")</f>
        <v/>
      </c>
      <c r="AR389" s="103"/>
      <c r="AS389" s="94" t="str">
        <f>IF(AND(ISTEXT($D389),ISNUMBER($AR389)),IF(HLOOKUP(INT($I389),'1. Eingabemaske'!$I$12:$V$21,10,FALSE)&lt;&gt;0,HLOOKUP(INT($I389),'1. Eingabemaske'!$I$12:$V$21,10,FALSE),""),"")</f>
        <v/>
      </c>
      <c r="AT389" s="95" t="str">
        <f>IF(ISTEXT($D389),(IF($AQ389="",0,IF('1. Eingabemaske'!$F$19="","",(IF('1. Eingabemaske'!$F$19=0,($AP389/'1. Eingabemaske'!$G$19),($AP389-1)/('1. Eingabemaske'!$G$19-1))*$AQ389)))+IF($AS389="",0,IF('1. Eingabemaske'!$F$20="","",(IF('1. Eingabemaske'!$F$20=0,($AR389/'1. Eingabemaske'!$G$20),($AR389-1)/('1. Eingabemaske'!$G$20-1))*$AS389)))),"")</f>
        <v/>
      </c>
      <c r="AU389" s="103"/>
      <c r="AV389" s="94" t="str">
        <f>IF(AND(ISTEXT($D389),ISNUMBER($AU389)),IF(HLOOKUP(INT($I389),'1. Eingabemaske'!$I$12:$V$21,11,FALSE)&lt;&gt;0,HLOOKUP(INT($I389),'1. Eingabemaske'!$I$12:$V$21,11,FALSE),""),"")</f>
        <v/>
      </c>
      <c r="AW389" s="103"/>
      <c r="AX389" s="94" t="str">
        <f>IF(AND(ISTEXT($D389),ISNUMBER($AW389)),IF(HLOOKUP(INT($I389),'1. Eingabemaske'!$I$12:$V$21,12,FALSE)&lt;&gt;0,HLOOKUP(INT($I389),'1. Eingabemaske'!$I$12:$V$21,12,FALSE),""),"")</f>
        <v/>
      </c>
      <c r="AY389" s="95" t="str">
        <f>IF(ISTEXT($D389),SUM(IF($AV389="",0,IF('1. Eingabemaske'!$F$21="","",(IF('1. Eingabemaske'!$F$21=0,($AU389/'1. Eingabemaske'!$G$21),($AU389-1)/('1. Eingabemaske'!$G$21-1)))*$AV389)),IF($AX389="",0,IF('1. Eingabemaske'!#REF!="","",(IF('1. Eingabemaske'!#REF!=0,($AW389/'1. Eingabemaske'!#REF!),($AW389-1)/('1. Eingabemaske'!#REF!-1)))*$AX389))),"")</f>
        <v/>
      </c>
      <c r="AZ389" s="84" t="str">
        <f t="shared" si="46"/>
        <v>Bitte BES einfügen</v>
      </c>
      <c r="BA389" s="96" t="str">
        <f t="shared" si="47"/>
        <v/>
      </c>
      <c r="BB389" s="100"/>
      <c r="BC389" s="100"/>
      <c r="BD389" s="100"/>
    </row>
    <row r="390" spans="2:56" ht="13.5" thickBot="1" x14ac:dyDescent="0.45">
      <c r="B390" s="99" t="str">
        <f t="shared" si="40"/>
        <v xml:space="preserve"> </v>
      </c>
      <c r="C390" s="100"/>
      <c r="D390" s="100"/>
      <c r="E390" s="100"/>
      <c r="F390" s="100"/>
      <c r="G390" s="101"/>
      <c r="H390" s="101"/>
      <c r="I390" s="84" t="str">
        <f>IF(ISBLANK(Tableau1[[#This Row],[Name]]),"",((Tableau1[[#This Row],[Testdatum]]-Tableau1[[#This Row],[Geburtsdatum]])/365))</f>
        <v/>
      </c>
      <c r="J390" s="102" t="str">
        <f t="shared" si="41"/>
        <v xml:space="preserve"> </v>
      </c>
      <c r="K390" s="103"/>
      <c r="L390" s="103"/>
      <c r="M390" s="104" t="str">
        <f>IF(ISTEXT(D390),IF(L390="","",IF(HLOOKUP(INT($I390),'1. Eingabemaske'!$I$12:$V$21,2,FALSE)&lt;&gt;0,HLOOKUP(INT($I390),'1. Eingabemaske'!$I$12:$V$21,2,FALSE),"")),"")</f>
        <v/>
      </c>
      <c r="N390" s="105" t="str">
        <f>IF(ISTEXT($D390),IF(F390="M",IF(L390="","",IF($K390="Frühentwickler",VLOOKUP(INT($I390),'1. Eingabemaske'!$Z$12:$AF$28,5,FALSE),IF($K390="Normalentwickler",VLOOKUP(INT($I390),'1. Eingabemaske'!$Z$12:$AF$23,6,FALSE),IF($K390="Spätentwickler",VLOOKUP(INT($I390),'1. Eingabemaske'!$Z$12:$AF$23,7,FALSE),0)))+((VLOOKUP(INT($I390),'1. Eingabemaske'!$Z$12:$AF$23,2,FALSE))*(($G390-DATE(YEAR($G390),1,1)+1)/365))),IF(F390="W",(IF($K390="Frühentwickler",VLOOKUP(INT($I390),'1. Eingabemaske'!$AH$12:$AN$28,5,FALSE),IF($K390="Normalentwickler",VLOOKUP(INT($I390),'1. Eingabemaske'!$AH$12:$AN$23,6,FALSE),IF($K390="Spätentwickler",VLOOKUP(INT($I390),'1. Eingabemaske'!$AH$12:$AN$23,7,FALSE),0)))+((VLOOKUP(INT($I390),'1. Eingabemaske'!$AH$12:$AN$23,2,FALSE))*(($G390-DATE(YEAR($G390),1,1)+1)/365))),"Geschlecht fehlt!")),"")</f>
        <v/>
      </c>
      <c r="O390" s="106" t="str">
        <f>IF(ISTEXT(D390),IF(M390="","",IF('1. Eingabemaske'!$F$13="",0,(IF('1. Eingabemaske'!$F$13=0,(L390/'1. Eingabemaske'!$G$13),(L390-1)/('1. Eingabemaske'!$G$13-1))*M390*N390))),"")</f>
        <v/>
      </c>
      <c r="P390" s="103"/>
      <c r="Q390" s="103"/>
      <c r="R390" s="104" t="str">
        <f t="shared" si="42"/>
        <v/>
      </c>
      <c r="S390" s="104" t="str">
        <f>IF(AND(ISTEXT($D390),ISNUMBER(R390)),IF(HLOOKUP(INT($I390),'1. Eingabemaske'!$I$12:$V$21,3,FALSE)&lt;&gt;0,HLOOKUP(INT($I390),'1. Eingabemaske'!$I$12:$V$21,3,FALSE),""),"")</f>
        <v/>
      </c>
      <c r="T390" s="106" t="str">
        <f>IF(ISTEXT($D390),IF($S390="","",IF($R390="","",IF('1. Eingabemaske'!$F$14="",0,(IF('1. Eingabemaske'!$F$14=0,(R390/'1. Eingabemaske'!$G$14),(R390-1)/('1. Eingabemaske'!$G$14-1))*$S390)))),"")</f>
        <v/>
      </c>
      <c r="U390" s="103"/>
      <c r="V390" s="103"/>
      <c r="W390" s="104" t="str">
        <f t="shared" si="43"/>
        <v/>
      </c>
      <c r="X390" s="104" t="str">
        <f>IF(AND(ISTEXT($D390),ISNUMBER(W390)),IF(HLOOKUP(INT($I390),'1. Eingabemaske'!$I$12:$V$21,4,FALSE)&lt;&gt;0,HLOOKUP(INT($I390),'1. Eingabemaske'!$I$12:$V$21,4,FALSE),""),"")</f>
        <v/>
      </c>
      <c r="Y390" s="108" t="str">
        <f>IF(ISTEXT($D390),IF($W390="","",IF($X390="","",IF('1. Eingabemaske'!$F$15="","",(IF('1. Eingabemaske'!$F$15=0,($W390/'1. Eingabemaske'!$G$15),($W390-1)/('1. Eingabemaske'!$G$15-1))*$X390)))),"")</f>
        <v/>
      </c>
      <c r="Z390" s="103"/>
      <c r="AA390" s="103"/>
      <c r="AB390" s="104" t="str">
        <f t="shared" si="44"/>
        <v/>
      </c>
      <c r="AC390" s="104" t="str">
        <f>IF(AND(ISTEXT($D390),ISNUMBER($AB390)),IF(HLOOKUP(INT($I390),'1. Eingabemaske'!$I$12:$V$21,5,FALSE)&lt;&gt;0,HLOOKUP(INT($I390),'1. Eingabemaske'!$I$12:$V$21,5,FALSE),""),"")</f>
        <v/>
      </c>
      <c r="AD390" s="91" t="str">
        <f>IF(ISTEXT($D390),IF($AC390="","",IF('1. Eingabemaske'!$F$16="","",(IF('1. Eingabemaske'!$F$16=0,($AB390/'1. Eingabemaske'!$G$16),($AB390-1)/('1. Eingabemaske'!$G$16-1))*$AC390))),"")</f>
        <v/>
      </c>
      <c r="AE390" s="92" t="str">
        <f>IF(ISTEXT($D390),IF(F390="M",IF(L390="","",IF($K390="Frühentwickler",VLOOKUP(INT($I390),'1. Eingabemaske'!$Z$12:$AF$28,5,FALSE),IF($K390="Normalentwickler",VLOOKUP(INT($I390),'1. Eingabemaske'!$Z$12:$AF$23,6,FALSE),IF($K390="Spätentwickler",VLOOKUP(INT($I390),'1. Eingabemaske'!$Z$12:$AF$23,7,FALSE),0)))+((VLOOKUP(INT($I390),'1. Eingabemaske'!$Z$12:$AF$23,2,FALSE))*(($G390-DATE(YEAR($G390),1,1)+1)/365))),IF(F390="W",(IF($K390="Frühentwickler",VLOOKUP(INT($I390),'1. Eingabemaske'!$AH$12:$AN$28,5,FALSE),IF($K390="Normalentwickler",VLOOKUP(INT($I390),'1. Eingabemaske'!$AH$12:$AN$23,6,FALSE),IF($K390="Spätentwickler",VLOOKUP(INT($I390),'1. Eingabemaske'!$AH$12:$AN$23,7,FALSE),0)))+((VLOOKUP(INT($I390),'1. Eingabemaske'!$AH$12:$AN$23,2,FALSE))*(($G390-DATE(YEAR($G390),1,1)+1)/365))),"Geschlecht fehlt!")),"")</f>
        <v/>
      </c>
      <c r="AF390" s="93" t="str">
        <f t="shared" si="45"/>
        <v/>
      </c>
      <c r="AG390" s="103"/>
      <c r="AH390" s="94" t="str">
        <f>IF(AND(ISTEXT($D390),ISNUMBER($AG390)),IF(HLOOKUP(INT($I390),'1. Eingabemaske'!$I$12:$V$21,6,FALSE)&lt;&gt;0,HLOOKUP(INT($I390),'1. Eingabemaske'!$I$12:$V$21,6,FALSE),""),"")</f>
        <v/>
      </c>
      <c r="AI390" s="91" t="str">
        <f>IF(ISTEXT($D390),IF($AH390="","",IF('1. Eingabemaske'!$F$17="","",(IF('1. Eingabemaske'!$F$17=0,($AG390/'1. Eingabemaske'!$G$17),($AG390-1)/('1. Eingabemaske'!$G$17-1))*$AH390))),"")</f>
        <v/>
      </c>
      <c r="AJ390" s="103"/>
      <c r="AK390" s="94" t="str">
        <f>IF(AND(ISTEXT($D390),ISNUMBER($AJ390)),IF(HLOOKUP(INT($I390),'1. Eingabemaske'!$I$12:$V$21,7,FALSE)&lt;&gt;0,HLOOKUP(INT($I390),'1. Eingabemaske'!$I$12:$V$21,7,FALSE),""),"")</f>
        <v/>
      </c>
      <c r="AL390" s="91" t="str">
        <f>IF(ISTEXT($D390),IF(AJ390=0,0,IF($AK390="","",IF('1. Eingabemaske'!$F$18="","",(IF('1. Eingabemaske'!$F$18=0,($AJ390/'1. Eingabemaske'!$G$18),($AJ390-1)/('1. Eingabemaske'!$G$18-1))*$AK390)))),"")</f>
        <v/>
      </c>
      <c r="AM390" s="103"/>
      <c r="AN390" s="94" t="str">
        <f>IF(AND(ISTEXT($D390),ISNUMBER($AM390)),IF(HLOOKUP(INT($I390),'1. Eingabemaske'!$I$12:$V$21,8,FALSE)&lt;&gt;0,HLOOKUP(INT($I390),'1. Eingabemaske'!$I$12:$V$21,8,FALSE),""),"")</f>
        <v/>
      </c>
      <c r="AO390" s="89" t="str">
        <f>IF(ISTEXT($D390),IF($AN390="","",IF('1. Eingabemaske'!#REF!="","",(IF('1. Eingabemaske'!#REF!=0,($AM390/'1. Eingabemaske'!#REF!),($AM390-1)/('1. Eingabemaske'!#REF!-1))*$AN390))),"")</f>
        <v/>
      </c>
      <c r="AP390" s="110"/>
      <c r="AQ390" s="94" t="str">
        <f>IF(AND(ISTEXT($D390),ISNUMBER($AP390)),IF(HLOOKUP(INT($I390),'1. Eingabemaske'!$I$12:$V$21,9,FALSE)&lt;&gt;0,HLOOKUP(INT($I390),'1. Eingabemaske'!$I$12:$V$21,9,FALSE),""),"")</f>
        <v/>
      </c>
      <c r="AR390" s="103"/>
      <c r="AS390" s="94" t="str">
        <f>IF(AND(ISTEXT($D390),ISNUMBER($AR390)),IF(HLOOKUP(INT($I390),'1. Eingabemaske'!$I$12:$V$21,10,FALSE)&lt;&gt;0,HLOOKUP(INT($I390),'1. Eingabemaske'!$I$12:$V$21,10,FALSE),""),"")</f>
        <v/>
      </c>
      <c r="AT390" s="95" t="str">
        <f>IF(ISTEXT($D390),(IF($AQ390="",0,IF('1. Eingabemaske'!$F$19="","",(IF('1. Eingabemaske'!$F$19=0,($AP390/'1. Eingabemaske'!$G$19),($AP390-1)/('1. Eingabemaske'!$G$19-1))*$AQ390)))+IF($AS390="",0,IF('1. Eingabemaske'!$F$20="","",(IF('1. Eingabemaske'!$F$20=0,($AR390/'1. Eingabemaske'!$G$20),($AR390-1)/('1. Eingabemaske'!$G$20-1))*$AS390)))),"")</f>
        <v/>
      </c>
      <c r="AU390" s="103"/>
      <c r="AV390" s="94" t="str">
        <f>IF(AND(ISTEXT($D390),ISNUMBER($AU390)),IF(HLOOKUP(INT($I390),'1. Eingabemaske'!$I$12:$V$21,11,FALSE)&lt;&gt;0,HLOOKUP(INT($I390),'1. Eingabemaske'!$I$12:$V$21,11,FALSE),""),"")</f>
        <v/>
      </c>
      <c r="AW390" s="103"/>
      <c r="AX390" s="94" t="str">
        <f>IF(AND(ISTEXT($D390),ISNUMBER($AW390)),IF(HLOOKUP(INT($I390),'1. Eingabemaske'!$I$12:$V$21,12,FALSE)&lt;&gt;0,HLOOKUP(INT($I390),'1. Eingabemaske'!$I$12:$V$21,12,FALSE),""),"")</f>
        <v/>
      </c>
      <c r="AY390" s="95" t="str">
        <f>IF(ISTEXT($D390),SUM(IF($AV390="",0,IF('1. Eingabemaske'!$F$21="","",(IF('1. Eingabemaske'!$F$21=0,($AU390/'1. Eingabemaske'!$G$21),($AU390-1)/('1. Eingabemaske'!$G$21-1)))*$AV390)),IF($AX390="",0,IF('1. Eingabemaske'!#REF!="","",(IF('1. Eingabemaske'!#REF!=0,($AW390/'1. Eingabemaske'!#REF!),($AW390-1)/('1. Eingabemaske'!#REF!-1)))*$AX390))),"")</f>
        <v/>
      </c>
      <c r="AZ390" s="84" t="str">
        <f t="shared" si="46"/>
        <v>Bitte BES einfügen</v>
      </c>
      <c r="BA390" s="96" t="str">
        <f t="shared" si="47"/>
        <v/>
      </c>
      <c r="BB390" s="100"/>
      <c r="BC390" s="100"/>
      <c r="BD390" s="100"/>
    </row>
    <row r="391" spans="2:56" ht="13.5" thickBot="1" x14ac:dyDescent="0.45">
      <c r="B391" s="99" t="str">
        <f t="shared" si="40"/>
        <v xml:space="preserve"> </v>
      </c>
      <c r="C391" s="100"/>
      <c r="D391" s="100"/>
      <c r="E391" s="100"/>
      <c r="F391" s="100"/>
      <c r="G391" s="101"/>
      <c r="H391" s="101"/>
      <c r="I391" s="84" t="str">
        <f>IF(ISBLANK(Tableau1[[#This Row],[Name]]),"",((Tableau1[[#This Row],[Testdatum]]-Tableau1[[#This Row],[Geburtsdatum]])/365))</f>
        <v/>
      </c>
      <c r="J391" s="102" t="str">
        <f t="shared" si="41"/>
        <v xml:space="preserve"> </v>
      </c>
      <c r="K391" s="103"/>
      <c r="L391" s="103"/>
      <c r="M391" s="104" t="str">
        <f>IF(ISTEXT(D391),IF(L391="","",IF(HLOOKUP(INT($I391),'1. Eingabemaske'!$I$12:$V$21,2,FALSE)&lt;&gt;0,HLOOKUP(INT($I391),'1. Eingabemaske'!$I$12:$V$21,2,FALSE),"")),"")</f>
        <v/>
      </c>
      <c r="N391" s="105" t="str">
        <f>IF(ISTEXT($D391),IF(F391="M",IF(L391="","",IF($K391="Frühentwickler",VLOOKUP(INT($I391),'1. Eingabemaske'!$Z$12:$AF$28,5,FALSE),IF($K391="Normalentwickler",VLOOKUP(INT($I391),'1. Eingabemaske'!$Z$12:$AF$23,6,FALSE),IF($K391="Spätentwickler",VLOOKUP(INT($I391),'1. Eingabemaske'!$Z$12:$AF$23,7,FALSE),0)))+((VLOOKUP(INT($I391),'1. Eingabemaske'!$Z$12:$AF$23,2,FALSE))*(($G391-DATE(YEAR($G391),1,1)+1)/365))),IF(F391="W",(IF($K391="Frühentwickler",VLOOKUP(INT($I391),'1. Eingabemaske'!$AH$12:$AN$28,5,FALSE),IF($K391="Normalentwickler",VLOOKUP(INT($I391),'1. Eingabemaske'!$AH$12:$AN$23,6,FALSE),IF($K391="Spätentwickler",VLOOKUP(INT($I391),'1. Eingabemaske'!$AH$12:$AN$23,7,FALSE),0)))+((VLOOKUP(INT($I391),'1. Eingabemaske'!$AH$12:$AN$23,2,FALSE))*(($G391-DATE(YEAR($G391),1,1)+1)/365))),"Geschlecht fehlt!")),"")</f>
        <v/>
      </c>
      <c r="O391" s="106" t="str">
        <f>IF(ISTEXT(D391),IF(M391="","",IF('1. Eingabemaske'!$F$13="",0,(IF('1. Eingabemaske'!$F$13=0,(L391/'1. Eingabemaske'!$G$13),(L391-1)/('1. Eingabemaske'!$G$13-1))*M391*N391))),"")</f>
        <v/>
      </c>
      <c r="P391" s="103"/>
      <c r="Q391" s="103"/>
      <c r="R391" s="104" t="str">
        <f t="shared" si="42"/>
        <v/>
      </c>
      <c r="S391" s="104" t="str">
        <f>IF(AND(ISTEXT($D391),ISNUMBER(R391)),IF(HLOOKUP(INT($I391),'1. Eingabemaske'!$I$12:$V$21,3,FALSE)&lt;&gt;0,HLOOKUP(INT($I391),'1. Eingabemaske'!$I$12:$V$21,3,FALSE),""),"")</f>
        <v/>
      </c>
      <c r="T391" s="106" t="str">
        <f>IF(ISTEXT($D391),IF($S391="","",IF($R391="","",IF('1. Eingabemaske'!$F$14="",0,(IF('1. Eingabemaske'!$F$14=0,(R391/'1. Eingabemaske'!$G$14),(R391-1)/('1. Eingabemaske'!$G$14-1))*$S391)))),"")</f>
        <v/>
      </c>
      <c r="U391" s="103"/>
      <c r="V391" s="103"/>
      <c r="W391" s="104" t="str">
        <f t="shared" si="43"/>
        <v/>
      </c>
      <c r="X391" s="104" t="str">
        <f>IF(AND(ISTEXT($D391),ISNUMBER(W391)),IF(HLOOKUP(INT($I391),'1. Eingabemaske'!$I$12:$V$21,4,FALSE)&lt;&gt;0,HLOOKUP(INT($I391),'1. Eingabemaske'!$I$12:$V$21,4,FALSE),""),"")</f>
        <v/>
      </c>
      <c r="Y391" s="108" t="str">
        <f>IF(ISTEXT($D391),IF($W391="","",IF($X391="","",IF('1. Eingabemaske'!$F$15="","",(IF('1. Eingabemaske'!$F$15=0,($W391/'1. Eingabemaske'!$G$15),($W391-1)/('1. Eingabemaske'!$G$15-1))*$X391)))),"")</f>
        <v/>
      </c>
      <c r="Z391" s="103"/>
      <c r="AA391" s="103"/>
      <c r="AB391" s="104" t="str">
        <f t="shared" si="44"/>
        <v/>
      </c>
      <c r="AC391" s="104" t="str">
        <f>IF(AND(ISTEXT($D391),ISNUMBER($AB391)),IF(HLOOKUP(INT($I391),'1. Eingabemaske'!$I$12:$V$21,5,FALSE)&lt;&gt;0,HLOOKUP(INT($I391),'1. Eingabemaske'!$I$12:$V$21,5,FALSE),""),"")</f>
        <v/>
      </c>
      <c r="AD391" s="91" t="str">
        <f>IF(ISTEXT($D391),IF($AC391="","",IF('1. Eingabemaske'!$F$16="","",(IF('1. Eingabemaske'!$F$16=0,($AB391/'1. Eingabemaske'!$G$16),($AB391-1)/('1. Eingabemaske'!$G$16-1))*$AC391))),"")</f>
        <v/>
      </c>
      <c r="AE391" s="92" t="str">
        <f>IF(ISTEXT($D391),IF(F391="M",IF(L391="","",IF($K391="Frühentwickler",VLOOKUP(INT($I391),'1. Eingabemaske'!$Z$12:$AF$28,5,FALSE),IF($K391="Normalentwickler",VLOOKUP(INT($I391),'1. Eingabemaske'!$Z$12:$AF$23,6,FALSE),IF($K391="Spätentwickler",VLOOKUP(INT($I391),'1. Eingabemaske'!$Z$12:$AF$23,7,FALSE),0)))+((VLOOKUP(INT($I391),'1. Eingabemaske'!$Z$12:$AF$23,2,FALSE))*(($G391-DATE(YEAR($G391),1,1)+1)/365))),IF(F391="W",(IF($K391="Frühentwickler",VLOOKUP(INT($I391),'1. Eingabemaske'!$AH$12:$AN$28,5,FALSE),IF($K391="Normalentwickler",VLOOKUP(INT($I391),'1. Eingabemaske'!$AH$12:$AN$23,6,FALSE),IF($K391="Spätentwickler",VLOOKUP(INT($I391),'1. Eingabemaske'!$AH$12:$AN$23,7,FALSE),0)))+((VLOOKUP(INT($I391),'1. Eingabemaske'!$AH$12:$AN$23,2,FALSE))*(($G391-DATE(YEAR($G391),1,1)+1)/365))),"Geschlecht fehlt!")),"")</f>
        <v/>
      </c>
      <c r="AF391" s="93" t="str">
        <f t="shared" si="45"/>
        <v/>
      </c>
      <c r="AG391" s="103"/>
      <c r="AH391" s="94" t="str">
        <f>IF(AND(ISTEXT($D391),ISNUMBER($AG391)),IF(HLOOKUP(INT($I391),'1. Eingabemaske'!$I$12:$V$21,6,FALSE)&lt;&gt;0,HLOOKUP(INT($I391),'1. Eingabemaske'!$I$12:$V$21,6,FALSE),""),"")</f>
        <v/>
      </c>
      <c r="AI391" s="91" t="str">
        <f>IF(ISTEXT($D391),IF($AH391="","",IF('1. Eingabemaske'!$F$17="","",(IF('1. Eingabemaske'!$F$17=0,($AG391/'1. Eingabemaske'!$G$17),($AG391-1)/('1. Eingabemaske'!$G$17-1))*$AH391))),"")</f>
        <v/>
      </c>
      <c r="AJ391" s="103"/>
      <c r="AK391" s="94" t="str">
        <f>IF(AND(ISTEXT($D391),ISNUMBER($AJ391)),IF(HLOOKUP(INT($I391),'1. Eingabemaske'!$I$12:$V$21,7,FALSE)&lt;&gt;0,HLOOKUP(INT($I391),'1. Eingabemaske'!$I$12:$V$21,7,FALSE),""),"")</f>
        <v/>
      </c>
      <c r="AL391" s="91" t="str">
        <f>IF(ISTEXT($D391),IF(AJ391=0,0,IF($AK391="","",IF('1. Eingabemaske'!$F$18="","",(IF('1. Eingabemaske'!$F$18=0,($AJ391/'1. Eingabemaske'!$G$18),($AJ391-1)/('1. Eingabemaske'!$G$18-1))*$AK391)))),"")</f>
        <v/>
      </c>
      <c r="AM391" s="103"/>
      <c r="AN391" s="94" t="str">
        <f>IF(AND(ISTEXT($D391),ISNUMBER($AM391)),IF(HLOOKUP(INT($I391),'1. Eingabemaske'!$I$12:$V$21,8,FALSE)&lt;&gt;0,HLOOKUP(INT($I391),'1. Eingabemaske'!$I$12:$V$21,8,FALSE),""),"")</f>
        <v/>
      </c>
      <c r="AO391" s="89" t="str">
        <f>IF(ISTEXT($D391),IF($AN391="","",IF('1. Eingabemaske'!#REF!="","",(IF('1. Eingabemaske'!#REF!=0,($AM391/'1. Eingabemaske'!#REF!),($AM391-1)/('1. Eingabemaske'!#REF!-1))*$AN391))),"")</f>
        <v/>
      </c>
      <c r="AP391" s="110"/>
      <c r="AQ391" s="94" t="str">
        <f>IF(AND(ISTEXT($D391),ISNUMBER($AP391)),IF(HLOOKUP(INT($I391),'1. Eingabemaske'!$I$12:$V$21,9,FALSE)&lt;&gt;0,HLOOKUP(INT($I391),'1. Eingabemaske'!$I$12:$V$21,9,FALSE),""),"")</f>
        <v/>
      </c>
      <c r="AR391" s="103"/>
      <c r="AS391" s="94" t="str">
        <f>IF(AND(ISTEXT($D391),ISNUMBER($AR391)),IF(HLOOKUP(INT($I391),'1. Eingabemaske'!$I$12:$V$21,10,FALSE)&lt;&gt;0,HLOOKUP(INT($I391),'1. Eingabemaske'!$I$12:$V$21,10,FALSE),""),"")</f>
        <v/>
      </c>
      <c r="AT391" s="95" t="str">
        <f>IF(ISTEXT($D391),(IF($AQ391="",0,IF('1. Eingabemaske'!$F$19="","",(IF('1. Eingabemaske'!$F$19=0,($AP391/'1. Eingabemaske'!$G$19),($AP391-1)/('1. Eingabemaske'!$G$19-1))*$AQ391)))+IF($AS391="",0,IF('1. Eingabemaske'!$F$20="","",(IF('1. Eingabemaske'!$F$20=0,($AR391/'1. Eingabemaske'!$G$20),($AR391-1)/('1. Eingabemaske'!$G$20-1))*$AS391)))),"")</f>
        <v/>
      </c>
      <c r="AU391" s="103"/>
      <c r="AV391" s="94" t="str">
        <f>IF(AND(ISTEXT($D391),ISNUMBER($AU391)),IF(HLOOKUP(INT($I391),'1. Eingabemaske'!$I$12:$V$21,11,FALSE)&lt;&gt;0,HLOOKUP(INT($I391),'1. Eingabemaske'!$I$12:$V$21,11,FALSE),""),"")</f>
        <v/>
      </c>
      <c r="AW391" s="103"/>
      <c r="AX391" s="94" t="str">
        <f>IF(AND(ISTEXT($D391),ISNUMBER($AW391)),IF(HLOOKUP(INT($I391),'1. Eingabemaske'!$I$12:$V$21,12,FALSE)&lt;&gt;0,HLOOKUP(INT($I391),'1. Eingabemaske'!$I$12:$V$21,12,FALSE),""),"")</f>
        <v/>
      </c>
      <c r="AY391" s="95" t="str">
        <f>IF(ISTEXT($D391),SUM(IF($AV391="",0,IF('1. Eingabemaske'!$F$21="","",(IF('1. Eingabemaske'!$F$21=0,($AU391/'1. Eingabemaske'!$G$21),($AU391-1)/('1. Eingabemaske'!$G$21-1)))*$AV391)),IF($AX391="",0,IF('1. Eingabemaske'!#REF!="","",(IF('1. Eingabemaske'!#REF!=0,($AW391/'1. Eingabemaske'!#REF!),($AW391-1)/('1. Eingabemaske'!#REF!-1)))*$AX391))),"")</f>
        <v/>
      </c>
      <c r="AZ391" s="84" t="str">
        <f t="shared" si="46"/>
        <v>Bitte BES einfügen</v>
      </c>
      <c r="BA391" s="96" t="str">
        <f t="shared" si="47"/>
        <v/>
      </c>
      <c r="BB391" s="100"/>
      <c r="BC391" s="100"/>
      <c r="BD391" s="100"/>
    </row>
    <row r="392" spans="2:56" ht="13.5" thickBot="1" x14ac:dyDescent="0.45">
      <c r="B392" s="99" t="str">
        <f t="shared" si="40"/>
        <v xml:space="preserve"> </v>
      </c>
      <c r="C392" s="100"/>
      <c r="D392" s="100"/>
      <c r="E392" s="100"/>
      <c r="F392" s="100"/>
      <c r="G392" s="101"/>
      <c r="H392" s="101"/>
      <c r="I392" s="84" t="str">
        <f>IF(ISBLANK(Tableau1[[#This Row],[Name]]),"",((Tableau1[[#This Row],[Testdatum]]-Tableau1[[#This Row],[Geburtsdatum]])/365))</f>
        <v/>
      </c>
      <c r="J392" s="102" t="str">
        <f t="shared" si="41"/>
        <v xml:space="preserve"> </v>
      </c>
      <c r="K392" s="103"/>
      <c r="L392" s="103"/>
      <c r="M392" s="104" t="str">
        <f>IF(ISTEXT(D392),IF(L392="","",IF(HLOOKUP(INT($I392),'1. Eingabemaske'!$I$12:$V$21,2,FALSE)&lt;&gt;0,HLOOKUP(INT($I392),'1. Eingabemaske'!$I$12:$V$21,2,FALSE),"")),"")</f>
        <v/>
      </c>
      <c r="N392" s="105" t="str">
        <f>IF(ISTEXT($D392),IF(F392="M",IF(L392="","",IF($K392="Frühentwickler",VLOOKUP(INT($I392),'1. Eingabemaske'!$Z$12:$AF$28,5,FALSE),IF($K392="Normalentwickler",VLOOKUP(INT($I392),'1. Eingabemaske'!$Z$12:$AF$23,6,FALSE),IF($K392="Spätentwickler",VLOOKUP(INT($I392),'1. Eingabemaske'!$Z$12:$AF$23,7,FALSE),0)))+((VLOOKUP(INT($I392),'1. Eingabemaske'!$Z$12:$AF$23,2,FALSE))*(($G392-DATE(YEAR($G392),1,1)+1)/365))),IF(F392="W",(IF($K392="Frühentwickler",VLOOKUP(INT($I392),'1. Eingabemaske'!$AH$12:$AN$28,5,FALSE),IF($K392="Normalentwickler",VLOOKUP(INT($I392),'1. Eingabemaske'!$AH$12:$AN$23,6,FALSE),IF($K392="Spätentwickler",VLOOKUP(INT($I392),'1. Eingabemaske'!$AH$12:$AN$23,7,FALSE),0)))+((VLOOKUP(INT($I392),'1. Eingabemaske'!$AH$12:$AN$23,2,FALSE))*(($G392-DATE(YEAR($G392),1,1)+1)/365))),"Geschlecht fehlt!")),"")</f>
        <v/>
      </c>
      <c r="O392" s="106" t="str">
        <f>IF(ISTEXT(D392),IF(M392="","",IF('1. Eingabemaske'!$F$13="",0,(IF('1. Eingabemaske'!$F$13=0,(L392/'1. Eingabemaske'!$G$13),(L392-1)/('1. Eingabemaske'!$G$13-1))*M392*N392))),"")</f>
        <v/>
      </c>
      <c r="P392" s="103"/>
      <c r="Q392" s="103"/>
      <c r="R392" s="104" t="str">
        <f t="shared" si="42"/>
        <v/>
      </c>
      <c r="S392" s="104" t="str">
        <f>IF(AND(ISTEXT($D392),ISNUMBER(R392)),IF(HLOOKUP(INT($I392),'1. Eingabemaske'!$I$12:$V$21,3,FALSE)&lt;&gt;0,HLOOKUP(INT($I392),'1. Eingabemaske'!$I$12:$V$21,3,FALSE),""),"")</f>
        <v/>
      </c>
      <c r="T392" s="106" t="str">
        <f>IF(ISTEXT($D392),IF($S392="","",IF($R392="","",IF('1. Eingabemaske'!$F$14="",0,(IF('1. Eingabemaske'!$F$14=0,(R392/'1. Eingabemaske'!$G$14),(R392-1)/('1. Eingabemaske'!$G$14-1))*$S392)))),"")</f>
        <v/>
      </c>
      <c r="U392" s="103"/>
      <c r="V392" s="103"/>
      <c r="W392" s="104" t="str">
        <f t="shared" si="43"/>
        <v/>
      </c>
      <c r="X392" s="104" t="str">
        <f>IF(AND(ISTEXT($D392),ISNUMBER(W392)),IF(HLOOKUP(INT($I392),'1. Eingabemaske'!$I$12:$V$21,4,FALSE)&lt;&gt;0,HLOOKUP(INT($I392),'1. Eingabemaske'!$I$12:$V$21,4,FALSE),""),"")</f>
        <v/>
      </c>
      <c r="Y392" s="108" t="str">
        <f>IF(ISTEXT($D392),IF($W392="","",IF($X392="","",IF('1. Eingabemaske'!$F$15="","",(IF('1. Eingabemaske'!$F$15=0,($W392/'1. Eingabemaske'!$G$15),($W392-1)/('1. Eingabemaske'!$G$15-1))*$X392)))),"")</f>
        <v/>
      </c>
      <c r="Z392" s="103"/>
      <c r="AA392" s="103"/>
      <c r="AB392" s="104" t="str">
        <f t="shared" si="44"/>
        <v/>
      </c>
      <c r="AC392" s="104" t="str">
        <f>IF(AND(ISTEXT($D392),ISNUMBER($AB392)),IF(HLOOKUP(INT($I392),'1. Eingabemaske'!$I$12:$V$21,5,FALSE)&lt;&gt;0,HLOOKUP(INT($I392),'1. Eingabemaske'!$I$12:$V$21,5,FALSE),""),"")</f>
        <v/>
      </c>
      <c r="AD392" s="91" t="str">
        <f>IF(ISTEXT($D392),IF($AC392="","",IF('1. Eingabemaske'!$F$16="","",(IF('1. Eingabemaske'!$F$16=0,($AB392/'1. Eingabemaske'!$G$16),($AB392-1)/('1. Eingabemaske'!$G$16-1))*$AC392))),"")</f>
        <v/>
      </c>
      <c r="AE392" s="92" t="str">
        <f>IF(ISTEXT($D392),IF(F392="M",IF(L392="","",IF($K392="Frühentwickler",VLOOKUP(INT($I392),'1. Eingabemaske'!$Z$12:$AF$28,5,FALSE),IF($K392="Normalentwickler",VLOOKUP(INT($I392),'1. Eingabemaske'!$Z$12:$AF$23,6,FALSE),IF($K392="Spätentwickler",VLOOKUP(INT($I392),'1. Eingabemaske'!$Z$12:$AF$23,7,FALSE),0)))+((VLOOKUP(INT($I392),'1. Eingabemaske'!$Z$12:$AF$23,2,FALSE))*(($G392-DATE(YEAR($G392),1,1)+1)/365))),IF(F392="W",(IF($K392="Frühentwickler",VLOOKUP(INT($I392),'1. Eingabemaske'!$AH$12:$AN$28,5,FALSE),IF($K392="Normalentwickler",VLOOKUP(INT($I392),'1. Eingabemaske'!$AH$12:$AN$23,6,FALSE),IF($K392="Spätentwickler",VLOOKUP(INT($I392),'1. Eingabemaske'!$AH$12:$AN$23,7,FALSE),0)))+((VLOOKUP(INT($I392),'1. Eingabemaske'!$AH$12:$AN$23,2,FALSE))*(($G392-DATE(YEAR($G392),1,1)+1)/365))),"Geschlecht fehlt!")),"")</f>
        <v/>
      </c>
      <c r="AF392" s="93" t="str">
        <f t="shared" si="45"/>
        <v/>
      </c>
      <c r="AG392" s="103"/>
      <c r="AH392" s="94" t="str">
        <f>IF(AND(ISTEXT($D392),ISNUMBER($AG392)),IF(HLOOKUP(INT($I392),'1. Eingabemaske'!$I$12:$V$21,6,FALSE)&lt;&gt;0,HLOOKUP(INT($I392),'1. Eingabemaske'!$I$12:$V$21,6,FALSE),""),"")</f>
        <v/>
      </c>
      <c r="AI392" s="91" t="str">
        <f>IF(ISTEXT($D392),IF($AH392="","",IF('1. Eingabemaske'!$F$17="","",(IF('1. Eingabemaske'!$F$17=0,($AG392/'1. Eingabemaske'!$G$17),($AG392-1)/('1. Eingabemaske'!$G$17-1))*$AH392))),"")</f>
        <v/>
      </c>
      <c r="AJ392" s="103"/>
      <c r="AK392" s="94" t="str">
        <f>IF(AND(ISTEXT($D392),ISNUMBER($AJ392)),IF(HLOOKUP(INT($I392),'1. Eingabemaske'!$I$12:$V$21,7,FALSE)&lt;&gt;0,HLOOKUP(INT($I392),'1. Eingabemaske'!$I$12:$V$21,7,FALSE),""),"")</f>
        <v/>
      </c>
      <c r="AL392" s="91" t="str">
        <f>IF(ISTEXT($D392),IF(AJ392=0,0,IF($AK392="","",IF('1. Eingabemaske'!$F$18="","",(IF('1. Eingabemaske'!$F$18=0,($AJ392/'1. Eingabemaske'!$G$18),($AJ392-1)/('1. Eingabemaske'!$G$18-1))*$AK392)))),"")</f>
        <v/>
      </c>
      <c r="AM392" s="103"/>
      <c r="AN392" s="94" t="str">
        <f>IF(AND(ISTEXT($D392),ISNUMBER($AM392)),IF(HLOOKUP(INT($I392),'1. Eingabemaske'!$I$12:$V$21,8,FALSE)&lt;&gt;0,HLOOKUP(INT($I392),'1. Eingabemaske'!$I$12:$V$21,8,FALSE),""),"")</f>
        <v/>
      </c>
      <c r="AO392" s="89" t="str">
        <f>IF(ISTEXT($D392),IF($AN392="","",IF('1. Eingabemaske'!#REF!="","",(IF('1. Eingabemaske'!#REF!=0,($AM392/'1. Eingabemaske'!#REF!),($AM392-1)/('1. Eingabemaske'!#REF!-1))*$AN392))),"")</f>
        <v/>
      </c>
      <c r="AP392" s="110"/>
      <c r="AQ392" s="94" t="str">
        <f>IF(AND(ISTEXT($D392),ISNUMBER($AP392)),IF(HLOOKUP(INT($I392),'1. Eingabemaske'!$I$12:$V$21,9,FALSE)&lt;&gt;0,HLOOKUP(INT($I392),'1. Eingabemaske'!$I$12:$V$21,9,FALSE),""),"")</f>
        <v/>
      </c>
      <c r="AR392" s="103"/>
      <c r="AS392" s="94" t="str">
        <f>IF(AND(ISTEXT($D392),ISNUMBER($AR392)),IF(HLOOKUP(INT($I392),'1. Eingabemaske'!$I$12:$V$21,10,FALSE)&lt;&gt;0,HLOOKUP(INT($I392),'1. Eingabemaske'!$I$12:$V$21,10,FALSE),""),"")</f>
        <v/>
      </c>
      <c r="AT392" s="95" t="str">
        <f>IF(ISTEXT($D392),(IF($AQ392="",0,IF('1. Eingabemaske'!$F$19="","",(IF('1. Eingabemaske'!$F$19=0,($AP392/'1. Eingabemaske'!$G$19),($AP392-1)/('1. Eingabemaske'!$G$19-1))*$AQ392)))+IF($AS392="",0,IF('1. Eingabemaske'!$F$20="","",(IF('1. Eingabemaske'!$F$20=0,($AR392/'1. Eingabemaske'!$G$20),($AR392-1)/('1. Eingabemaske'!$G$20-1))*$AS392)))),"")</f>
        <v/>
      </c>
      <c r="AU392" s="103"/>
      <c r="AV392" s="94" t="str">
        <f>IF(AND(ISTEXT($D392),ISNUMBER($AU392)),IF(HLOOKUP(INT($I392),'1. Eingabemaske'!$I$12:$V$21,11,FALSE)&lt;&gt;0,HLOOKUP(INT($I392),'1. Eingabemaske'!$I$12:$V$21,11,FALSE),""),"")</f>
        <v/>
      </c>
      <c r="AW392" s="103"/>
      <c r="AX392" s="94" t="str">
        <f>IF(AND(ISTEXT($D392),ISNUMBER($AW392)),IF(HLOOKUP(INT($I392),'1. Eingabemaske'!$I$12:$V$21,12,FALSE)&lt;&gt;0,HLOOKUP(INT($I392),'1. Eingabemaske'!$I$12:$V$21,12,FALSE),""),"")</f>
        <v/>
      </c>
      <c r="AY392" s="95" t="str">
        <f>IF(ISTEXT($D392),SUM(IF($AV392="",0,IF('1. Eingabemaske'!$F$21="","",(IF('1. Eingabemaske'!$F$21=0,($AU392/'1. Eingabemaske'!$G$21),($AU392-1)/('1. Eingabemaske'!$G$21-1)))*$AV392)),IF($AX392="",0,IF('1. Eingabemaske'!#REF!="","",(IF('1. Eingabemaske'!#REF!=0,($AW392/'1. Eingabemaske'!#REF!),($AW392-1)/('1. Eingabemaske'!#REF!-1)))*$AX392))),"")</f>
        <v/>
      </c>
      <c r="AZ392" s="84" t="str">
        <f t="shared" si="46"/>
        <v>Bitte BES einfügen</v>
      </c>
      <c r="BA392" s="96" t="str">
        <f t="shared" si="47"/>
        <v/>
      </c>
      <c r="BB392" s="100"/>
      <c r="BC392" s="100"/>
      <c r="BD392" s="100"/>
    </row>
    <row r="393" spans="2:56" ht="13.5" thickBot="1" x14ac:dyDescent="0.45">
      <c r="B393" s="99" t="str">
        <f t="shared" ref="B393:B456" si="48">CONCATENATE(E393," ",D393)</f>
        <v xml:space="preserve"> </v>
      </c>
      <c r="C393" s="100"/>
      <c r="D393" s="100"/>
      <c r="E393" s="100"/>
      <c r="F393" s="100"/>
      <c r="G393" s="101"/>
      <c r="H393" s="101"/>
      <c r="I393" s="84" t="str">
        <f>IF(ISBLANK(Tableau1[[#This Row],[Name]]),"",((Tableau1[[#This Row],[Testdatum]]-Tableau1[[#This Row],[Geburtsdatum]])/365))</f>
        <v/>
      </c>
      <c r="J393" s="102" t="str">
        <f t="shared" ref="J393:J456" si="49">IF(ISNUMBER(I393),(ROUNDDOWN(I393,0))," ")</f>
        <v xml:space="preserve"> </v>
      </c>
      <c r="K393" s="103"/>
      <c r="L393" s="103"/>
      <c r="M393" s="104" t="str">
        <f>IF(ISTEXT(D393),IF(L393="","",IF(HLOOKUP(INT($I393),'1. Eingabemaske'!$I$12:$V$21,2,FALSE)&lt;&gt;0,HLOOKUP(INT($I393),'1. Eingabemaske'!$I$12:$V$21,2,FALSE),"")),"")</f>
        <v/>
      </c>
      <c r="N393" s="105" t="str">
        <f>IF(ISTEXT($D393),IF(F393="M",IF(L393="","",IF($K393="Frühentwickler",VLOOKUP(INT($I393),'1. Eingabemaske'!$Z$12:$AF$28,5,FALSE),IF($K393="Normalentwickler",VLOOKUP(INT($I393),'1. Eingabemaske'!$Z$12:$AF$23,6,FALSE),IF($K393="Spätentwickler",VLOOKUP(INT($I393),'1. Eingabemaske'!$Z$12:$AF$23,7,FALSE),0)))+((VLOOKUP(INT($I393),'1. Eingabemaske'!$Z$12:$AF$23,2,FALSE))*(($G393-DATE(YEAR($G393),1,1)+1)/365))),IF(F393="W",(IF($K393="Frühentwickler",VLOOKUP(INT($I393),'1. Eingabemaske'!$AH$12:$AN$28,5,FALSE),IF($K393="Normalentwickler",VLOOKUP(INT($I393),'1. Eingabemaske'!$AH$12:$AN$23,6,FALSE),IF($K393="Spätentwickler",VLOOKUP(INT($I393),'1. Eingabemaske'!$AH$12:$AN$23,7,FALSE),0)))+((VLOOKUP(INT($I393),'1. Eingabemaske'!$AH$12:$AN$23,2,FALSE))*(($G393-DATE(YEAR($G393),1,1)+1)/365))),"Geschlecht fehlt!")),"")</f>
        <v/>
      </c>
      <c r="O393" s="106" t="str">
        <f>IF(ISTEXT(D393),IF(M393="","",IF('1. Eingabemaske'!$F$13="",0,(IF('1. Eingabemaske'!$F$13=0,(L393/'1. Eingabemaske'!$G$13),(L393-1)/('1. Eingabemaske'!$G$13-1))*M393*N393))),"")</f>
        <v/>
      </c>
      <c r="P393" s="103"/>
      <c r="Q393" s="103"/>
      <c r="R393" s="104" t="str">
        <f t="shared" ref="R393:R456" si="50">IF(AND($P393="",$Q393=""),"",AVERAGE($P393:$Q393))</f>
        <v/>
      </c>
      <c r="S393" s="104" t="str">
        <f>IF(AND(ISTEXT($D393),ISNUMBER(R393)),IF(HLOOKUP(INT($I393),'1. Eingabemaske'!$I$12:$V$21,3,FALSE)&lt;&gt;0,HLOOKUP(INT($I393),'1. Eingabemaske'!$I$12:$V$21,3,FALSE),""),"")</f>
        <v/>
      </c>
      <c r="T393" s="106" t="str">
        <f>IF(ISTEXT($D393),IF($S393="","",IF($R393="","",IF('1. Eingabemaske'!$F$14="",0,(IF('1. Eingabemaske'!$F$14=0,(R393/'1. Eingabemaske'!$G$14),(R393-1)/('1. Eingabemaske'!$G$14-1))*$S393)))),"")</f>
        <v/>
      </c>
      <c r="U393" s="103"/>
      <c r="V393" s="103"/>
      <c r="W393" s="104" t="str">
        <f t="shared" ref="W393:W456" si="51">IF(AND($U393="",$V393=""),"",AVERAGE($U393:$V393))</f>
        <v/>
      </c>
      <c r="X393" s="104" t="str">
        <f>IF(AND(ISTEXT($D393),ISNUMBER(W393)),IF(HLOOKUP(INT($I393),'1. Eingabemaske'!$I$12:$V$21,4,FALSE)&lt;&gt;0,HLOOKUP(INT($I393),'1. Eingabemaske'!$I$12:$V$21,4,FALSE),""),"")</f>
        <v/>
      </c>
      <c r="Y393" s="108" t="str">
        <f>IF(ISTEXT($D393),IF($W393="","",IF($X393="","",IF('1. Eingabemaske'!$F$15="","",(IF('1. Eingabemaske'!$F$15=0,($W393/'1. Eingabemaske'!$G$15),($W393-1)/('1. Eingabemaske'!$G$15-1))*$X393)))),"")</f>
        <v/>
      </c>
      <c r="Z393" s="103"/>
      <c r="AA393" s="103"/>
      <c r="AB393" s="104" t="str">
        <f t="shared" ref="AB393:AB456" si="52">IF(AND($Z393="",$AA393=""),"",AVERAGE($Z393:$AA393))</f>
        <v/>
      </c>
      <c r="AC393" s="104" t="str">
        <f>IF(AND(ISTEXT($D393),ISNUMBER($AB393)),IF(HLOOKUP(INT($I393),'1. Eingabemaske'!$I$12:$V$21,5,FALSE)&lt;&gt;0,HLOOKUP(INT($I393),'1. Eingabemaske'!$I$12:$V$21,5,FALSE),""),"")</f>
        <v/>
      </c>
      <c r="AD393" s="91" t="str">
        <f>IF(ISTEXT($D393),IF($AC393="","",IF('1. Eingabemaske'!$F$16="","",(IF('1. Eingabemaske'!$F$16=0,($AB393/'1. Eingabemaske'!$G$16),($AB393-1)/('1. Eingabemaske'!$G$16-1))*$AC393))),"")</f>
        <v/>
      </c>
      <c r="AE393" s="92" t="str">
        <f>IF(ISTEXT($D393),IF(F393="M",IF(L393="","",IF($K393="Frühentwickler",VLOOKUP(INT($I393),'1. Eingabemaske'!$Z$12:$AF$28,5,FALSE),IF($K393="Normalentwickler",VLOOKUP(INT($I393),'1. Eingabemaske'!$Z$12:$AF$23,6,FALSE),IF($K393="Spätentwickler",VLOOKUP(INT($I393),'1. Eingabemaske'!$Z$12:$AF$23,7,FALSE),0)))+((VLOOKUP(INT($I393),'1. Eingabemaske'!$Z$12:$AF$23,2,FALSE))*(($G393-DATE(YEAR($G393),1,1)+1)/365))),IF(F393="W",(IF($K393="Frühentwickler",VLOOKUP(INT($I393),'1. Eingabemaske'!$AH$12:$AN$28,5,FALSE),IF($K393="Normalentwickler",VLOOKUP(INT($I393),'1. Eingabemaske'!$AH$12:$AN$23,6,FALSE),IF($K393="Spätentwickler",VLOOKUP(INT($I393),'1. Eingabemaske'!$AH$12:$AN$23,7,FALSE),0)))+((VLOOKUP(INT($I393),'1. Eingabemaske'!$AH$12:$AN$23,2,FALSE))*(($G393-DATE(YEAR($G393),1,1)+1)/365))),"Geschlecht fehlt!")),"")</f>
        <v/>
      </c>
      <c r="AF393" s="93" t="str">
        <f t="shared" ref="AF393:AF456" si="53">IF(ISNUMBER(AE393),SUM(T393,Y393,AD393)*AE393,"")</f>
        <v/>
      </c>
      <c r="AG393" s="103"/>
      <c r="AH393" s="94" t="str">
        <f>IF(AND(ISTEXT($D393),ISNUMBER($AG393)),IF(HLOOKUP(INT($I393),'1. Eingabemaske'!$I$12:$V$21,6,FALSE)&lt;&gt;0,HLOOKUP(INT($I393),'1. Eingabemaske'!$I$12:$V$21,6,FALSE),""),"")</f>
        <v/>
      </c>
      <c r="AI393" s="91" t="str">
        <f>IF(ISTEXT($D393),IF($AH393="","",IF('1. Eingabemaske'!$F$17="","",(IF('1. Eingabemaske'!$F$17=0,($AG393/'1. Eingabemaske'!$G$17),($AG393-1)/('1. Eingabemaske'!$G$17-1))*$AH393))),"")</f>
        <v/>
      </c>
      <c r="AJ393" s="103"/>
      <c r="AK393" s="94" t="str">
        <f>IF(AND(ISTEXT($D393),ISNUMBER($AJ393)),IF(HLOOKUP(INT($I393),'1. Eingabemaske'!$I$12:$V$21,7,FALSE)&lt;&gt;0,HLOOKUP(INT($I393),'1. Eingabemaske'!$I$12:$V$21,7,FALSE),""),"")</f>
        <v/>
      </c>
      <c r="AL393" s="91" t="str">
        <f>IF(ISTEXT($D393),IF(AJ393=0,0,IF($AK393="","",IF('1. Eingabemaske'!$F$18="","",(IF('1. Eingabemaske'!$F$18=0,($AJ393/'1. Eingabemaske'!$G$18),($AJ393-1)/('1. Eingabemaske'!$G$18-1))*$AK393)))),"")</f>
        <v/>
      </c>
      <c r="AM393" s="103"/>
      <c r="AN393" s="94" t="str">
        <f>IF(AND(ISTEXT($D393),ISNUMBER($AM393)),IF(HLOOKUP(INT($I393),'1. Eingabemaske'!$I$12:$V$21,8,FALSE)&lt;&gt;0,HLOOKUP(INT($I393),'1. Eingabemaske'!$I$12:$V$21,8,FALSE),""),"")</f>
        <v/>
      </c>
      <c r="AO393" s="89" t="str">
        <f>IF(ISTEXT($D393),IF($AN393="","",IF('1. Eingabemaske'!#REF!="","",(IF('1. Eingabemaske'!#REF!=0,($AM393/'1. Eingabemaske'!#REF!),($AM393-1)/('1. Eingabemaske'!#REF!-1))*$AN393))),"")</f>
        <v/>
      </c>
      <c r="AP393" s="110"/>
      <c r="AQ393" s="94" t="str">
        <f>IF(AND(ISTEXT($D393),ISNUMBER($AP393)),IF(HLOOKUP(INT($I393),'1. Eingabemaske'!$I$12:$V$21,9,FALSE)&lt;&gt;0,HLOOKUP(INT($I393),'1. Eingabemaske'!$I$12:$V$21,9,FALSE),""),"")</f>
        <v/>
      </c>
      <c r="AR393" s="103"/>
      <c r="AS393" s="94" t="str">
        <f>IF(AND(ISTEXT($D393),ISNUMBER($AR393)),IF(HLOOKUP(INT($I393),'1. Eingabemaske'!$I$12:$V$21,10,FALSE)&lt;&gt;0,HLOOKUP(INT($I393),'1. Eingabemaske'!$I$12:$V$21,10,FALSE),""),"")</f>
        <v/>
      </c>
      <c r="AT393" s="95" t="str">
        <f>IF(ISTEXT($D393),(IF($AQ393="",0,IF('1. Eingabemaske'!$F$19="","",(IF('1. Eingabemaske'!$F$19=0,($AP393/'1. Eingabemaske'!$G$19),($AP393-1)/('1. Eingabemaske'!$G$19-1))*$AQ393)))+IF($AS393="",0,IF('1. Eingabemaske'!$F$20="","",(IF('1. Eingabemaske'!$F$20=0,($AR393/'1. Eingabemaske'!$G$20),($AR393-1)/('1. Eingabemaske'!$G$20-1))*$AS393)))),"")</f>
        <v/>
      </c>
      <c r="AU393" s="103"/>
      <c r="AV393" s="94" t="str">
        <f>IF(AND(ISTEXT($D393),ISNUMBER($AU393)),IF(HLOOKUP(INT($I393),'1. Eingabemaske'!$I$12:$V$21,11,FALSE)&lt;&gt;0,HLOOKUP(INT($I393),'1. Eingabemaske'!$I$12:$V$21,11,FALSE),""),"")</f>
        <v/>
      </c>
      <c r="AW393" s="103"/>
      <c r="AX393" s="94" t="str">
        <f>IF(AND(ISTEXT($D393),ISNUMBER($AW393)),IF(HLOOKUP(INT($I393),'1. Eingabemaske'!$I$12:$V$21,12,FALSE)&lt;&gt;0,HLOOKUP(INT($I393),'1. Eingabemaske'!$I$12:$V$21,12,FALSE),""),"")</f>
        <v/>
      </c>
      <c r="AY393" s="95" t="str">
        <f>IF(ISTEXT($D393),SUM(IF($AV393="",0,IF('1. Eingabemaske'!$F$21="","",(IF('1. Eingabemaske'!$F$21=0,($AU393/'1. Eingabemaske'!$G$21),($AU393-1)/('1. Eingabemaske'!$G$21-1)))*$AV393)),IF($AX393="",0,IF('1. Eingabemaske'!#REF!="","",(IF('1. Eingabemaske'!#REF!=0,($AW393/'1. Eingabemaske'!#REF!),($AW393-1)/('1. Eingabemaske'!#REF!-1)))*$AX393))),"")</f>
        <v/>
      </c>
      <c r="AZ393" s="84" t="str">
        <f t="shared" ref="AZ393:AZ456" si="54">IF(K393="","Bitte BES einfügen",SUM(O393,AF393,AI393,AL393,AO393,AT393,AY393))</f>
        <v>Bitte BES einfügen</v>
      </c>
      <c r="BA393" s="96" t="str">
        <f t="shared" ref="BA393:BA456" si="55">IF(ISTEXT(D393),RANK(AZ393,$AZ$9:$AZ$502),"")</f>
        <v/>
      </c>
      <c r="BB393" s="100"/>
      <c r="BC393" s="100"/>
      <c r="BD393" s="100"/>
    </row>
    <row r="394" spans="2:56" ht="13.5" thickBot="1" x14ac:dyDescent="0.45">
      <c r="B394" s="99" t="str">
        <f t="shared" si="48"/>
        <v xml:space="preserve"> </v>
      </c>
      <c r="C394" s="100"/>
      <c r="D394" s="100"/>
      <c r="E394" s="100"/>
      <c r="F394" s="100"/>
      <c r="G394" s="101"/>
      <c r="H394" s="101"/>
      <c r="I394" s="84" t="str">
        <f>IF(ISBLANK(Tableau1[[#This Row],[Name]]),"",((Tableau1[[#This Row],[Testdatum]]-Tableau1[[#This Row],[Geburtsdatum]])/365))</f>
        <v/>
      </c>
      <c r="J394" s="102" t="str">
        <f t="shared" si="49"/>
        <v xml:space="preserve"> </v>
      </c>
      <c r="K394" s="103"/>
      <c r="L394" s="103"/>
      <c r="M394" s="104" t="str">
        <f>IF(ISTEXT(D394),IF(L394="","",IF(HLOOKUP(INT($I394),'1. Eingabemaske'!$I$12:$V$21,2,FALSE)&lt;&gt;0,HLOOKUP(INT($I394),'1. Eingabemaske'!$I$12:$V$21,2,FALSE),"")),"")</f>
        <v/>
      </c>
      <c r="N394" s="105" t="str">
        <f>IF(ISTEXT($D394),IF(F394="M",IF(L394="","",IF($K394="Frühentwickler",VLOOKUP(INT($I394),'1. Eingabemaske'!$Z$12:$AF$28,5,FALSE),IF($K394="Normalentwickler",VLOOKUP(INT($I394),'1. Eingabemaske'!$Z$12:$AF$23,6,FALSE),IF($K394="Spätentwickler",VLOOKUP(INT($I394),'1. Eingabemaske'!$Z$12:$AF$23,7,FALSE),0)))+((VLOOKUP(INT($I394),'1. Eingabemaske'!$Z$12:$AF$23,2,FALSE))*(($G394-DATE(YEAR($G394),1,1)+1)/365))),IF(F394="W",(IF($K394="Frühentwickler",VLOOKUP(INT($I394),'1. Eingabemaske'!$AH$12:$AN$28,5,FALSE),IF($K394="Normalentwickler",VLOOKUP(INT($I394),'1. Eingabemaske'!$AH$12:$AN$23,6,FALSE),IF($K394="Spätentwickler",VLOOKUP(INT($I394),'1. Eingabemaske'!$AH$12:$AN$23,7,FALSE),0)))+((VLOOKUP(INT($I394),'1. Eingabemaske'!$AH$12:$AN$23,2,FALSE))*(($G394-DATE(YEAR($G394),1,1)+1)/365))),"Geschlecht fehlt!")),"")</f>
        <v/>
      </c>
      <c r="O394" s="106" t="str">
        <f>IF(ISTEXT(D394),IF(M394="","",IF('1. Eingabemaske'!$F$13="",0,(IF('1. Eingabemaske'!$F$13=0,(L394/'1. Eingabemaske'!$G$13),(L394-1)/('1. Eingabemaske'!$G$13-1))*M394*N394))),"")</f>
        <v/>
      </c>
      <c r="P394" s="103"/>
      <c r="Q394" s="103"/>
      <c r="R394" s="104" t="str">
        <f t="shared" si="50"/>
        <v/>
      </c>
      <c r="S394" s="104" t="str">
        <f>IF(AND(ISTEXT($D394),ISNUMBER(R394)),IF(HLOOKUP(INT($I394),'1. Eingabemaske'!$I$12:$V$21,3,FALSE)&lt;&gt;0,HLOOKUP(INT($I394),'1. Eingabemaske'!$I$12:$V$21,3,FALSE),""),"")</f>
        <v/>
      </c>
      <c r="T394" s="106" t="str">
        <f>IF(ISTEXT($D394),IF($S394="","",IF($R394="","",IF('1. Eingabemaske'!$F$14="",0,(IF('1. Eingabemaske'!$F$14=0,(R394/'1. Eingabemaske'!$G$14),(R394-1)/('1. Eingabemaske'!$G$14-1))*$S394)))),"")</f>
        <v/>
      </c>
      <c r="U394" s="103"/>
      <c r="V394" s="103"/>
      <c r="W394" s="104" t="str">
        <f t="shared" si="51"/>
        <v/>
      </c>
      <c r="X394" s="104" t="str">
        <f>IF(AND(ISTEXT($D394),ISNUMBER(W394)),IF(HLOOKUP(INT($I394),'1. Eingabemaske'!$I$12:$V$21,4,FALSE)&lt;&gt;0,HLOOKUP(INT($I394),'1. Eingabemaske'!$I$12:$V$21,4,FALSE),""),"")</f>
        <v/>
      </c>
      <c r="Y394" s="108" t="str">
        <f>IF(ISTEXT($D394),IF($W394="","",IF($X394="","",IF('1. Eingabemaske'!$F$15="","",(IF('1. Eingabemaske'!$F$15=0,($W394/'1. Eingabemaske'!$G$15),($W394-1)/('1. Eingabemaske'!$G$15-1))*$X394)))),"")</f>
        <v/>
      </c>
      <c r="Z394" s="103"/>
      <c r="AA394" s="103"/>
      <c r="AB394" s="104" t="str">
        <f t="shared" si="52"/>
        <v/>
      </c>
      <c r="AC394" s="104" t="str">
        <f>IF(AND(ISTEXT($D394),ISNUMBER($AB394)),IF(HLOOKUP(INT($I394),'1. Eingabemaske'!$I$12:$V$21,5,FALSE)&lt;&gt;0,HLOOKUP(INT($I394),'1. Eingabemaske'!$I$12:$V$21,5,FALSE),""),"")</f>
        <v/>
      </c>
      <c r="AD394" s="91" t="str">
        <f>IF(ISTEXT($D394),IF($AC394="","",IF('1. Eingabemaske'!$F$16="","",(IF('1. Eingabemaske'!$F$16=0,($AB394/'1. Eingabemaske'!$G$16),($AB394-1)/('1. Eingabemaske'!$G$16-1))*$AC394))),"")</f>
        <v/>
      </c>
      <c r="AE394" s="92" t="str">
        <f>IF(ISTEXT($D394),IF(F394="M",IF(L394="","",IF($K394="Frühentwickler",VLOOKUP(INT($I394),'1. Eingabemaske'!$Z$12:$AF$28,5,FALSE),IF($K394="Normalentwickler",VLOOKUP(INT($I394),'1. Eingabemaske'!$Z$12:$AF$23,6,FALSE),IF($K394="Spätentwickler",VLOOKUP(INT($I394),'1. Eingabemaske'!$Z$12:$AF$23,7,FALSE),0)))+((VLOOKUP(INT($I394),'1. Eingabemaske'!$Z$12:$AF$23,2,FALSE))*(($G394-DATE(YEAR($G394),1,1)+1)/365))),IF(F394="W",(IF($K394="Frühentwickler",VLOOKUP(INT($I394),'1. Eingabemaske'!$AH$12:$AN$28,5,FALSE),IF($K394="Normalentwickler",VLOOKUP(INT($I394),'1. Eingabemaske'!$AH$12:$AN$23,6,FALSE),IF($K394="Spätentwickler",VLOOKUP(INT($I394),'1. Eingabemaske'!$AH$12:$AN$23,7,FALSE),0)))+((VLOOKUP(INT($I394),'1. Eingabemaske'!$AH$12:$AN$23,2,FALSE))*(($G394-DATE(YEAR($G394),1,1)+1)/365))),"Geschlecht fehlt!")),"")</f>
        <v/>
      </c>
      <c r="AF394" s="93" t="str">
        <f t="shared" si="53"/>
        <v/>
      </c>
      <c r="AG394" s="103"/>
      <c r="AH394" s="94" t="str">
        <f>IF(AND(ISTEXT($D394),ISNUMBER($AG394)),IF(HLOOKUP(INT($I394),'1. Eingabemaske'!$I$12:$V$21,6,FALSE)&lt;&gt;0,HLOOKUP(INT($I394),'1. Eingabemaske'!$I$12:$V$21,6,FALSE),""),"")</f>
        <v/>
      </c>
      <c r="AI394" s="91" t="str">
        <f>IF(ISTEXT($D394),IF($AH394="","",IF('1. Eingabemaske'!$F$17="","",(IF('1. Eingabemaske'!$F$17=0,($AG394/'1. Eingabemaske'!$G$17),($AG394-1)/('1. Eingabemaske'!$G$17-1))*$AH394))),"")</f>
        <v/>
      </c>
      <c r="AJ394" s="103"/>
      <c r="AK394" s="94" t="str">
        <f>IF(AND(ISTEXT($D394),ISNUMBER($AJ394)),IF(HLOOKUP(INT($I394),'1. Eingabemaske'!$I$12:$V$21,7,FALSE)&lt;&gt;0,HLOOKUP(INT($I394),'1. Eingabemaske'!$I$12:$V$21,7,FALSE),""),"")</f>
        <v/>
      </c>
      <c r="AL394" s="91" t="str">
        <f>IF(ISTEXT($D394),IF(AJ394=0,0,IF($AK394="","",IF('1. Eingabemaske'!$F$18="","",(IF('1. Eingabemaske'!$F$18=0,($AJ394/'1. Eingabemaske'!$G$18),($AJ394-1)/('1. Eingabemaske'!$G$18-1))*$AK394)))),"")</f>
        <v/>
      </c>
      <c r="AM394" s="103"/>
      <c r="AN394" s="94" t="str">
        <f>IF(AND(ISTEXT($D394),ISNUMBER($AM394)),IF(HLOOKUP(INT($I394),'1. Eingabemaske'!$I$12:$V$21,8,FALSE)&lt;&gt;0,HLOOKUP(INT($I394),'1. Eingabemaske'!$I$12:$V$21,8,FALSE),""),"")</f>
        <v/>
      </c>
      <c r="AO394" s="89" t="str">
        <f>IF(ISTEXT($D394),IF($AN394="","",IF('1. Eingabemaske'!#REF!="","",(IF('1. Eingabemaske'!#REF!=0,($AM394/'1. Eingabemaske'!#REF!),($AM394-1)/('1. Eingabemaske'!#REF!-1))*$AN394))),"")</f>
        <v/>
      </c>
      <c r="AP394" s="110"/>
      <c r="AQ394" s="94" t="str">
        <f>IF(AND(ISTEXT($D394),ISNUMBER($AP394)),IF(HLOOKUP(INT($I394),'1. Eingabemaske'!$I$12:$V$21,9,FALSE)&lt;&gt;0,HLOOKUP(INT($I394),'1. Eingabemaske'!$I$12:$V$21,9,FALSE),""),"")</f>
        <v/>
      </c>
      <c r="AR394" s="103"/>
      <c r="AS394" s="94" t="str">
        <f>IF(AND(ISTEXT($D394),ISNUMBER($AR394)),IF(HLOOKUP(INT($I394),'1. Eingabemaske'!$I$12:$V$21,10,FALSE)&lt;&gt;0,HLOOKUP(INT($I394),'1. Eingabemaske'!$I$12:$V$21,10,FALSE),""),"")</f>
        <v/>
      </c>
      <c r="AT394" s="95" t="str">
        <f>IF(ISTEXT($D394),(IF($AQ394="",0,IF('1. Eingabemaske'!$F$19="","",(IF('1. Eingabemaske'!$F$19=0,($AP394/'1. Eingabemaske'!$G$19),($AP394-1)/('1. Eingabemaske'!$G$19-1))*$AQ394)))+IF($AS394="",0,IF('1. Eingabemaske'!$F$20="","",(IF('1. Eingabemaske'!$F$20=0,($AR394/'1. Eingabemaske'!$G$20),($AR394-1)/('1. Eingabemaske'!$G$20-1))*$AS394)))),"")</f>
        <v/>
      </c>
      <c r="AU394" s="103"/>
      <c r="AV394" s="94" t="str">
        <f>IF(AND(ISTEXT($D394),ISNUMBER($AU394)),IF(HLOOKUP(INT($I394),'1. Eingabemaske'!$I$12:$V$21,11,FALSE)&lt;&gt;0,HLOOKUP(INT($I394),'1. Eingabemaske'!$I$12:$V$21,11,FALSE),""),"")</f>
        <v/>
      </c>
      <c r="AW394" s="103"/>
      <c r="AX394" s="94" t="str">
        <f>IF(AND(ISTEXT($D394),ISNUMBER($AW394)),IF(HLOOKUP(INT($I394),'1. Eingabemaske'!$I$12:$V$21,12,FALSE)&lt;&gt;0,HLOOKUP(INT($I394),'1. Eingabemaske'!$I$12:$V$21,12,FALSE),""),"")</f>
        <v/>
      </c>
      <c r="AY394" s="95" t="str">
        <f>IF(ISTEXT($D394),SUM(IF($AV394="",0,IF('1. Eingabemaske'!$F$21="","",(IF('1. Eingabemaske'!$F$21=0,($AU394/'1. Eingabemaske'!$G$21),($AU394-1)/('1. Eingabemaske'!$G$21-1)))*$AV394)),IF($AX394="",0,IF('1. Eingabemaske'!#REF!="","",(IF('1. Eingabemaske'!#REF!=0,($AW394/'1. Eingabemaske'!#REF!),($AW394-1)/('1. Eingabemaske'!#REF!-1)))*$AX394))),"")</f>
        <v/>
      </c>
      <c r="AZ394" s="84" t="str">
        <f t="shared" si="54"/>
        <v>Bitte BES einfügen</v>
      </c>
      <c r="BA394" s="96" t="str">
        <f t="shared" si="55"/>
        <v/>
      </c>
      <c r="BB394" s="100"/>
      <c r="BC394" s="100"/>
      <c r="BD394" s="100"/>
    </row>
    <row r="395" spans="2:56" ht="13.5" thickBot="1" x14ac:dyDescent="0.45">
      <c r="B395" s="99" t="str">
        <f t="shared" si="48"/>
        <v xml:space="preserve"> </v>
      </c>
      <c r="C395" s="100"/>
      <c r="D395" s="100"/>
      <c r="E395" s="100"/>
      <c r="F395" s="100"/>
      <c r="G395" s="101"/>
      <c r="H395" s="101"/>
      <c r="I395" s="84" t="str">
        <f>IF(ISBLANK(Tableau1[[#This Row],[Name]]),"",((Tableau1[[#This Row],[Testdatum]]-Tableau1[[#This Row],[Geburtsdatum]])/365))</f>
        <v/>
      </c>
      <c r="J395" s="102" t="str">
        <f t="shared" si="49"/>
        <v xml:space="preserve"> </v>
      </c>
      <c r="K395" s="103"/>
      <c r="L395" s="103"/>
      <c r="M395" s="104" t="str">
        <f>IF(ISTEXT(D395),IF(L395="","",IF(HLOOKUP(INT($I395),'1. Eingabemaske'!$I$12:$V$21,2,FALSE)&lt;&gt;0,HLOOKUP(INT($I395),'1. Eingabemaske'!$I$12:$V$21,2,FALSE),"")),"")</f>
        <v/>
      </c>
      <c r="N395" s="105" t="str">
        <f>IF(ISTEXT($D395),IF(F395="M",IF(L395="","",IF($K395="Frühentwickler",VLOOKUP(INT($I395),'1. Eingabemaske'!$Z$12:$AF$28,5,FALSE),IF($K395="Normalentwickler",VLOOKUP(INT($I395),'1. Eingabemaske'!$Z$12:$AF$23,6,FALSE),IF($K395="Spätentwickler",VLOOKUP(INT($I395),'1. Eingabemaske'!$Z$12:$AF$23,7,FALSE),0)))+((VLOOKUP(INT($I395),'1. Eingabemaske'!$Z$12:$AF$23,2,FALSE))*(($G395-DATE(YEAR($G395),1,1)+1)/365))),IF(F395="W",(IF($K395="Frühentwickler",VLOOKUP(INT($I395),'1. Eingabemaske'!$AH$12:$AN$28,5,FALSE),IF($K395="Normalentwickler",VLOOKUP(INT($I395),'1. Eingabemaske'!$AH$12:$AN$23,6,FALSE),IF($K395="Spätentwickler",VLOOKUP(INT($I395),'1. Eingabemaske'!$AH$12:$AN$23,7,FALSE),0)))+((VLOOKUP(INT($I395),'1. Eingabemaske'!$AH$12:$AN$23,2,FALSE))*(($G395-DATE(YEAR($G395),1,1)+1)/365))),"Geschlecht fehlt!")),"")</f>
        <v/>
      </c>
      <c r="O395" s="106" t="str">
        <f>IF(ISTEXT(D395),IF(M395="","",IF('1. Eingabemaske'!$F$13="",0,(IF('1. Eingabemaske'!$F$13=0,(L395/'1. Eingabemaske'!$G$13),(L395-1)/('1. Eingabemaske'!$G$13-1))*M395*N395))),"")</f>
        <v/>
      </c>
      <c r="P395" s="103"/>
      <c r="Q395" s="103"/>
      <c r="R395" s="104" t="str">
        <f t="shared" si="50"/>
        <v/>
      </c>
      <c r="S395" s="104" t="str">
        <f>IF(AND(ISTEXT($D395),ISNUMBER(R395)),IF(HLOOKUP(INT($I395),'1. Eingabemaske'!$I$12:$V$21,3,FALSE)&lt;&gt;0,HLOOKUP(INT($I395),'1. Eingabemaske'!$I$12:$V$21,3,FALSE),""),"")</f>
        <v/>
      </c>
      <c r="T395" s="106" t="str">
        <f>IF(ISTEXT($D395),IF($S395="","",IF($R395="","",IF('1. Eingabemaske'!$F$14="",0,(IF('1. Eingabemaske'!$F$14=0,(R395/'1. Eingabemaske'!$G$14),(R395-1)/('1. Eingabemaske'!$G$14-1))*$S395)))),"")</f>
        <v/>
      </c>
      <c r="U395" s="103"/>
      <c r="V395" s="103"/>
      <c r="W395" s="104" t="str">
        <f t="shared" si="51"/>
        <v/>
      </c>
      <c r="X395" s="104" t="str">
        <f>IF(AND(ISTEXT($D395),ISNUMBER(W395)),IF(HLOOKUP(INT($I395),'1. Eingabemaske'!$I$12:$V$21,4,FALSE)&lt;&gt;0,HLOOKUP(INT($I395),'1. Eingabemaske'!$I$12:$V$21,4,FALSE),""),"")</f>
        <v/>
      </c>
      <c r="Y395" s="108" t="str">
        <f>IF(ISTEXT($D395),IF($W395="","",IF($X395="","",IF('1. Eingabemaske'!$F$15="","",(IF('1. Eingabemaske'!$F$15=0,($W395/'1. Eingabemaske'!$G$15),($W395-1)/('1. Eingabemaske'!$G$15-1))*$X395)))),"")</f>
        <v/>
      </c>
      <c r="Z395" s="103"/>
      <c r="AA395" s="103"/>
      <c r="AB395" s="104" t="str">
        <f t="shared" si="52"/>
        <v/>
      </c>
      <c r="AC395" s="104" t="str">
        <f>IF(AND(ISTEXT($D395),ISNUMBER($AB395)),IF(HLOOKUP(INT($I395),'1. Eingabemaske'!$I$12:$V$21,5,FALSE)&lt;&gt;0,HLOOKUP(INT($I395),'1. Eingabemaske'!$I$12:$V$21,5,FALSE),""),"")</f>
        <v/>
      </c>
      <c r="AD395" s="91" t="str">
        <f>IF(ISTEXT($D395),IF($AC395="","",IF('1. Eingabemaske'!$F$16="","",(IF('1. Eingabemaske'!$F$16=0,($AB395/'1. Eingabemaske'!$G$16),($AB395-1)/('1. Eingabemaske'!$G$16-1))*$AC395))),"")</f>
        <v/>
      </c>
      <c r="AE395" s="92" t="str">
        <f>IF(ISTEXT($D395),IF(F395="M",IF(L395="","",IF($K395="Frühentwickler",VLOOKUP(INT($I395),'1. Eingabemaske'!$Z$12:$AF$28,5,FALSE),IF($K395="Normalentwickler",VLOOKUP(INT($I395),'1. Eingabemaske'!$Z$12:$AF$23,6,FALSE),IF($K395="Spätentwickler",VLOOKUP(INT($I395),'1. Eingabemaske'!$Z$12:$AF$23,7,FALSE),0)))+((VLOOKUP(INT($I395),'1. Eingabemaske'!$Z$12:$AF$23,2,FALSE))*(($G395-DATE(YEAR($G395),1,1)+1)/365))),IF(F395="W",(IF($K395="Frühentwickler",VLOOKUP(INT($I395),'1. Eingabemaske'!$AH$12:$AN$28,5,FALSE),IF($K395="Normalentwickler",VLOOKUP(INT($I395),'1. Eingabemaske'!$AH$12:$AN$23,6,FALSE),IF($K395="Spätentwickler",VLOOKUP(INT($I395),'1. Eingabemaske'!$AH$12:$AN$23,7,FALSE),0)))+((VLOOKUP(INT($I395),'1. Eingabemaske'!$AH$12:$AN$23,2,FALSE))*(($G395-DATE(YEAR($G395),1,1)+1)/365))),"Geschlecht fehlt!")),"")</f>
        <v/>
      </c>
      <c r="AF395" s="93" t="str">
        <f t="shared" si="53"/>
        <v/>
      </c>
      <c r="AG395" s="103"/>
      <c r="AH395" s="94" t="str">
        <f>IF(AND(ISTEXT($D395),ISNUMBER($AG395)),IF(HLOOKUP(INT($I395),'1. Eingabemaske'!$I$12:$V$21,6,FALSE)&lt;&gt;0,HLOOKUP(INT($I395),'1. Eingabemaske'!$I$12:$V$21,6,FALSE),""),"")</f>
        <v/>
      </c>
      <c r="AI395" s="91" t="str">
        <f>IF(ISTEXT($D395),IF($AH395="","",IF('1. Eingabemaske'!$F$17="","",(IF('1. Eingabemaske'!$F$17=0,($AG395/'1. Eingabemaske'!$G$17),($AG395-1)/('1. Eingabemaske'!$G$17-1))*$AH395))),"")</f>
        <v/>
      </c>
      <c r="AJ395" s="103"/>
      <c r="AK395" s="94" t="str">
        <f>IF(AND(ISTEXT($D395),ISNUMBER($AJ395)),IF(HLOOKUP(INT($I395),'1. Eingabemaske'!$I$12:$V$21,7,FALSE)&lt;&gt;0,HLOOKUP(INT($I395),'1. Eingabemaske'!$I$12:$V$21,7,FALSE),""),"")</f>
        <v/>
      </c>
      <c r="AL395" s="91" t="str">
        <f>IF(ISTEXT($D395),IF(AJ395=0,0,IF($AK395="","",IF('1. Eingabemaske'!$F$18="","",(IF('1. Eingabemaske'!$F$18=0,($AJ395/'1. Eingabemaske'!$G$18),($AJ395-1)/('1. Eingabemaske'!$G$18-1))*$AK395)))),"")</f>
        <v/>
      </c>
      <c r="AM395" s="103"/>
      <c r="AN395" s="94" t="str">
        <f>IF(AND(ISTEXT($D395),ISNUMBER($AM395)),IF(HLOOKUP(INT($I395),'1. Eingabemaske'!$I$12:$V$21,8,FALSE)&lt;&gt;0,HLOOKUP(INT($I395),'1. Eingabemaske'!$I$12:$V$21,8,FALSE),""),"")</f>
        <v/>
      </c>
      <c r="AO395" s="89" t="str">
        <f>IF(ISTEXT($D395),IF($AN395="","",IF('1. Eingabemaske'!#REF!="","",(IF('1. Eingabemaske'!#REF!=0,($AM395/'1. Eingabemaske'!#REF!),($AM395-1)/('1. Eingabemaske'!#REF!-1))*$AN395))),"")</f>
        <v/>
      </c>
      <c r="AP395" s="110"/>
      <c r="AQ395" s="94" t="str">
        <f>IF(AND(ISTEXT($D395),ISNUMBER($AP395)),IF(HLOOKUP(INT($I395),'1. Eingabemaske'!$I$12:$V$21,9,FALSE)&lt;&gt;0,HLOOKUP(INT($I395),'1. Eingabemaske'!$I$12:$V$21,9,FALSE),""),"")</f>
        <v/>
      </c>
      <c r="AR395" s="103"/>
      <c r="AS395" s="94" t="str">
        <f>IF(AND(ISTEXT($D395),ISNUMBER($AR395)),IF(HLOOKUP(INT($I395),'1. Eingabemaske'!$I$12:$V$21,10,FALSE)&lt;&gt;0,HLOOKUP(INT($I395),'1. Eingabemaske'!$I$12:$V$21,10,FALSE),""),"")</f>
        <v/>
      </c>
      <c r="AT395" s="95" t="str">
        <f>IF(ISTEXT($D395),(IF($AQ395="",0,IF('1. Eingabemaske'!$F$19="","",(IF('1. Eingabemaske'!$F$19=0,($AP395/'1. Eingabemaske'!$G$19),($AP395-1)/('1. Eingabemaske'!$G$19-1))*$AQ395)))+IF($AS395="",0,IF('1. Eingabemaske'!$F$20="","",(IF('1. Eingabemaske'!$F$20=0,($AR395/'1. Eingabemaske'!$G$20),($AR395-1)/('1. Eingabemaske'!$G$20-1))*$AS395)))),"")</f>
        <v/>
      </c>
      <c r="AU395" s="103"/>
      <c r="AV395" s="94" t="str">
        <f>IF(AND(ISTEXT($D395),ISNUMBER($AU395)),IF(HLOOKUP(INT($I395),'1. Eingabemaske'!$I$12:$V$21,11,FALSE)&lt;&gt;0,HLOOKUP(INT($I395),'1. Eingabemaske'!$I$12:$V$21,11,FALSE),""),"")</f>
        <v/>
      </c>
      <c r="AW395" s="103"/>
      <c r="AX395" s="94" t="str">
        <f>IF(AND(ISTEXT($D395),ISNUMBER($AW395)),IF(HLOOKUP(INT($I395),'1. Eingabemaske'!$I$12:$V$21,12,FALSE)&lt;&gt;0,HLOOKUP(INT($I395),'1. Eingabemaske'!$I$12:$V$21,12,FALSE),""),"")</f>
        <v/>
      </c>
      <c r="AY395" s="95" t="str">
        <f>IF(ISTEXT($D395),SUM(IF($AV395="",0,IF('1. Eingabemaske'!$F$21="","",(IF('1. Eingabemaske'!$F$21=0,($AU395/'1. Eingabemaske'!$G$21),($AU395-1)/('1. Eingabemaske'!$G$21-1)))*$AV395)),IF($AX395="",0,IF('1. Eingabemaske'!#REF!="","",(IF('1. Eingabemaske'!#REF!=0,($AW395/'1. Eingabemaske'!#REF!),($AW395-1)/('1. Eingabemaske'!#REF!-1)))*$AX395))),"")</f>
        <v/>
      </c>
      <c r="AZ395" s="84" t="str">
        <f t="shared" si="54"/>
        <v>Bitte BES einfügen</v>
      </c>
      <c r="BA395" s="96" t="str">
        <f t="shared" si="55"/>
        <v/>
      </c>
      <c r="BB395" s="100"/>
      <c r="BC395" s="100"/>
      <c r="BD395" s="100"/>
    </row>
    <row r="396" spans="2:56" ht="13.5" thickBot="1" x14ac:dyDescent="0.45">
      <c r="B396" s="99" t="str">
        <f t="shared" si="48"/>
        <v xml:space="preserve"> </v>
      </c>
      <c r="C396" s="100"/>
      <c r="D396" s="100"/>
      <c r="E396" s="100"/>
      <c r="F396" s="100"/>
      <c r="G396" s="101"/>
      <c r="H396" s="101"/>
      <c r="I396" s="84" t="str">
        <f>IF(ISBLANK(Tableau1[[#This Row],[Name]]),"",((Tableau1[[#This Row],[Testdatum]]-Tableau1[[#This Row],[Geburtsdatum]])/365))</f>
        <v/>
      </c>
      <c r="J396" s="102" t="str">
        <f t="shared" si="49"/>
        <v xml:space="preserve"> </v>
      </c>
      <c r="K396" s="103"/>
      <c r="L396" s="103"/>
      <c r="M396" s="104" t="str">
        <f>IF(ISTEXT(D396),IF(L396="","",IF(HLOOKUP(INT($I396),'1. Eingabemaske'!$I$12:$V$21,2,FALSE)&lt;&gt;0,HLOOKUP(INT($I396),'1. Eingabemaske'!$I$12:$V$21,2,FALSE),"")),"")</f>
        <v/>
      </c>
      <c r="N396" s="105" t="str">
        <f>IF(ISTEXT($D396),IF(F396="M",IF(L396="","",IF($K396="Frühentwickler",VLOOKUP(INT($I396),'1. Eingabemaske'!$Z$12:$AF$28,5,FALSE),IF($K396="Normalentwickler",VLOOKUP(INT($I396),'1. Eingabemaske'!$Z$12:$AF$23,6,FALSE),IF($K396="Spätentwickler",VLOOKUP(INT($I396),'1. Eingabemaske'!$Z$12:$AF$23,7,FALSE),0)))+((VLOOKUP(INT($I396),'1. Eingabemaske'!$Z$12:$AF$23,2,FALSE))*(($G396-DATE(YEAR($G396),1,1)+1)/365))),IF(F396="W",(IF($K396="Frühentwickler",VLOOKUP(INT($I396),'1. Eingabemaske'!$AH$12:$AN$28,5,FALSE),IF($K396="Normalentwickler",VLOOKUP(INT($I396),'1. Eingabemaske'!$AH$12:$AN$23,6,FALSE),IF($K396="Spätentwickler",VLOOKUP(INT($I396),'1. Eingabemaske'!$AH$12:$AN$23,7,FALSE),0)))+((VLOOKUP(INT($I396),'1. Eingabemaske'!$AH$12:$AN$23,2,FALSE))*(($G396-DATE(YEAR($G396),1,1)+1)/365))),"Geschlecht fehlt!")),"")</f>
        <v/>
      </c>
      <c r="O396" s="106" t="str">
        <f>IF(ISTEXT(D396),IF(M396="","",IF('1. Eingabemaske'!$F$13="",0,(IF('1. Eingabemaske'!$F$13=0,(L396/'1. Eingabemaske'!$G$13),(L396-1)/('1. Eingabemaske'!$G$13-1))*M396*N396))),"")</f>
        <v/>
      </c>
      <c r="P396" s="103"/>
      <c r="Q396" s="103"/>
      <c r="R396" s="104" t="str">
        <f t="shared" si="50"/>
        <v/>
      </c>
      <c r="S396" s="104" t="str">
        <f>IF(AND(ISTEXT($D396),ISNUMBER(R396)),IF(HLOOKUP(INT($I396),'1. Eingabemaske'!$I$12:$V$21,3,FALSE)&lt;&gt;0,HLOOKUP(INT($I396),'1. Eingabemaske'!$I$12:$V$21,3,FALSE),""),"")</f>
        <v/>
      </c>
      <c r="T396" s="106" t="str">
        <f>IF(ISTEXT($D396),IF($S396="","",IF($R396="","",IF('1. Eingabemaske'!$F$14="",0,(IF('1. Eingabemaske'!$F$14=0,(R396/'1. Eingabemaske'!$G$14),(R396-1)/('1. Eingabemaske'!$G$14-1))*$S396)))),"")</f>
        <v/>
      </c>
      <c r="U396" s="103"/>
      <c r="V396" s="103"/>
      <c r="W396" s="104" t="str">
        <f t="shared" si="51"/>
        <v/>
      </c>
      <c r="X396" s="104" t="str">
        <f>IF(AND(ISTEXT($D396),ISNUMBER(W396)),IF(HLOOKUP(INT($I396),'1. Eingabemaske'!$I$12:$V$21,4,FALSE)&lt;&gt;0,HLOOKUP(INT($I396),'1. Eingabemaske'!$I$12:$V$21,4,FALSE),""),"")</f>
        <v/>
      </c>
      <c r="Y396" s="108" t="str">
        <f>IF(ISTEXT($D396),IF($W396="","",IF($X396="","",IF('1. Eingabemaske'!$F$15="","",(IF('1. Eingabemaske'!$F$15=0,($W396/'1. Eingabemaske'!$G$15),($W396-1)/('1. Eingabemaske'!$G$15-1))*$X396)))),"")</f>
        <v/>
      </c>
      <c r="Z396" s="103"/>
      <c r="AA396" s="103"/>
      <c r="AB396" s="104" t="str">
        <f t="shared" si="52"/>
        <v/>
      </c>
      <c r="AC396" s="104" t="str">
        <f>IF(AND(ISTEXT($D396),ISNUMBER($AB396)),IF(HLOOKUP(INT($I396),'1. Eingabemaske'!$I$12:$V$21,5,FALSE)&lt;&gt;0,HLOOKUP(INT($I396),'1. Eingabemaske'!$I$12:$V$21,5,FALSE),""),"")</f>
        <v/>
      </c>
      <c r="AD396" s="91" t="str">
        <f>IF(ISTEXT($D396),IF($AC396="","",IF('1. Eingabemaske'!$F$16="","",(IF('1. Eingabemaske'!$F$16=0,($AB396/'1. Eingabemaske'!$G$16),($AB396-1)/('1. Eingabemaske'!$G$16-1))*$AC396))),"")</f>
        <v/>
      </c>
      <c r="AE396" s="92" t="str">
        <f>IF(ISTEXT($D396),IF(F396="M",IF(L396="","",IF($K396="Frühentwickler",VLOOKUP(INT($I396),'1. Eingabemaske'!$Z$12:$AF$28,5,FALSE),IF($K396="Normalentwickler",VLOOKUP(INT($I396),'1. Eingabemaske'!$Z$12:$AF$23,6,FALSE),IF($K396="Spätentwickler",VLOOKUP(INT($I396),'1. Eingabemaske'!$Z$12:$AF$23,7,FALSE),0)))+((VLOOKUP(INT($I396),'1. Eingabemaske'!$Z$12:$AF$23,2,FALSE))*(($G396-DATE(YEAR($G396),1,1)+1)/365))),IF(F396="W",(IF($K396="Frühentwickler",VLOOKUP(INT($I396),'1. Eingabemaske'!$AH$12:$AN$28,5,FALSE),IF($K396="Normalentwickler",VLOOKUP(INT($I396),'1. Eingabemaske'!$AH$12:$AN$23,6,FALSE),IF($K396="Spätentwickler",VLOOKUP(INT($I396),'1. Eingabemaske'!$AH$12:$AN$23,7,FALSE),0)))+((VLOOKUP(INT($I396),'1. Eingabemaske'!$AH$12:$AN$23,2,FALSE))*(($G396-DATE(YEAR($G396),1,1)+1)/365))),"Geschlecht fehlt!")),"")</f>
        <v/>
      </c>
      <c r="AF396" s="93" t="str">
        <f t="shared" si="53"/>
        <v/>
      </c>
      <c r="AG396" s="103"/>
      <c r="AH396" s="94" t="str">
        <f>IF(AND(ISTEXT($D396),ISNUMBER($AG396)),IF(HLOOKUP(INT($I396),'1. Eingabemaske'!$I$12:$V$21,6,FALSE)&lt;&gt;0,HLOOKUP(INT($I396),'1. Eingabemaske'!$I$12:$V$21,6,FALSE),""),"")</f>
        <v/>
      </c>
      <c r="AI396" s="91" t="str">
        <f>IF(ISTEXT($D396),IF($AH396="","",IF('1. Eingabemaske'!$F$17="","",(IF('1. Eingabemaske'!$F$17=0,($AG396/'1. Eingabemaske'!$G$17),($AG396-1)/('1. Eingabemaske'!$G$17-1))*$AH396))),"")</f>
        <v/>
      </c>
      <c r="AJ396" s="103"/>
      <c r="AK396" s="94" t="str">
        <f>IF(AND(ISTEXT($D396),ISNUMBER($AJ396)),IF(HLOOKUP(INT($I396),'1. Eingabemaske'!$I$12:$V$21,7,FALSE)&lt;&gt;0,HLOOKUP(INT($I396),'1. Eingabemaske'!$I$12:$V$21,7,FALSE),""),"")</f>
        <v/>
      </c>
      <c r="AL396" s="91" t="str">
        <f>IF(ISTEXT($D396),IF(AJ396=0,0,IF($AK396="","",IF('1. Eingabemaske'!$F$18="","",(IF('1. Eingabemaske'!$F$18=0,($AJ396/'1. Eingabemaske'!$G$18),($AJ396-1)/('1. Eingabemaske'!$G$18-1))*$AK396)))),"")</f>
        <v/>
      </c>
      <c r="AM396" s="103"/>
      <c r="AN396" s="94" t="str">
        <f>IF(AND(ISTEXT($D396),ISNUMBER($AM396)),IF(HLOOKUP(INT($I396),'1. Eingabemaske'!$I$12:$V$21,8,FALSE)&lt;&gt;0,HLOOKUP(INT($I396),'1. Eingabemaske'!$I$12:$V$21,8,FALSE),""),"")</f>
        <v/>
      </c>
      <c r="AO396" s="89" t="str">
        <f>IF(ISTEXT($D396),IF($AN396="","",IF('1. Eingabemaske'!#REF!="","",(IF('1. Eingabemaske'!#REF!=0,($AM396/'1. Eingabemaske'!#REF!),($AM396-1)/('1. Eingabemaske'!#REF!-1))*$AN396))),"")</f>
        <v/>
      </c>
      <c r="AP396" s="110"/>
      <c r="AQ396" s="94" t="str">
        <f>IF(AND(ISTEXT($D396),ISNUMBER($AP396)),IF(HLOOKUP(INT($I396),'1. Eingabemaske'!$I$12:$V$21,9,FALSE)&lt;&gt;0,HLOOKUP(INT($I396),'1. Eingabemaske'!$I$12:$V$21,9,FALSE),""),"")</f>
        <v/>
      </c>
      <c r="AR396" s="103"/>
      <c r="AS396" s="94" t="str">
        <f>IF(AND(ISTEXT($D396),ISNUMBER($AR396)),IF(HLOOKUP(INT($I396),'1. Eingabemaske'!$I$12:$V$21,10,FALSE)&lt;&gt;0,HLOOKUP(INT($I396),'1. Eingabemaske'!$I$12:$V$21,10,FALSE),""),"")</f>
        <v/>
      </c>
      <c r="AT396" s="95" t="str">
        <f>IF(ISTEXT($D396),(IF($AQ396="",0,IF('1. Eingabemaske'!$F$19="","",(IF('1. Eingabemaske'!$F$19=0,($AP396/'1. Eingabemaske'!$G$19),($AP396-1)/('1. Eingabemaske'!$G$19-1))*$AQ396)))+IF($AS396="",0,IF('1. Eingabemaske'!$F$20="","",(IF('1. Eingabemaske'!$F$20=0,($AR396/'1. Eingabemaske'!$G$20),($AR396-1)/('1. Eingabemaske'!$G$20-1))*$AS396)))),"")</f>
        <v/>
      </c>
      <c r="AU396" s="103"/>
      <c r="AV396" s="94" t="str">
        <f>IF(AND(ISTEXT($D396),ISNUMBER($AU396)),IF(HLOOKUP(INT($I396),'1. Eingabemaske'!$I$12:$V$21,11,FALSE)&lt;&gt;0,HLOOKUP(INT($I396),'1. Eingabemaske'!$I$12:$V$21,11,FALSE),""),"")</f>
        <v/>
      </c>
      <c r="AW396" s="103"/>
      <c r="AX396" s="94" t="str">
        <f>IF(AND(ISTEXT($D396),ISNUMBER($AW396)),IF(HLOOKUP(INT($I396),'1. Eingabemaske'!$I$12:$V$21,12,FALSE)&lt;&gt;0,HLOOKUP(INT($I396),'1. Eingabemaske'!$I$12:$V$21,12,FALSE),""),"")</f>
        <v/>
      </c>
      <c r="AY396" s="95" t="str">
        <f>IF(ISTEXT($D396),SUM(IF($AV396="",0,IF('1. Eingabemaske'!$F$21="","",(IF('1. Eingabemaske'!$F$21=0,($AU396/'1. Eingabemaske'!$G$21),($AU396-1)/('1. Eingabemaske'!$G$21-1)))*$AV396)),IF($AX396="",0,IF('1. Eingabemaske'!#REF!="","",(IF('1. Eingabemaske'!#REF!=0,($AW396/'1. Eingabemaske'!#REF!),($AW396-1)/('1. Eingabemaske'!#REF!-1)))*$AX396))),"")</f>
        <v/>
      </c>
      <c r="AZ396" s="84" t="str">
        <f t="shared" si="54"/>
        <v>Bitte BES einfügen</v>
      </c>
      <c r="BA396" s="96" t="str">
        <f t="shared" si="55"/>
        <v/>
      </c>
      <c r="BB396" s="100"/>
      <c r="BC396" s="100"/>
      <c r="BD396" s="100"/>
    </row>
    <row r="397" spans="2:56" ht="13.5" thickBot="1" x14ac:dyDescent="0.45">
      <c r="B397" s="99" t="str">
        <f t="shared" si="48"/>
        <v xml:space="preserve"> </v>
      </c>
      <c r="C397" s="100"/>
      <c r="D397" s="100"/>
      <c r="E397" s="100"/>
      <c r="F397" s="100"/>
      <c r="G397" s="101"/>
      <c r="H397" s="101"/>
      <c r="I397" s="84" t="str">
        <f>IF(ISBLANK(Tableau1[[#This Row],[Name]]),"",((Tableau1[[#This Row],[Testdatum]]-Tableau1[[#This Row],[Geburtsdatum]])/365))</f>
        <v/>
      </c>
      <c r="J397" s="102" t="str">
        <f t="shared" si="49"/>
        <v xml:space="preserve"> </v>
      </c>
      <c r="K397" s="103"/>
      <c r="L397" s="103"/>
      <c r="M397" s="104" t="str">
        <f>IF(ISTEXT(D397),IF(L397="","",IF(HLOOKUP(INT($I397),'1. Eingabemaske'!$I$12:$V$21,2,FALSE)&lt;&gt;0,HLOOKUP(INT($I397),'1. Eingabemaske'!$I$12:$V$21,2,FALSE),"")),"")</f>
        <v/>
      </c>
      <c r="N397" s="105" t="str">
        <f>IF(ISTEXT($D397),IF(F397="M",IF(L397="","",IF($K397="Frühentwickler",VLOOKUP(INT($I397),'1. Eingabemaske'!$Z$12:$AF$28,5,FALSE),IF($K397="Normalentwickler",VLOOKUP(INT($I397),'1. Eingabemaske'!$Z$12:$AF$23,6,FALSE),IF($K397="Spätentwickler",VLOOKUP(INT($I397),'1. Eingabemaske'!$Z$12:$AF$23,7,FALSE),0)))+((VLOOKUP(INT($I397),'1. Eingabemaske'!$Z$12:$AF$23,2,FALSE))*(($G397-DATE(YEAR($G397),1,1)+1)/365))),IF(F397="W",(IF($K397="Frühentwickler",VLOOKUP(INT($I397),'1. Eingabemaske'!$AH$12:$AN$28,5,FALSE),IF($K397="Normalentwickler",VLOOKUP(INT($I397),'1. Eingabemaske'!$AH$12:$AN$23,6,FALSE),IF($K397="Spätentwickler",VLOOKUP(INT($I397),'1. Eingabemaske'!$AH$12:$AN$23,7,FALSE),0)))+((VLOOKUP(INT($I397),'1. Eingabemaske'!$AH$12:$AN$23,2,FALSE))*(($G397-DATE(YEAR($G397),1,1)+1)/365))),"Geschlecht fehlt!")),"")</f>
        <v/>
      </c>
      <c r="O397" s="106" t="str">
        <f>IF(ISTEXT(D397),IF(M397="","",IF('1. Eingabemaske'!$F$13="",0,(IF('1. Eingabemaske'!$F$13=0,(L397/'1. Eingabemaske'!$G$13),(L397-1)/('1. Eingabemaske'!$G$13-1))*M397*N397))),"")</f>
        <v/>
      </c>
      <c r="P397" s="103"/>
      <c r="Q397" s="103"/>
      <c r="R397" s="104" t="str">
        <f t="shared" si="50"/>
        <v/>
      </c>
      <c r="S397" s="104" t="str">
        <f>IF(AND(ISTEXT($D397),ISNUMBER(R397)),IF(HLOOKUP(INT($I397),'1. Eingabemaske'!$I$12:$V$21,3,FALSE)&lt;&gt;0,HLOOKUP(INT($I397),'1. Eingabemaske'!$I$12:$V$21,3,FALSE),""),"")</f>
        <v/>
      </c>
      <c r="T397" s="106" t="str">
        <f>IF(ISTEXT($D397),IF($S397="","",IF($R397="","",IF('1. Eingabemaske'!$F$14="",0,(IF('1. Eingabemaske'!$F$14=0,(R397/'1. Eingabemaske'!$G$14),(R397-1)/('1. Eingabemaske'!$G$14-1))*$S397)))),"")</f>
        <v/>
      </c>
      <c r="U397" s="103"/>
      <c r="V397" s="103"/>
      <c r="W397" s="104" t="str">
        <f t="shared" si="51"/>
        <v/>
      </c>
      <c r="X397" s="104" t="str">
        <f>IF(AND(ISTEXT($D397),ISNUMBER(W397)),IF(HLOOKUP(INT($I397),'1. Eingabemaske'!$I$12:$V$21,4,FALSE)&lt;&gt;0,HLOOKUP(INT($I397),'1. Eingabemaske'!$I$12:$V$21,4,FALSE),""),"")</f>
        <v/>
      </c>
      <c r="Y397" s="108" t="str">
        <f>IF(ISTEXT($D397),IF($W397="","",IF($X397="","",IF('1. Eingabemaske'!$F$15="","",(IF('1. Eingabemaske'!$F$15=0,($W397/'1. Eingabemaske'!$G$15),($W397-1)/('1. Eingabemaske'!$G$15-1))*$X397)))),"")</f>
        <v/>
      </c>
      <c r="Z397" s="103"/>
      <c r="AA397" s="103"/>
      <c r="AB397" s="104" t="str">
        <f t="shared" si="52"/>
        <v/>
      </c>
      <c r="AC397" s="104" t="str">
        <f>IF(AND(ISTEXT($D397),ISNUMBER($AB397)),IF(HLOOKUP(INT($I397),'1. Eingabemaske'!$I$12:$V$21,5,FALSE)&lt;&gt;0,HLOOKUP(INT($I397),'1. Eingabemaske'!$I$12:$V$21,5,FALSE),""),"")</f>
        <v/>
      </c>
      <c r="AD397" s="91" t="str">
        <f>IF(ISTEXT($D397),IF($AC397="","",IF('1. Eingabemaske'!$F$16="","",(IF('1. Eingabemaske'!$F$16=0,($AB397/'1. Eingabemaske'!$G$16),($AB397-1)/('1. Eingabemaske'!$G$16-1))*$AC397))),"")</f>
        <v/>
      </c>
      <c r="AE397" s="92" t="str">
        <f>IF(ISTEXT($D397),IF(F397="M",IF(L397="","",IF($K397="Frühentwickler",VLOOKUP(INT($I397),'1. Eingabemaske'!$Z$12:$AF$28,5,FALSE),IF($K397="Normalentwickler",VLOOKUP(INT($I397),'1. Eingabemaske'!$Z$12:$AF$23,6,FALSE),IF($K397="Spätentwickler",VLOOKUP(INT($I397),'1. Eingabemaske'!$Z$12:$AF$23,7,FALSE),0)))+((VLOOKUP(INT($I397),'1. Eingabemaske'!$Z$12:$AF$23,2,FALSE))*(($G397-DATE(YEAR($G397),1,1)+1)/365))),IF(F397="W",(IF($K397="Frühentwickler",VLOOKUP(INT($I397),'1. Eingabemaske'!$AH$12:$AN$28,5,FALSE),IF($K397="Normalentwickler",VLOOKUP(INT($I397),'1. Eingabemaske'!$AH$12:$AN$23,6,FALSE),IF($K397="Spätentwickler",VLOOKUP(INT($I397),'1. Eingabemaske'!$AH$12:$AN$23,7,FALSE),0)))+((VLOOKUP(INT($I397),'1. Eingabemaske'!$AH$12:$AN$23,2,FALSE))*(($G397-DATE(YEAR($G397),1,1)+1)/365))),"Geschlecht fehlt!")),"")</f>
        <v/>
      </c>
      <c r="AF397" s="93" t="str">
        <f t="shared" si="53"/>
        <v/>
      </c>
      <c r="AG397" s="103"/>
      <c r="AH397" s="94" t="str">
        <f>IF(AND(ISTEXT($D397),ISNUMBER($AG397)),IF(HLOOKUP(INT($I397),'1. Eingabemaske'!$I$12:$V$21,6,FALSE)&lt;&gt;0,HLOOKUP(INT($I397),'1. Eingabemaske'!$I$12:$V$21,6,FALSE),""),"")</f>
        <v/>
      </c>
      <c r="AI397" s="91" t="str">
        <f>IF(ISTEXT($D397),IF($AH397="","",IF('1. Eingabemaske'!$F$17="","",(IF('1. Eingabemaske'!$F$17=0,($AG397/'1. Eingabemaske'!$G$17),($AG397-1)/('1. Eingabemaske'!$G$17-1))*$AH397))),"")</f>
        <v/>
      </c>
      <c r="AJ397" s="103"/>
      <c r="AK397" s="94" t="str">
        <f>IF(AND(ISTEXT($D397),ISNUMBER($AJ397)),IF(HLOOKUP(INT($I397),'1. Eingabemaske'!$I$12:$V$21,7,FALSE)&lt;&gt;0,HLOOKUP(INT($I397),'1. Eingabemaske'!$I$12:$V$21,7,FALSE),""),"")</f>
        <v/>
      </c>
      <c r="AL397" s="91" t="str">
        <f>IF(ISTEXT($D397),IF(AJ397=0,0,IF($AK397="","",IF('1. Eingabemaske'!$F$18="","",(IF('1. Eingabemaske'!$F$18=0,($AJ397/'1. Eingabemaske'!$G$18),($AJ397-1)/('1. Eingabemaske'!$G$18-1))*$AK397)))),"")</f>
        <v/>
      </c>
      <c r="AM397" s="103"/>
      <c r="AN397" s="94" t="str">
        <f>IF(AND(ISTEXT($D397),ISNUMBER($AM397)),IF(HLOOKUP(INT($I397),'1. Eingabemaske'!$I$12:$V$21,8,FALSE)&lt;&gt;0,HLOOKUP(INT($I397),'1. Eingabemaske'!$I$12:$V$21,8,FALSE),""),"")</f>
        <v/>
      </c>
      <c r="AO397" s="89" t="str">
        <f>IF(ISTEXT($D397),IF($AN397="","",IF('1. Eingabemaske'!#REF!="","",(IF('1. Eingabemaske'!#REF!=0,($AM397/'1. Eingabemaske'!#REF!),($AM397-1)/('1. Eingabemaske'!#REF!-1))*$AN397))),"")</f>
        <v/>
      </c>
      <c r="AP397" s="110"/>
      <c r="AQ397" s="94" t="str">
        <f>IF(AND(ISTEXT($D397),ISNUMBER($AP397)),IF(HLOOKUP(INT($I397),'1. Eingabemaske'!$I$12:$V$21,9,FALSE)&lt;&gt;0,HLOOKUP(INT($I397),'1. Eingabemaske'!$I$12:$V$21,9,FALSE),""),"")</f>
        <v/>
      </c>
      <c r="AR397" s="103"/>
      <c r="AS397" s="94" t="str">
        <f>IF(AND(ISTEXT($D397),ISNUMBER($AR397)),IF(HLOOKUP(INT($I397),'1. Eingabemaske'!$I$12:$V$21,10,FALSE)&lt;&gt;0,HLOOKUP(INT($I397),'1. Eingabemaske'!$I$12:$V$21,10,FALSE),""),"")</f>
        <v/>
      </c>
      <c r="AT397" s="95" t="str">
        <f>IF(ISTEXT($D397),(IF($AQ397="",0,IF('1. Eingabemaske'!$F$19="","",(IF('1. Eingabemaske'!$F$19=0,($AP397/'1. Eingabemaske'!$G$19),($AP397-1)/('1. Eingabemaske'!$G$19-1))*$AQ397)))+IF($AS397="",0,IF('1. Eingabemaske'!$F$20="","",(IF('1. Eingabemaske'!$F$20=0,($AR397/'1. Eingabemaske'!$G$20),($AR397-1)/('1. Eingabemaske'!$G$20-1))*$AS397)))),"")</f>
        <v/>
      </c>
      <c r="AU397" s="103"/>
      <c r="AV397" s="94" t="str">
        <f>IF(AND(ISTEXT($D397),ISNUMBER($AU397)),IF(HLOOKUP(INT($I397),'1. Eingabemaske'!$I$12:$V$21,11,FALSE)&lt;&gt;0,HLOOKUP(INT($I397),'1. Eingabemaske'!$I$12:$V$21,11,FALSE),""),"")</f>
        <v/>
      </c>
      <c r="AW397" s="103"/>
      <c r="AX397" s="94" t="str">
        <f>IF(AND(ISTEXT($D397),ISNUMBER($AW397)),IF(HLOOKUP(INT($I397),'1. Eingabemaske'!$I$12:$V$21,12,FALSE)&lt;&gt;0,HLOOKUP(INT($I397),'1. Eingabemaske'!$I$12:$V$21,12,FALSE),""),"")</f>
        <v/>
      </c>
      <c r="AY397" s="95" t="str">
        <f>IF(ISTEXT($D397),SUM(IF($AV397="",0,IF('1. Eingabemaske'!$F$21="","",(IF('1. Eingabemaske'!$F$21=0,($AU397/'1. Eingabemaske'!$G$21),($AU397-1)/('1. Eingabemaske'!$G$21-1)))*$AV397)),IF($AX397="",0,IF('1. Eingabemaske'!#REF!="","",(IF('1. Eingabemaske'!#REF!=0,($AW397/'1. Eingabemaske'!#REF!),($AW397-1)/('1. Eingabemaske'!#REF!-1)))*$AX397))),"")</f>
        <v/>
      </c>
      <c r="AZ397" s="84" t="str">
        <f t="shared" si="54"/>
        <v>Bitte BES einfügen</v>
      </c>
      <c r="BA397" s="96" t="str">
        <f t="shared" si="55"/>
        <v/>
      </c>
      <c r="BB397" s="100"/>
      <c r="BC397" s="100"/>
      <c r="BD397" s="100"/>
    </row>
    <row r="398" spans="2:56" ht="13.5" thickBot="1" x14ac:dyDescent="0.45">
      <c r="B398" s="99" t="str">
        <f t="shared" si="48"/>
        <v xml:space="preserve"> </v>
      </c>
      <c r="C398" s="100"/>
      <c r="D398" s="100"/>
      <c r="E398" s="100"/>
      <c r="F398" s="100"/>
      <c r="G398" s="101"/>
      <c r="H398" s="101"/>
      <c r="I398" s="84" t="str">
        <f>IF(ISBLANK(Tableau1[[#This Row],[Name]]),"",((Tableau1[[#This Row],[Testdatum]]-Tableau1[[#This Row],[Geburtsdatum]])/365))</f>
        <v/>
      </c>
      <c r="J398" s="102" t="str">
        <f t="shared" si="49"/>
        <v xml:space="preserve"> </v>
      </c>
      <c r="K398" s="103"/>
      <c r="L398" s="103"/>
      <c r="M398" s="104" t="str">
        <f>IF(ISTEXT(D398),IF(L398="","",IF(HLOOKUP(INT($I398),'1. Eingabemaske'!$I$12:$V$21,2,FALSE)&lt;&gt;0,HLOOKUP(INT($I398),'1. Eingabemaske'!$I$12:$V$21,2,FALSE),"")),"")</f>
        <v/>
      </c>
      <c r="N398" s="105" t="str">
        <f>IF(ISTEXT($D398),IF(F398="M",IF(L398="","",IF($K398="Frühentwickler",VLOOKUP(INT($I398),'1. Eingabemaske'!$Z$12:$AF$28,5,FALSE),IF($K398="Normalentwickler",VLOOKUP(INT($I398),'1. Eingabemaske'!$Z$12:$AF$23,6,FALSE),IF($K398="Spätentwickler",VLOOKUP(INT($I398),'1. Eingabemaske'!$Z$12:$AF$23,7,FALSE),0)))+((VLOOKUP(INT($I398),'1. Eingabemaske'!$Z$12:$AF$23,2,FALSE))*(($G398-DATE(YEAR($G398),1,1)+1)/365))),IF(F398="W",(IF($K398="Frühentwickler",VLOOKUP(INT($I398),'1. Eingabemaske'!$AH$12:$AN$28,5,FALSE),IF($K398="Normalentwickler",VLOOKUP(INT($I398),'1. Eingabemaske'!$AH$12:$AN$23,6,FALSE),IF($K398="Spätentwickler",VLOOKUP(INT($I398),'1. Eingabemaske'!$AH$12:$AN$23,7,FALSE),0)))+((VLOOKUP(INT($I398),'1. Eingabemaske'!$AH$12:$AN$23,2,FALSE))*(($G398-DATE(YEAR($G398),1,1)+1)/365))),"Geschlecht fehlt!")),"")</f>
        <v/>
      </c>
      <c r="O398" s="106" t="str">
        <f>IF(ISTEXT(D398),IF(M398="","",IF('1. Eingabemaske'!$F$13="",0,(IF('1. Eingabemaske'!$F$13=0,(L398/'1. Eingabemaske'!$G$13),(L398-1)/('1. Eingabemaske'!$G$13-1))*M398*N398))),"")</f>
        <v/>
      </c>
      <c r="P398" s="103"/>
      <c r="Q398" s="103"/>
      <c r="R398" s="104" t="str">
        <f t="shared" si="50"/>
        <v/>
      </c>
      <c r="S398" s="104" t="str">
        <f>IF(AND(ISTEXT($D398),ISNUMBER(R398)),IF(HLOOKUP(INT($I398),'1. Eingabemaske'!$I$12:$V$21,3,FALSE)&lt;&gt;0,HLOOKUP(INT($I398),'1. Eingabemaske'!$I$12:$V$21,3,FALSE),""),"")</f>
        <v/>
      </c>
      <c r="T398" s="106" t="str">
        <f>IF(ISTEXT($D398),IF($S398="","",IF($R398="","",IF('1. Eingabemaske'!$F$14="",0,(IF('1. Eingabemaske'!$F$14=0,(R398/'1. Eingabemaske'!$G$14),(R398-1)/('1. Eingabemaske'!$G$14-1))*$S398)))),"")</f>
        <v/>
      </c>
      <c r="U398" s="103"/>
      <c r="V398" s="103"/>
      <c r="W398" s="104" t="str">
        <f t="shared" si="51"/>
        <v/>
      </c>
      <c r="X398" s="104" t="str">
        <f>IF(AND(ISTEXT($D398),ISNUMBER(W398)),IF(HLOOKUP(INT($I398),'1. Eingabemaske'!$I$12:$V$21,4,FALSE)&lt;&gt;0,HLOOKUP(INT($I398),'1. Eingabemaske'!$I$12:$V$21,4,FALSE),""),"")</f>
        <v/>
      </c>
      <c r="Y398" s="108" t="str">
        <f>IF(ISTEXT($D398),IF($W398="","",IF($X398="","",IF('1. Eingabemaske'!$F$15="","",(IF('1. Eingabemaske'!$F$15=0,($W398/'1. Eingabemaske'!$G$15),($W398-1)/('1. Eingabemaske'!$G$15-1))*$X398)))),"")</f>
        <v/>
      </c>
      <c r="Z398" s="103"/>
      <c r="AA398" s="103"/>
      <c r="AB398" s="104" t="str">
        <f t="shared" si="52"/>
        <v/>
      </c>
      <c r="AC398" s="104" t="str">
        <f>IF(AND(ISTEXT($D398),ISNUMBER($AB398)),IF(HLOOKUP(INT($I398),'1. Eingabemaske'!$I$12:$V$21,5,FALSE)&lt;&gt;0,HLOOKUP(INT($I398),'1. Eingabemaske'!$I$12:$V$21,5,FALSE),""),"")</f>
        <v/>
      </c>
      <c r="AD398" s="91" t="str">
        <f>IF(ISTEXT($D398),IF($AC398="","",IF('1. Eingabemaske'!$F$16="","",(IF('1. Eingabemaske'!$F$16=0,($AB398/'1. Eingabemaske'!$G$16),($AB398-1)/('1. Eingabemaske'!$G$16-1))*$AC398))),"")</f>
        <v/>
      </c>
      <c r="AE398" s="92" t="str">
        <f>IF(ISTEXT($D398),IF(F398="M",IF(L398="","",IF($K398="Frühentwickler",VLOOKUP(INT($I398),'1. Eingabemaske'!$Z$12:$AF$28,5,FALSE),IF($K398="Normalentwickler",VLOOKUP(INT($I398),'1. Eingabemaske'!$Z$12:$AF$23,6,FALSE),IF($K398="Spätentwickler",VLOOKUP(INT($I398),'1. Eingabemaske'!$Z$12:$AF$23,7,FALSE),0)))+((VLOOKUP(INT($I398),'1. Eingabemaske'!$Z$12:$AF$23,2,FALSE))*(($G398-DATE(YEAR($G398),1,1)+1)/365))),IF(F398="W",(IF($K398="Frühentwickler",VLOOKUP(INT($I398),'1. Eingabemaske'!$AH$12:$AN$28,5,FALSE),IF($K398="Normalentwickler",VLOOKUP(INT($I398),'1. Eingabemaske'!$AH$12:$AN$23,6,FALSE),IF($K398="Spätentwickler",VLOOKUP(INT($I398),'1. Eingabemaske'!$AH$12:$AN$23,7,FALSE),0)))+((VLOOKUP(INT($I398),'1. Eingabemaske'!$AH$12:$AN$23,2,FALSE))*(($G398-DATE(YEAR($G398),1,1)+1)/365))),"Geschlecht fehlt!")),"")</f>
        <v/>
      </c>
      <c r="AF398" s="93" t="str">
        <f t="shared" si="53"/>
        <v/>
      </c>
      <c r="AG398" s="103"/>
      <c r="AH398" s="94" t="str">
        <f>IF(AND(ISTEXT($D398),ISNUMBER($AG398)),IF(HLOOKUP(INT($I398),'1. Eingabemaske'!$I$12:$V$21,6,FALSE)&lt;&gt;0,HLOOKUP(INT($I398),'1. Eingabemaske'!$I$12:$V$21,6,FALSE),""),"")</f>
        <v/>
      </c>
      <c r="AI398" s="91" t="str">
        <f>IF(ISTEXT($D398),IF($AH398="","",IF('1. Eingabemaske'!$F$17="","",(IF('1. Eingabemaske'!$F$17=0,($AG398/'1. Eingabemaske'!$G$17),($AG398-1)/('1. Eingabemaske'!$G$17-1))*$AH398))),"")</f>
        <v/>
      </c>
      <c r="AJ398" s="103"/>
      <c r="AK398" s="94" t="str">
        <f>IF(AND(ISTEXT($D398),ISNUMBER($AJ398)),IF(HLOOKUP(INT($I398),'1. Eingabemaske'!$I$12:$V$21,7,FALSE)&lt;&gt;0,HLOOKUP(INT($I398),'1. Eingabemaske'!$I$12:$V$21,7,FALSE),""),"")</f>
        <v/>
      </c>
      <c r="AL398" s="91" t="str">
        <f>IF(ISTEXT($D398),IF(AJ398=0,0,IF($AK398="","",IF('1. Eingabemaske'!$F$18="","",(IF('1. Eingabemaske'!$F$18=0,($AJ398/'1. Eingabemaske'!$G$18),($AJ398-1)/('1. Eingabemaske'!$G$18-1))*$AK398)))),"")</f>
        <v/>
      </c>
      <c r="AM398" s="103"/>
      <c r="AN398" s="94" t="str">
        <f>IF(AND(ISTEXT($D398),ISNUMBER($AM398)),IF(HLOOKUP(INT($I398),'1. Eingabemaske'!$I$12:$V$21,8,FALSE)&lt;&gt;0,HLOOKUP(INT($I398),'1. Eingabemaske'!$I$12:$V$21,8,FALSE),""),"")</f>
        <v/>
      </c>
      <c r="AO398" s="89" t="str">
        <f>IF(ISTEXT($D398),IF($AN398="","",IF('1. Eingabemaske'!#REF!="","",(IF('1. Eingabemaske'!#REF!=0,($AM398/'1. Eingabemaske'!#REF!),($AM398-1)/('1. Eingabemaske'!#REF!-1))*$AN398))),"")</f>
        <v/>
      </c>
      <c r="AP398" s="110"/>
      <c r="AQ398" s="94" t="str">
        <f>IF(AND(ISTEXT($D398),ISNUMBER($AP398)),IF(HLOOKUP(INT($I398),'1. Eingabemaske'!$I$12:$V$21,9,FALSE)&lt;&gt;0,HLOOKUP(INT($I398),'1. Eingabemaske'!$I$12:$V$21,9,FALSE),""),"")</f>
        <v/>
      </c>
      <c r="AR398" s="103"/>
      <c r="AS398" s="94" t="str">
        <f>IF(AND(ISTEXT($D398),ISNUMBER($AR398)),IF(HLOOKUP(INT($I398),'1. Eingabemaske'!$I$12:$V$21,10,FALSE)&lt;&gt;0,HLOOKUP(INT($I398),'1. Eingabemaske'!$I$12:$V$21,10,FALSE),""),"")</f>
        <v/>
      </c>
      <c r="AT398" s="95" t="str">
        <f>IF(ISTEXT($D398),(IF($AQ398="",0,IF('1. Eingabemaske'!$F$19="","",(IF('1. Eingabemaske'!$F$19=0,($AP398/'1. Eingabemaske'!$G$19),($AP398-1)/('1. Eingabemaske'!$G$19-1))*$AQ398)))+IF($AS398="",0,IF('1. Eingabemaske'!$F$20="","",(IF('1. Eingabemaske'!$F$20=0,($AR398/'1. Eingabemaske'!$G$20),($AR398-1)/('1. Eingabemaske'!$G$20-1))*$AS398)))),"")</f>
        <v/>
      </c>
      <c r="AU398" s="103"/>
      <c r="AV398" s="94" t="str">
        <f>IF(AND(ISTEXT($D398),ISNUMBER($AU398)),IF(HLOOKUP(INT($I398),'1. Eingabemaske'!$I$12:$V$21,11,FALSE)&lt;&gt;0,HLOOKUP(INT($I398),'1. Eingabemaske'!$I$12:$V$21,11,FALSE),""),"")</f>
        <v/>
      </c>
      <c r="AW398" s="103"/>
      <c r="AX398" s="94" t="str">
        <f>IF(AND(ISTEXT($D398),ISNUMBER($AW398)),IF(HLOOKUP(INT($I398),'1. Eingabemaske'!$I$12:$V$21,12,FALSE)&lt;&gt;0,HLOOKUP(INT($I398),'1. Eingabemaske'!$I$12:$V$21,12,FALSE),""),"")</f>
        <v/>
      </c>
      <c r="AY398" s="95" t="str">
        <f>IF(ISTEXT($D398),SUM(IF($AV398="",0,IF('1. Eingabemaske'!$F$21="","",(IF('1. Eingabemaske'!$F$21=0,($AU398/'1. Eingabemaske'!$G$21),($AU398-1)/('1. Eingabemaske'!$G$21-1)))*$AV398)),IF($AX398="",0,IF('1. Eingabemaske'!#REF!="","",(IF('1. Eingabemaske'!#REF!=0,($AW398/'1. Eingabemaske'!#REF!),($AW398-1)/('1. Eingabemaske'!#REF!-1)))*$AX398))),"")</f>
        <v/>
      </c>
      <c r="AZ398" s="84" t="str">
        <f t="shared" si="54"/>
        <v>Bitte BES einfügen</v>
      </c>
      <c r="BA398" s="96" t="str">
        <f t="shared" si="55"/>
        <v/>
      </c>
      <c r="BB398" s="100"/>
      <c r="BC398" s="100"/>
      <c r="BD398" s="100"/>
    </row>
    <row r="399" spans="2:56" ht="13.5" thickBot="1" x14ac:dyDescent="0.45">
      <c r="B399" s="99" t="str">
        <f t="shared" si="48"/>
        <v xml:space="preserve"> </v>
      </c>
      <c r="C399" s="100"/>
      <c r="D399" s="100"/>
      <c r="E399" s="100"/>
      <c r="F399" s="100"/>
      <c r="G399" s="101"/>
      <c r="H399" s="101"/>
      <c r="I399" s="84" t="str">
        <f>IF(ISBLANK(Tableau1[[#This Row],[Name]]),"",((Tableau1[[#This Row],[Testdatum]]-Tableau1[[#This Row],[Geburtsdatum]])/365))</f>
        <v/>
      </c>
      <c r="J399" s="102" t="str">
        <f t="shared" si="49"/>
        <v xml:space="preserve"> </v>
      </c>
      <c r="K399" s="103"/>
      <c r="L399" s="103"/>
      <c r="M399" s="104" t="str">
        <f>IF(ISTEXT(D399),IF(L399="","",IF(HLOOKUP(INT($I399),'1. Eingabemaske'!$I$12:$V$21,2,FALSE)&lt;&gt;0,HLOOKUP(INT($I399),'1. Eingabemaske'!$I$12:$V$21,2,FALSE),"")),"")</f>
        <v/>
      </c>
      <c r="N399" s="105" t="str">
        <f>IF(ISTEXT($D399),IF(F399="M",IF(L399="","",IF($K399="Frühentwickler",VLOOKUP(INT($I399),'1. Eingabemaske'!$Z$12:$AF$28,5,FALSE),IF($K399="Normalentwickler",VLOOKUP(INT($I399),'1. Eingabemaske'!$Z$12:$AF$23,6,FALSE),IF($K399="Spätentwickler",VLOOKUP(INT($I399),'1. Eingabemaske'!$Z$12:$AF$23,7,FALSE),0)))+((VLOOKUP(INT($I399),'1. Eingabemaske'!$Z$12:$AF$23,2,FALSE))*(($G399-DATE(YEAR($G399),1,1)+1)/365))),IF(F399="W",(IF($K399="Frühentwickler",VLOOKUP(INT($I399),'1. Eingabemaske'!$AH$12:$AN$28,5,FALSE),IF($K399="Normalentwickler",VLOOKUP(INT($I399),'1. Eingabemaske'!$AH$12:$AN$23,6,FALSE),IF($K399="Spätentwickler",VLOOKUP(INT($I399),'1. Eingabemaske'!$AH$12:$AN$23,7,FALSE),0)))+((VLOOKUP(INT($I399),'1. Eingabemaske'!$AH$12:$AN$23,2,FALSE))*(($G399-DATE(YEAR($G399),1,1)+1)/365))),"Geschlecht fehlt!")),"")</f>
        <v/>
      </c>
      <c r="O399" s="106" t="str">
        <f>IF(ISTEXT(D399),IF(M399="","",IF('1. Eingabemaske'!$F$13="",0,(IF('1. Eingabemaske'!$F$13=0,(L399/'1. Eingabemaske'!$G$13),(L399-1)/('1. Eingabemaske'!$G$13-1))*M399*N399))),"")</f>
        <v/>
      </c>
      <c r="P399" s="103"/>
      <c r="Q399" s="103"/>
      <c r="R399" s="104" t="str">
        <f t="shared" si="50"/>
        <v/>
      </c>
      <c r="S399" s="104" t="str">
        <f>IF(AND(ISTEXT($D399),ISNUMBER(R399)),IF(HLOOKUP(INT($I399),'1. Eingabemaske'!$I$12:$V$21,3,FALSE)&lt;&gt;0,HLOOKUP(INT($I399),'1. Eingabemaske'!$I$12:$V$21,3,FALSE),""),"")</f>
        <v/>
      </c>
      <c r="T399" s="106" t="str">
        <f>IF(ISTEXT($D399),IF($S399="","",IF($R399="","",IF('1. Eingabemaske'!$F$14="",0,(IF('1. Eingabemaske'!$F$14=0,(R399/'1. Eingabemaske'!$G$14),(R399-1)/('1. Eingabemaske'!$G$14-1))*$S399)))),"")</f>
        <v/>
      </c>
      <c r="U399" s="103"/>
      <c r="V399" s="103"/>
      <c r="W399" s="104" t="str">
        <f t="shared" si="51"/>
        <v/>
      </c>
      <c r="X399" s="104" t="str">
        <f>IF(AND(ISTEXT($D399),ISNUMBER(W399)),IF(HLOOKUP(INT($I399),'1. Eingabemaske'!$I$12:$V$21,4,FALSE)&lt;&gt;0,HLOOKUP(INT($I399),'1. Eingabemaske'!$I$12:$V$21,4,FALSE),""),"")</f>
        <v/>
      </c>
      <c r="Y399" s="108" t="str">
        <f>IF(ISTEXT($D399),IF($W399="","",IF($X399="","",IF('1. Eingabemaske'!$F$15="","",(IF('1. Eingabemaske'!$F$15=0,($W399/'1. Eingabemaske'!$G$15),($W399-1)/('1. Eingabemaske'!$G$15-1))*$X399)))),"")</f>
        <v/>
      </c>
      <c r="Z399" s="103"/>
      <c r="AA399" s="103"/>
      <c r="AB399" s="104" t="str">
        <f t="shared" si="52"/>
        <v/>
      </c>
      <c r="AC399" s="104" t="str">
        <f>IF(AND(ISTEXT($D399),ISNUMBER($AB399)),IF(HLOOKUP(INT($I399),'1. Eingabemaske'!$I$12:$V$21,5,FALSE)&lt;&gt;0,HLOOKUP(INT($I399),'1. Eingabemaske'!$I$12:$V$21,5,FALSE),""),"")</f>
        <v/>
      </c>
      <c r="AD399" s="91" t="str">
        <f>IF(ISTEXT($D399),IF($AC399="","",IF('1. Eingabemaske'!$F$16="","",(IF('1. Eingabemaske'!$F$16=0,($AB399/'1. Eingabemaske'!$G$16),($AB399-1)/('1. Eingabemaske'!$G$16-1))*$AC399))),"")</f>
        <v/>
      </c>
      <c r="AE399" s="92" t="str">
        <f>IF(ISTEXT($D399),IF(F399="M",IF(L399="","",IF($K399="Frühentwickler",VLOOKUP(INT($I399),'1. Eingabemaske'!$Z$12:$AF$28,5,FALSE),IF($K399="Normalentwickler",VLOOKUP(INT($I399),'1. Eingabemaske'!$Z$12:$AF$23,6,FALSE),IF($K399="Spätentwickler",VLOOKUP(INT($I399),'1. Eingabemaske'!$Z$12:$AF$23,7,FALSE),0)))+((VLOOKUP(INT($I399),'1. Eingabemaske'!$Z$12:$AF$23,2,FALSE))*(($G399-DATE(YEAR($G399),1,1)+1)/365))),IF(F399="W",(IF($K399="Frühentwickler",VLOOKUP(INT($I399),'1. Eingabemaske'!$AH$12:$AN$28,5,FALSE),IF($K399="Normalentwickler",VLOOKUP(INT($I399),'1. Eingabemaske'!$AH$12:$AN$23,6,FALSE),IF($K399="Spätentwickler",VLOOKUP(INT($I399),'1. Eingabemaske'!$AH$12:$AN$23,7,FALSE),0)))+((VLOOKUP(INT($I399),'1. Eingabemaske'!$AH$12:$AN$23,2,FALSE))*(($G399-DATE(YEAR($G399),1,1)+1)/365))),"Geschlecht fehlt!")),"")</f>
        <v/>
      </c>
      <c r="AF399" s="93" t="str">
        <f t="shared" si="53"/>
        <v/>
      </c>
      <c r="AG399" s="103"/>
      <c r="AH399" s="94" t="str">
        <f>IF(AND(ISTEXT($D399),ISNUMBER($AG399)),IF(HLOOKUP(INT($I399),'1. Eingabemaske'!$I$12:$V$21,6,FALSE)&lt;&gt;0,HLOOKUP(INT($I399),'1. Eingabemaske'!$I$12:$V$21,6,FALSE),""),"")</f>
        <v/>
      </c>
      <c r="AI399" s="91" t="str">
        <f>IF(ISTEXT($D399),IF($AH399="","",IF('1. Eingabemaske'!$F$17="","",(IF('1. Eingabemaske'!$F$17=0,($AG399/'1. Eingabemaske'!$G$17),($AG399-1)/('1. Eingabemaske'!$G$17-1))*$AH399))),"")</f>
        <v/>
      </c>
      <c r="AJ399" s="103"/>
      <c r="AK399" s="94" t="str">
        <f>IF(AND(ISTEXT($D399),ISNUMBER($AJ399)),IF(HLOOKUP(INT($I399),'1. Eingabemaske'!$I$12:$V$21,7,FALSE)&lt;&gt;0,HLOOKUP(INT($I399),'1. Eingabemaske'!$I$12:$V$21,7,FALSE),""),"")</f>
        <v/>
      </c>
      <c r="AL399" s="91" t="str">
        <f>IF(ISTEXT($D399),IF(AJ399=0,0,IF($AK399="","",IF('1. Eingabemaske'!$F$18="","",(IF('1. Eingabemaske'!$F$18=0,($AJ399/'1. Eingabemaske'!$G$18),($AJ399-1)/('1. Eingabemaske'!$G$18-1))*$AK399)))),"")</f>
        <v/>
      </c>
      <c r="AM399" s="103"/>
      <c r="AN399" s="94" t="str">
        <f>IF(AND(ISTEXT($D399),ISNUMBER($AM399)),IF(HLOOKUP(INT($I399),'1. Eingabemaske'!$I$12:$V$21,8,FALSE)&lt;&gt;0,HLOOKUP(INT($I399),'1. Eingabemaske'!$I$12:$V$21,8,FALSE),""),"")</f>
        <v/>
      </c>
      <c r="AO399" s="89" t="str">
        <f>IF(ISTEXT($D399),IF($AN399="","",IF('1. Eingabemaske'!#REF!="","",(IF('1. Eingabemaske'!#REF!=0,($AM399/'1. Eingabemaske'!#REF!),($AM399-1)/('1. Eingabemaske'!#REF!-1))*$AN399))),"")</f>
        <v/>
      </c>
      <c r="AP399" s="110"/>
      <c r="AQ399" s="94" t="str">
        <f>IF(AND(ISTEXT($D399),ISNUMBER($AP399)),IF(HLOOKUP(INT($I399),'1. Eingabemaske'!$I$12:$V$21,9,FALSE)&lt;&gt;0,HLOOKUP(INT($I399),'1. Eingabemaske'!$I$12:$V$21,9,FALSE),""),"")</f>
        <v/>
      </c>
      <c r="AR399" s="103"/>
      <c r="AS399" s="94" t="str">
        <f>IF(AND(ISTEXT($D399),ISNUMBER($AR399)),IF(HLOOKUP(INT($I399),'1. Eingabemaske'!$I$12:$V$21,10,FALSE)&lt;&gt;0,HLOOKUP(INT($I399),'1. Eingabemaske'!$I$12:$V$21,10,FALSE),""),"")</f>
        <v/>
      </c>
      <c r="AT399" s="95" t="str">
        <f>IF(ISTEXT($D399),(IF($AQ399="",0,IF('1. Eingabemaske'!$F$19="","",(IF('1. Eingabemaske'!$F$19=0,($AP399/'1. Eingabemaske'!$G$19),($AP399-1)/('1. Eingabemaske'!$G$19-1))*$AQ399)))+IF($AS399="",0,IF('1. Eingabemaske'!$F$20="","",(IF('1. Eingabemaske'!$F$20=0,($AR399/'1. Eingabemaske'!$G$20),($AR399-1)/('1. Eingabemaske'!$G$20-1))*$AS399)))),"")</f>
        <v/>
      </c>
      <c r="AU399" s="103"/>
      <c r="AV399" s="94" t="str">
        <f>IF(AND(ISTEXT($D399),ISNUMBER($AU399)),IF(HLOOKUP(INT($I399),'1. Eingabemaske'!$I$12:$V$21,11,FALSE)&lt;&gt;0,HLOOKUP(INT($I399),'1. Eingabemaske'!$I$12:$V$21,11,FALSE),""),"")</f>
        <v/>
      </c>
      <c r="AW399" s="103"/>
      <c r="AX399" s="94" t="str">
        <f>IF(AND(ISTEXT($D399),ISNUMBER($AW399)),IF(HLOOKUP(INT($I399),'1. Eingabemaske'!$I$12:$V$21,12,FALSE)&lt;&gt;0,HLOOKUP(INT($I399),'1. Eingabemaske'!$I$12:$V$21,12,FALSE),""),"")</f>
        <v/>
      </c>
      <c r="AY399" s="95" t="str">
        <f>IF(ISTEXT($D399),SUM(IF($AV399="",0,IF('1. Eingabemaske'!$F$21="","",(IF('1. Eingabemaske'!$F$21=0,($AU399/'1. Eingabemaske'!$G$21),($AU399-1)/('1. Eingabemaske'!$G$21-1)))*$AV399)),IF($AX399="",0,IF('1. Eingabemaske'!#REF!="","",(IF('1. Eingabemaske'!#REF!=0,($AW399/'1. Eingabemaske'!#REF!),($AW399-1)/('1. Eingabemaske'!#REF!-1)))*$AX399))),"")</f>
        <v/>
      </c>
      <c r="AZ399" s="84" t="str">
        <f t="shared" si="54"/>
        <v>Bitte BES einfügen</v>
      </c>
      <c r="BA399" s="96" t="str">
        <f t="shared" si="55"/>
        <v/>
      </c>
      <c r="BB399" s="100"/>
      <c r="BC399" s="100"/>
      <c r="BD399" s="100"/>
    </row>
    <row r="400" spans="2:56" ht="13.5" thickBot="1" x14ac:dyDescent="0.45">
      <c r="B400" s="99" t="str">
        <f t="shared" si="48"/>
        <v xml:space="preserve"> </v>
      </c>
      <c r="C400" s="100"/>
      <c r="D400" s="100"/>
      <c r="E400" s="100"/>
      <c r="F400" s="100"/>
      <c r="G400" s="101"/>
      <c r="H400" s="101"/>
      <c r="I400" s="84" t="str">
        <f>IF(ISBLANK(Tableau1[[#This Row],[Name]]),"",((Tableau1[[#This Row],[Testdatum]]-Tableau1[[#This Row],[Geburtsdatum]])/365))</f>
        <v/>
      </c>
      <c r="J400" s="102" t="str">
        <f t="shared" si="49"/>
        <v xml:space="preserve"> </v>
      </c>
      <c r="K400" s="103"/>
      <c r="L400" s="103"/>
      <c r="M400" s="104" t="str">
        <f>IF(ISTEXT(D400),IF(L400="","",IF(HLOOKUP(INT($I400),'1. Eingabemaske'!$I$12:$V$21,2,FALSE)&lt;&gt;0,HLOOKUP(INT($I400),'1. Eingabemaske'!$I$12:$V$21,2,FALSE),"")),"")</f>
        <v/>
      </c>
      <c r="N400" s="105" t="str">
        <f>IF(ISTEXT($D400),IF(F400="M",IF(L400="","",IF($K400="Frühentwickler",VLOOKUP(INT($I400),'1. Eingabemaske'!$Z$12:$AF$28,5,FALSE),IF($K400="Normalentwickler",VLOOKUP(INT($I400),'1. Eingabemaske'!$Z$12:$AF$23,6,FALSE),IF($K400="Spätentwickler",VLOOKUP(INT($I400),'1. Eingabemaske'!$Z$12:$AF$23,7,FALSE),0)))+((VLOOKUP(INT($I400),'1. Eingabemaske'!$Z$12:$AF$23,2,FALSE))*(($G400-DATE(YEAR($G400),1,1)+1)/365))),IF(F400="W",(IF($K400="Frühentwickler",VLOOKUP(INT($I400),'1. Eingabemaske'!$AH$12:$AN$28,5,FALSE),IF($K400="Normalentwickler",VLOOKUP(INT($I400),'1. Eingabemaske'!$AH$12:$AN$23,6,FALSE),IF($K400="Spätentwickler",VLOOKUP(INT($I400),'1. Eingabemaske'!$AH$12:$AN$23,7,FALSE),0)))+((VLOOKUP(INT($I400),'1. Eingabemaske'!$AH$12:$AN$23,2,FALSE))*(($G400-DATE(YEAR($G400),1,1)+1)/365))),"Geschlecht fehlt!")),"")</f>
        <v/>
      </c>
      <c r="O400" s="106" t="str">
        <f>IF(ISTEXT(D400),IF(M400="","",IF('1. Eingabemaske'!$F$13="",0,(IF('1. Eingabemaske'!$F$13=0,(L400/'1. Eingabemaske'!$G$13),(L400-1)/('1. Eingabemaske'!$G$13-1))*M400*N400))),"")</f>
        <v/>
      </c>
      <c r="P400" s="103"/>
      <c r="Q400" s="103"/>
      <c r="R400" s="104" t="str">
        <f t="shared" si="50"/>
        <v/>
      </c>
      <c r="S400" s="104" t="str">
        <f>IF(AND(ISTEXT($D400),ISNUMBER(R400)),IF(HLOOKUP(INT($I400),'1. Eingabemaske'!$I$12:$V$21,3,FALSE)&lt;&gt;0,HLOOKUP(INT($I400),'1. Eingabemaske'!$I$12:$V$21,3,FALSE),""),"")</f>
        <v/>
      </c>
      <c r="T400" s="106" t="str">
        <f>IF(ISTEXT($D400),IF($S400="","",IF($R400="","",IF('1. Eingabemaske'!$F$14="",0,(IF('1. Eingabemaske'!$F$14=0,(R400/'1. Eingabemaske'!$G$14),(R400-1)/('1. Eingabemaske'!$G$14-1))*$S400)))),"")</f>
        <v/>
      </c>
      <c r="U400" s="103"/>
      <c r="V400" s="103"/>
      <c r="W400" s="104" t="str">
        <f t="shared" si="51"/>
        <v/>
      </c>
      <c r="X400" s="104" t="str">
        <f>IF(AND(ISTEXT($D400),ISNUMBER(W400)),IF(HLOOKUP(INT($I400),'1. Eingabemaske'!$I$12:$V$21,4,FALSE)&lt;&gt;0,HLOOKUP(INT($I400),'1. Eingabemaske'!$I$12:$V$21,4,FALSE),""),"")</f>
        <v/>
      </c>
      <c r="Y400" s="108" t="str">
        <f>IF(ISTEXT($D400),IF($W400="","",IF($X400="","",IF('1. Eingabemaske'!$F$15="","",(IF('1. Eingabemaske'!$F$15=0,($W400/'1. Eingabemaske'!$G$15),($W400-1)/('1. Eingabemaske'!$G$15-1))*$X400)))),"")</f>
        <v/>
      </c>
      <c r="Z400" s="103"/>
      <c r="AA400" s="103"/>
      <c r="AB400" s="104" t="str">
        <f t="shared" si="52"/>
        <v/>
      </c>
      <c r="AC400" s="104" t="str">
        <f>IF(AND(ISTEXT($D400),ISNUMBER($AB400)),IF(HLOOKUP(INT($I400),'1. Eingabemaske'!$I$12:$V$21,5,FALSE)&lt;&gt;0,HLOOKUP(INT($I400),'1. Eingabemaske'!$I$12:$V$21,5,FALSE),""),"")</f>
        <v/>
      </c>
      <c r="AD400" s="91" t="str">
        <f>IF(ISTEXT($D400),IF($AC400="","",IF('1. Eingabemaske'!$F$16="","",(IF('1. Eingabemaske'!$F$16=0,($AB400/'1. Eingabemaske'!$G$16),($AB400-1)/('1. Eingabemaske'!$G$16-1))*$AC400))),"")</f>
        <v/>
      </c>
      <c r="AE400" s="92" t="str">
        <f>IF(ISTEXT($D400),IF(F400="M",IF(L400="","",IF($K400="Frühentwickler",VLOOKUP(INT($I400),'1. Eingabemaske'!$Z$12:$AF$28,5,FALSE),IF($K400="Normalentwickler",VLOOKUP(INT($I400),'1. Eingabemaske'!$Z$12:$AF$23,6,FALSE),IF($K400="Spätentwickler",VLOOKUP(INT($I400),'1. Eingabemaske'!$Z$12:$AF$23,7,FALSE),0)))+((VLOOKUP(INT($I400),'1. Eingabemaske'!$Z$12:$AF$23,2,FALSE))*(($G400-DATE(YEAR($G400),1,1)+1)/365))),IF(F400="W",(IF($K400="Frühentwickler",VLOOKUP(INT($I400),'1. Eingabemaske'!$AH$12:$AN$28,5,FALSE),IF($K400="Normalentwickler",VLOOKUP(INT($I400),'1. Eingabemaske'!$AH$12:$AN$23,6,FALSE),IF($K400="Spätentwickler",VLOOKUP(INT($I400),'1. Eingabemaske'!$AH$12:$AN$23,7,FALSE),0)))+((VLOOKUP(INT($I400),'1. Eingabemaske'!$AH$12:$AN$23,2,FALSE))*(($G400-DATE(YEAR($G400),1,1)+1)/365))),"Geschlecht fehlt!")),"")</f>
        <v/>
      </c>
      <c r="AF400" s="93" t="str">
        <f t="shared" si="53"/>
        <v/>
      </c>
      <c r="AG400" s="103"/>
      <c r="AH400" s="94" t="str">
        <f>IF(AND(ISTEXT($D400),ISNUMBER($AG400)),IF(HLOOKUP(INT($I400),'1. Eingabemaske'!$I$12:$V$21,6,FALSE)&lt;&gt;0,HLOOKUP(INT($I400),'1. Eingabemaske'!$I$12:$V$21,6,FALSE),""),"")</f>
        <v/>
      </c>
      <c r="AI400" s="91" t="str">
        <f>IF(ISTEXT($D400),IF($AH400="","",IF('1. Eingabemaske'!$F$17="","",(IF('1. Eingabemaske'!$F$17=0,($AG400/'1. Eingabemaske'!$G$17),($AG400-1)/('1. Eingabemaske'!$G$17-1))*$AH400))),"")</f>
        <v/>
      </c>
      <c r="AJ400" s="103"/>
      <c r="AK400" s="94" t="str">
        <f>IF(AND(ISTEXT($D400),ISNUMBER($AJ400)),IF(HLOOKUP(INT($I400),'1. Eingabemaske'!$I$12:$V$21,7,FALSE)&lt;&gt;0,HLOOKUP(INT($I400),'1. Eingabemaske'!$I$12:$V$21,7,FALSE),""),"")</f>
        <v/>
      </c>
      <c r="AL400" s="91" t="str">
        <f>IF(ISTEXT($D400),IF(AJ400=0,0,IF($AK400="","",IF('1. Eingabemaske'!$F$18="","",(IF('1. Eingabemaske'!$F$18=0,($AJ400/'1. Eingabemaske'!$G$18),($AJ400-1)/('1. Eingabemaske'!$G$18-1))*$AK400)))),"")</f>
        <v/>
      </c>
      <c r="AM400" s="103"/>
      <c r="AN400" s="94" t="str">
        <f>IF(AND(ISTEXT($D400),ISNUMBER($AM400)),IF(HLOOKUP(INT($I400),'1. Eingabemaske'!$I$12:$V$21,8,FALSE)&lt;&gt;0,HLOOKUP(INT($I400),'1. Eingabemaske'!$I$12:$V$21,8,FALSE),""),"")</f>
        <v/>
      </c>
      <c r="AO400" s="89" t="str">
        <f>IF(ISTEXT($D400),IF($AN400="","",IF('1. Eingabemaske'!#REF!="","",(IF('1. Eingabemaske'!#REF!=0,($AM400/'1. Eingabemaske'!#REF!),($AM400-1)/('1. Eingabemaske'!#REF!-1))*$AN400))),"")</f>
        <v/>
      </c>
      <c r="AP400" s="110"/>
      <c r="AQ400" s="94" t="str">
        <f>IF(AND(ISTEXT($D400),ISNUMBER($AP400)),IF(HLOOKUP(INT($I400),'1. Eingabemaske'!$I$12:$V$21,9,FALSE)&lt;&gt;0,HLOOKUP(INT($I400),'1. Eingabemaske'!$I$12:$V$21,9,FALSE),""),"")</f>
        <v/>
      </c>
      <c r="AR400" s="103"/>
      <c r="AS400" s="94" t="str">
        <f>IF(AND(ISTEXT($D400),ISNUMBER($AR400)),IF(HLOOKUP(INT($I400),'1. Eingabemaske'!$I$12:$V$21,10,FALSE)&lt;&gt;0,HLOOKUP(INT($I400),'1. Eingabemaske'!$I$12:$V$21,10,FALSE),""),"")</f>
        <v/>
      </c>
      <c r="AT400" s="95" t="str">
        <f>IF(ISTEXT($D400),(IF($AQ400="",0,IF('1. Eingabemaske'!$F$19="","",(IF('1. Eingabemaske'!$F$19=0,($AP400/'1. Eingabemaske'!$G$19),($AP400-1)/('1. Eingabemaske'!$G$19-1))*$AQ400)))+IF($AS400="",0,IF('1. Eingabemaske'!$F$20="","",(IF('1. Eingabemaske'!$F$20=0,($AR400/'1. Eingabemaske'!$G$20),($AR400-1)/('1. Eingabemaske'!$G$20-1))*$AS400)))),"")</f>
        <v/>
      </c>
      <c r="AU400" s="103"/>
      <c r="AV400" s="94" t="str">
        <f>IF(AND(ISTEXT($D400),ISNUMBER($AU400)),IF(HLOOKUP(INT($I400),'1. Eingabemaske'!$I$12:$V$21,11,FALSE)&lt;&gt;0,HLOOKUP(INT($I400),'1. Eingabemaske'!$I$12:$V$21,11,FALSE),""),"")</f>
        <v/>
      </c>
      <c r="AW400" s="103"/>
      <c r="AX400" s="94" t="str">
        <f>IF(AND(ISTEXT($D400),ISNUMBER($AW400)),IF(HLOOKUP(INT($I400),'1. Eingabemaske'!$I$12:$V$21,12,FALSE)&lt;&gt;0,HLOOKUP(INT($I400),'1. Eingabemaske'!$I$12:$V$21,12,FALSE),""),"")</f>
        <v/>
      </c>
      <c r="AY400" s="95" t="str">
        <f>IF(ISTEXT($D400),SUM(IF($AV400="",0,IF('1. Eingabemaske'!$F$21="","",(IF('1. Eingabemaske'!$F$21=0,($AU400/'1. Eingabemaske'!$G$21),($AU400-1)/('1. Eingabemaske'!$G$21-1)))*$AV400)),IF($AX400="",0,IF('1. Eingabemaske'!#REF!="","",(IF('1. Eingabemaske'!#REF!=0,($AW400/'1. Eingabemaske'!#REF!),($AW400-1)/('1. Eingabemaske'!#REF!-1)))*$AX400))),"")</f>
        <v/>
      </c>
      <c r="AZ400" s="84" t="str">
        <f t="shared" si="54"/>
        <v>Bitte BES einfügen</v>
      </c>
      <c r="BA400" s="96" t="str">
        <f t="shared" si="55"/>
        <v/>
      </c>
      <c r="BB400" s="100"/>
      <c r="BC400" s="100"/>
      <c r="BD400" s="100"/>
    </row>
    <row r="401" spans="2:56" ht="13.5" thickBot="1" x14ac:dyDescent="0.45">
      <c r="B401" s="99" t="str">
        <f t="shared" si="48"/>
        <v xml:space="preserve"> </v>
      </c>
      <c r="C401" s="100"/>
      <c r="D401" s="100"/>
      <c r="E401" s="100"/>
      <c r="F401" s="100"/>
      <c r="G401" s="101"/>
      <c r="H401" s="101"/>
      <c r="I401" s="84" t="str">
        <f>IF(ISBLANK(Tableau1[[#This Row],[Name]]),"",((Tableau1[[#This Row],[Testdatum]]-Tableau1[[#This Row],[Geburtsdatum]])/365))</f>
        <v/>
      </c>
      <c r="J401" s="102" t="str">
        <f t="shared" si="49"/>
        <v xml:space="preserve"> </v>
      </c>
      <c r="K401" s="103"/>
      <c r="L401" s="103"/>
      <c r="M401" s="104" t="str">
        <f>IF(ISTEXT(D401),IF(L401="","",IF(HLOOKUP(INT($I401),'1. Eingabemaske'!$I$12:$V$21,2,FALSE)&lt;&gt;0,HLOOKUP(INT($I401),'1. Eingabemaske'!$I$12:$V$21,2,FALSE),"")),"")</f>
        <v/>
      </c>
      <c r="N401" s="105" t="str">
        <f>IF(ISTEXT($D401),IF(F401="M",IF(L401="","",IF($K401="Frühentwickler",VLOOKUP(INT($I401),'1. Eingabemaske'!$Z$12:$AF$28,5,FALSE),IF($K401="Normalentwickler",VLOOKUP(INT($I401),'1. Eingabemaske'!$Z$12:$AF$23,6,FALSE),IF($K401="Spätentwickler",VLOOKUP(INT($I401),'1. Eingabemaske'!$Z$12:$AF$23,7,FALSE),0)))+((VLOOKUP(INT($I401),'1. Eingabemaske'!$Z$12:$AF$23,2,FALSE))*(($G401-DATE(YEAR($G401),1,1)+1)/365))),IF(F401="W",(IF($K401="Frühentwickler",VLOOKUP(INT($I401),'1. Eingabemaske'!$AH$12:$AN$28,5,FALSE),IF($K401="Normalentwickler",VLOOKUP(INT($I401),'1. Eingabemaske'!$AH$12:$AN$23,6,FALSE),IF($K401="Spätentwickler",VLOOKUP(INT($I401),'1. Eingabemaske'!$AH$12:$AN$23,7,FALSE),0)))+((VLOOKUP(INT($I401),'1. Eingabemaske'!$AH$12:$AN$23,2,FALSE))*(($G401-DATE(YEAR($G401),1,1)+1)/365))),"Geschlecht fehlt!")),"")</f>
        <v/>
      </c>
      <c r="O401" s="106" t="str">
        <f>IF(ISTEXT(D401),IF(M401="","",IF('1. Eingabemaske'!$F$13="",0,(IF('1. Eingabemaske'!$F$13=0,(L401/'1. Eingabemaske'!$G$13),(L401-1)/('1. Eingabemaske'!$G$13-1))*M401*N401))),"")</f>
        <v/>
      </c>
      <c r="P401" s="103"/>
      <c r="Q401" s="103"/>
      <c r="R401" s="104" t="str">
        <f t="shared" si="50"/>
        <v/>
      </c>
      <c r="S401" s="104" t="str">
        <f>IF(AND(ISTEXT($D401),ISNUMBER(R401)),IF(HLOOKUP(INT($I401),'1. Eingabemaske'!$I$12:$V$21,3,FALSE)&lt;&gt;0,HLOOKUP(INT($I401),'1. Eingabemaske'!$I$12:$V$21,3,FALSE),""),"")</f>
        <v/>
      </c>
      <c r="T401" s="106" t="str">
        <f>IF(ISTEXT($D401),IF($S401="","",IF($R401="","",IF('1. Eingabemaske'!$F$14="",0,(IF('1. Eingabemaske'!$F$14=0,(R401/'1. Eingabemaske'!$G$14),(R401-1)/('1. Eingabemaske'!$G$14-1))*$S401)))),"")</f>
        <v/>
      </c>
      <c r="U401" s="103"/>
      <c r="V401" s="103"/>
      <c r="W401" s="104" t="str">
        <f t="shared" si="51"/>
        <v/>
      </c>
      <c r="X401" s="104" t="str">
        <f>IF(AND(ISTEXT($D401),ISNUMBER(W401)),IF(HLOOKUP(INT($I401),'1. Eingabemaske'!$I$12:$V$21,4,FALSE)&lt;&gt;0,HLOOKUP(INT($I401),'1. Eingabemaske'!$I$12:$V$21,4,FALSE),""),"")</f>
        <v/>
      </c>
      <c r="Y401" s="108" t="str">
        <f>IF(ISTEXT($D401),IF($W401="","",IF($X401="","",IF('1. Eingabemaske'!$F$15="","",(IF('1. Eingabemaske'!$F$15=0,($W401/'1. Eingabemaske'!$G$15),($W401-1)/('1. Eingabemaske'!$G$15-1))*$X401)))),"")</f>
        <v/>
      </c>
      <c r="Z401" s="103"/>
      <c r="AA401" s="103"/>
      <c r="AB401" s="104" t="str">
        <f t="shared" si="52"/>
        <v/>
      </c>
      <c r="AC401" s="104" t="str">
        <f>IF(AND(ISTEXT($D401),ISNUMBER($AB401)),IF(HLOOKUP(INT($I401),'1. Eingabemaske'!$I$12:$V$21,5,FALSE)&lt;&gt;0,HLOOKUP(INT($I401),'1. Eingabemaske'!$I$12:$V$21,5,FALSE),""),"")</f>
        <v/>
      </c>
      <c r="AD401" s="91" t="str">
        <f>IF(ISTEXT($D401),IF($AC401="","",IF('1. Eingabemaske'!$F$16="","",(IF('1. Eingabemaske'!$F$16=0,($AB401/'1. Eingabemaske'!$G$16),($AB401-1)/('1. Eingabemaske'!$G$16-1))*$AC401))),"")</f>
        <v/>
      </c>
      <c r="AE401" s="92" t="str">
        <f>IF(ISTEXT($D401),IF(F401="M",IF(L401="","",IF($K401="Frühentwickler",VLOOKUP(INT($I401),'1. Eingabemaske'!$Z$12:$AF$28,5,FALSE),IF($K401="Normalentwickler",VLOOKUP(INT($I401),'1. Eingabemaske'!$Z$12:$AF$23,6,FALSE),IF($K401="Spätentwickler",VLOOKUP(INT($I401),'1. Eingabemaske'!$Z$12:$AF$23,7,FALSE),0)))+((VLOOKUP(INT($I401),'1. Eingabemaske'!$Z$12:$AF$23,2,FALSE))*(($G401-DATE(YEAR($G401),1,1)+1)/365))),IF(F401="W",(IF($K401="Frühentwickler",VLOOKUP(INT($I401),'1. Eingabemaske'!$AH$12:$AN$28,5,FALSE),IF($K401="Normalentwickler",VLOOKUP(INT($I401),'1. Eingabemaske'!$AH$12:$AN$23,6,FALSE),IF($K401="Spätentwickler",VLOOKUP(INT($I401),'1. Eingabemaske'!$AH$12:$AN$23,7,FALSE),0)))+((VLOOKUP(INT($I401),'1. Eingabemaske'!$AH$12:$AN$23,2,FALSE))*(($G401-DATE(YEAR($G401),1,1)+1)/365))),"Geschlecht fehlt!")),"")</f>
        <v/>
      </c>
      <c r="AF401" s="93" t="str">
        <f t="shared" si="53"/>
        <v/>
      </c>
      <c r="AG401" s="103"/>
      <c r="AH401" s="94" t="str">
        <f>IF(AND(ISTEXT($D401),ISNUMBER($AG401)),IF(HLOOKUP(INT($I401),'1. Eingabemaske'!$I$12:$V$21,6,FALSE)&lt;&gt;0,HLOOKUP(INT($I401),'1. Eingabemaske'!$I$12:$V$21,6,FALSE),""),"")</f>
        <v/>
      </c>
      <c r="AI401" s="91" t="str">
        <f>IF(ISTEXT($D401),IF($AH401="","",IF('1. Eingabemaske'!$F$17="","",(IF('1. Eingabemaske'!$F$17=0,($AG401/'1. Eingabemaske'!$G$17),($AG401-1)/('1. Eingabemaske'!$G$17-1))*$AH401))),"")</f>
        <v/>
      </c>
      <c r="AJ401" s="103"/>
      <c r="AK401" s="94" t="str">
        <f>IF(AND(ISTEXT($D401),ISNUMBER($AJ401)),IF(HLOOKUP(INT($I401),'1. Eingabemaske'!$I$12:$V$21,7,FALSE)&lt;&gt;0,HLOOKUP(INT($I401),'1. Eingabemaske'!$I$12:$V$21,7,FALSE),""),"")</f>
        <v/>
      </c>
      <c r="AL401" s="91" t="str">
        <f>IF(ISTEXT($D401),IF(AJ401=0,0,IF($AK401="","",IF('1. Eingabemaske'!$F$18="","",(IF('1. Eingabemaske'!$F$18=0,($AJ401/'1. Eingabemaske'!$G$18),($AJ401-1)/('1. Eingabemaske'!$G$18-1))*$AK401)))),"")</f>
        <v/>
      </c>
      <c r="AM401" s="103"/>
      <c r="AN401" s="94" t="str">
        <f>IF(AND(ISTEXT($D401),ISNUMBER($AM401)),IF(HLOOKUP(INT($I401),'1. Eingabemaske'!$I$12:$V$21,8,FALSE)&lt;&gt;0,HLOOKUP(INT($I401),'1. Eingabemaske'!$I$12:$V$21,8,FALSE),""),"")</f>
        <v/>
      </c>
      <c r="AO401" s="89" t="str">
        <f>IF(ISTEXT($D401),IF($AN401="","",IF('1. Eingabemaske'!#REF!="","",(IF('1. Eingabemaske'!#REF!=0,($AM401/'1. Eingabemaske'!#REF!),($AM401-1)/('1. Eingabemaske'!#REF!-1))*$AN401))),"")</f>
        <v/>
      </c>
      <c r="AP401" s="110"/>
      <c r="AQ401" s="94" t="str">
        <f>IF(AND(ISTEXT($D401),ISNUMBER($AP401)),IF(HLOOKUP(INT($I401),'1. Eingabemaske'!$I$12:$V$21,9,FALSE)&lt;&gt;0,HLOOKUP(INT($I401),'1. Eingabemaske'!$I$12:$V$21,9,FALSE),""),"")</f>
        <v/>
      </c>
      <c r="AR401" s="103"/>
      <c r="AS401" s="94" t="str">
        <f>IF(AND(ISTEXT($D401),ISNUMBER($AR401)),IF(HLOOKUP(INT($I401),'1. Eingabemaske'!$I$12:$V$21,10,FALSE)&lt;&gt;0,HLOOKUP(INT($I401),'1. Eingabemaske'!$I$12:$V$21,10,FALSE),""),"")</f>
        <v/>
      </c>
      <c r="AT401" s="95" t="str">
        <f>IF(ISTEXT($D401),(IF($AQ401="",0,IF('1. Eingabemaske'!$F$19="","",(IF('1. Eingabemaske'!$F$19=0,($AP401/'1. Eingabemaske'!$G$19),($AP401-1)/('1. Eingabemaske'!$G$19-1))*$AQ401)))+IF($AS401="",0,IF('1. Eingabemaske'!$F$20="","",(IF('1. Eingabemaske'!$F$20=0,($AR401/'1. Eingabemaske'!$G$20),($AR401-1)/('1. Eingabemaske'!$G$20-1))*$AS401)))),"")</f>
        <v/>
      </c>
      <c r="AU401" s="103"/>
      <c r="AV401" s="94" t="str">
        <f>IF(AND(ISTEXT($D401),ISNUMBER($AU401)),IF(HLOOKUP(INT($I401),'1. Eingabemaske'!$I$12:$V$21,11,FALSE)&lt;&gt;0,HLOOKUP(INT($I401),'1. Eingabemaske'!$I$12:$V$21,11,FALSE),""),"")</f>
        <v/>
      </c>
      <c r="AW401" s="103"/>
      <c r="AX401" s="94" t="str">
        <f>IF(AND(ISTEXT($D401),ISNUMBER($AW401)),IF(HLOOKUP(INT($I401),'1. Eingabemaske'!$I$12:$V$21,12,FALSE)&lt;&gt;0,HLOOKUP(INT($I401),'1. Eingabemaske'!$I$12:$V$21,12,FALSE),""),"")</f>
        <v/>
      </c>
      <c r="AY401" s="95" t="str">
        <f>IF(ISTEXT($D401),SUM(IF($AV401="",0,IF('1. Eingabemaske'!$F$21="","",(IF('1. Eingabemaske'!$F$21=0,($AU401/'1. Eingabemaske'!$G$21),($AU401-1)/('1. Eingabemaske'!$G$21-1)))*$AV401)),IF($AX401="",0,IF('1. Eingabemaske'!#REF!="","",(IF('1. Eingabemaske'!#REF!=0,($AW401/'1. Eingabemaske'!#REF!),($AW401-1)/('1. Eingabemaske'!#REF!-1)))*$AX401))),"")</f>
        <v/>
      </c>
      <c r="AZ401" s="84" t="str">
        <f t="shared" si="54"/>
        <v>Bitte BES einfügen</v>
      </c>
      <c r="BA401" s="96" t="str">
        <f t="shared" si="55"/>
        <v/>
      </c>
      <c r="BB401" s="100"/>
      <c r="BC401" s="100"/>
      <c r="BD401" s="100"/>
    </row>
    <row r="402" spans="2:56" ht="13.5" thickBot="1" x14ac:dyDescent="0.45">
      <c r="B402" s="99" t="str">
        <f t="shared" si="48"/>
        <v xml:space="preserve"> </v>
      </c>
      <c r="C402" s="100"/>
      <c r="D402" s="100"/>
      <c r="E402" s="100"/>
      <c r="F402" s="100"/>
      <c r="G402" s="101"/>
      <c r="H402" s="101"/>
      <c r="I402" s="84" t="str">
        <f>IF(ISBLANK(Tableau1[[#This Row],[Name]]),"",((Tableau1[[#This Row],[Testdatum]]-Tableau1[[#This Row],[Geburtsdatum]])/365))</f>
        <v/>
      </c>
      <c r="J402" s="102" t="str">
        <f t="shared" si="49"/>
        <v xml:space="preserve"> </v>
      </c>
      <c r="K402" s="103"/>
      <c r="L402" s="103"/>
      <c r="M402" s="104" t="str">
        <f>IF(ISTEXT(D402),IF(L402="","",IF(HLOOKUP(INT($I402),'1. Eingabemaske'!$I$12:$V$21,2,FALSE)&lt;&gt;0,HLOOKUP(INT($I402),'1. Eingabemaske'!$I$12:$V$21,2,FALSE),"")),"")</f>
        <v/>
      </c>
      <c r="N402" s="105" t="str">
        <f>IF(ISTEXT($D402),IF(F402="M",IF(L402="","",IF($K402="Frühentwickler",VLOOKUP(INT($I402),'1. Eingabemaske'!$Z$12:$AF$28,5,FALSE),IF($K402="Normalentwickler",VLOOKUP(INT($I402),'1. Eingabemaske'!$Z$12:$AF$23,6,FALSE),IF($K402="Spätentwickler",VLOOKUP(INT($I402),'1. Eingabemaske'!$Z$12:$AF$23,7,FALSE),0)))+((VLOOKUP(INT($I402),'1. Eingabemaske'!$Z$12:$AF$23,2,FALSE))*(($G402-DATE(YEAR($G402),1,1)+1)/365))),IF(F402="W",(IF($K402="Frühentwickler",VLOOKUP(INT($I402),'1. Eingabemaske'!$AH$12:$AN$28,5,FALSE),IF($K402="Normalentwickler",VLOOKUP(INT($I402),'1. Eingabemaske'!$AH$12:$AN$23,6,FALSE),IF($K402="Spätentwickler",VLOOKUP(INT($I402),'1. Eingabemaske'!$AH$12:$AN$23,7,FALSE),0)))+((VLOOKUP(INT($I402),'1. Eingabemaske'!$AH$12:$AN$23,2,FALSE))*(($G402-DATE(YEAR($G402),1,1)+1)/365))),"Geschlecht fehlt!")),"")</f>
        <v/>
      </c>
      <c r="O402" s="106" t="str">
        <f>IF(ISTEXT(D402),IF(M402="","",IF('1. Eingabemaske'!$F$13="",0,(IF('1. Eingabemaske'!$F$13=0,(L402/'1. Eingabemaske'!$G$13),(L402-1)/('1. Eingabemaske'!$G$13-1))*M402*N402))),"")</f>
        <v/>
      </c>
      <c r="P402" s="103"/>
      <c r="Q402" s="103"/>
      <c r="R402" s="104" t="str">
        <f t="shared" si="50"/>
        <v/>
      </c>
      <c r="S402" s="104" t="str">
        <f>IF(AND(ISTEXT($D402),ISNUMBER(R402)),IF(HLOOKUP(INT($I402),'1. Eingabemaske'!$I$12:$V$21,3,FALSE)&lt;&gt;0,HLOOKUP(INT($I402),'1. Eingabemaske'!$I$12:$V$21,3,FALSE),""),"")</f>
        <v/>
      </c>
      <c r="T402" s="106" t="str">
        <f>IF(ISTEXT($D402),IF($S402="","",IF($R402="","",IF('1. Eingabemaske'!$F$14="",0,(IF('1. Eingabemaske'!$F$14=0,(R402/'1. Eingabemaske'!$G$14),(R402-1)/('1. Eingabemaske'!$G$14-1))*$S402)))),"")</f>
        <v/>
      </c>
      <c r="U402" s="103"/>
      <c r="V402" s="103"/>
      <c r="W402" s="104" t="str">
        <f t="shared" si="51"/>
        <v/>
      </c>
      <c r="X402" s="104" t="str">
        <f>IF(AND(ISTEXT($D402),ISNUMBER(W402)),IF(HLOOKUP(INT($I402),'1. Eingabemaske'!$I$12:$V$21,4,FALSE)&lt;&gt;0,HLOOKUP(INT($I402),'1. Eingabemaske'!$I$12:$V$21,4,FALSE),""),"")</f>
        <v/>
      </c>
      <c r="Y402" s="108" t="str">
        <f>IF(ISTEXT($D402),IF($W402="","",IF($X402="","",IF('1. Eingabemaske'!$F$15="","",(IF('1. Eingabemaske'!$F$15=0,($W402/'1. Eingabemaske'!$G$15),($W402-1)/('1. Eingabemaske'!$G$15-1))*$X402)))),"")</f>
        <v/>
      </c>
      <c r="Z402" s="103"/>
      <c r="AA402" s="103"/>
      <c r="AB402" s="104" t="str">
        <f t="shared" si="52"/>
        <v/>
      </c>
      <c r="AC402" s="104" t="str">
        <f>IF(AND(ISTEXT($D402),ISNUMBER($AB402)),IF(HLOOKUP(INT($I402),'1. Eingabemaske'!$I$12:$V$21,5,FALSE)&lt;&gt;0,HLOOKUP(INT($I402),'1. Eingabemaske'!$I$12:$V$21,5,FALSE),""),"")</f>
        <v/>
      </c>
      <c r="AD402" s="91" t="str">
        <f>IF(ISTEXT($D402),IF($AC402="","",IF('1. Eingabemaske'!$F$16="","",(IF('1. Eingabemaske'!$F$16=0,($AB402/'1. Eingabemaske'!$G$16),($AB402-1)/('1. Eingabemaske'!$G$16-1))*$AC402))),"")</f>
        <v/>
      </c>
      <c r="AE402" s="92" t="str">
        <f>IF(ISTEXT($D402),IF(F402="M",IF(L402="","",IF($K402="Frühentwickler",VLOOKUP(INT($I402),'1. Eingabemaske'!$Z$12:$AF$28,5,FALSE),IF($K402="Normalentwickler",VLOOKUP(INT($I402),'1. Eingabemaske'!$Z$12:$AF$23,6,FALSE),IF($K402="Spätentwickler",VLOOKUP(INT($I402),'1. Eingabemaske'!$Z$12:$AF$23,7,FALSE),0)))+((VLOOKUP(INT($I402),'1. Eingabemaske'!$Z$12:$AF$23,2,FALSE))*(($G402-DATE(YEAR($G402),1,1)+1)/365))),IF(F402="W",(IF($K402="Frühentwickler",VLOOKUP(INT($I402),'1. Eingabemaske'!$AH$12:$AN$28,5,FALSE),IF($K402="Normalentwickler",VLOOKUP(INT($I402),'1. Eingabemaske'!$AH$12:$AN$23,6,FALSE),IF($K402="Spätentwickler",VLOOKUP(INT($I402),'1. Eingabemaske'!$AH$12:$AN$23,7,FALSE),0)))+((VLOOKUP(INT($I402),'1. Eingabemaske'!$AH$12:$AN$23,2,FALSE))*(($G402-DATE(YEAR($G402),1,1)+1)/365))),"Geschlecht fehlt!")),"")</f>
        <v/>
      </c>
      <c r="AF402" s="93" t="str">
        <f t="shared" si="53"/>
        <v/>
      </c>
      <c r="AG402" s="103"/>
      <c r="AH402" s="94" t="str">
        <f>IF(AND(ISTEXT($D402),ISNUMBER($AG402)),IF(HLOOKUP(INT($I402),'1. Eingabemaske'!$I$12:$V$21,6,FALSE)&lt;&gt;0,HLOOKUP(INT($I402),'1. Eingabemaske'!$I$12:$V$21,6,FALSE),""),"")</f>
        <v/>
      </c>
      <c r="AI402" s="91" t="str">
        <f>IF(ISTEXT($D402),IF($AH402="","",IF('1. Eingabemaske'!$F$17="","",(IF('1. Eingabemaske'!$F$17=0,($AG402/'1. Eingabemaske'!$G$17),($AG402-1)/('1. Eingabemaske'!$G$17-1))*$AH402))),"")</f>
        <v/>
      </c>
      <c r="AJ402" s="103"/>
      <c r="AK402" s="94" t="str">
        <f>IF(AND(ISTEXT($D402),ISNUMBER($AJ402)),IF(HLOOKUP(INT($I402),'1. Eingabemaske'!$I$12:$V$21,7,FALSE)&lt;&gt;0,HLOOKUP(INT($I402),'1. Eingabemaske'!$I$12:$V$21,7,FALSE),""),"")</f>
        <v/>
      </c>
      <c r="AL402" s="91" t="str">
        <f>IF(ISTEXT($D402),IF(AJ402=0,0,IF($AK402="","",IF('1. Eingabemaske'!$F$18="","",(IF('1. Eingabemaske'!$F$18=0,($AJ402/'1. Eingabemaske'!$G$18),($AJ402-1)/('1. Eingabemaske'!$G$18-1))*$AK402)))),"")</f>
        <v/>
      </c>
      <c r="AM402" s="103"/>
      <c r="AN402" s="94" t="str">
        <f>IF(AND(ISTEXT($D402),ISNUMBER($AM402)),IF(HLOOKUP(INT($I402),'1. Eingabemaske'!$I$12:$V$21,8,FALSE)&lt;&gt;0,HLOOKUP(INT($I402),'1. Eingabemaske'!$I$12:$V$21,8,FALSE),""),"")</f>
        <v/>
      </c>
      <c r="AO402" s="89" t="str">
        <f>IF(ISTEXT($D402),IF($AN402="","",IF('1. Eingabemaske'!#REF!="","",(IF('1. Eingabemaske'!#REF!=0,($AM402/'1. Eingabemaske'!#REF!),($AM402-1)/('1. Eingabemaske'!#REF!-1))*$AN402))),"")</f>
        <v/>
      </c>
      <c r="AP402" s="110"/>
      <c r="AQ402" s="94" t="str">
        <f>IF(AND(ISTEXT($D402),ISNUMBER($AP402)),IF(HLOOKUP(INT($I402),'1. Eingabemaske'!$I$12:$V$21,9,FALSE)&lt;&gt;0,HLOOKUP(INT($I402),'1. Eingabemaske'!$I$12:$V$21,9,FALSE),""),"")</f>
        <v/>
      </c>
      <c r="AR402" s="103"/>
      <c r="AS402" s="94" t="str">
        <f>IF(AND(ISTEXT($D402),ISNUMBER($AR402)),IF(HLOOKUP(INT($I402),'1. Eingabemaske'!$I$12:$V$21,10,FALSE)&lt;&gt;0,HLOOKUP(INT($I402),'1. Eingabemaske'!$I$12:$V$21,10,FALSE),""),"")</f>
        <v/>
      </c>
      <c r="AT402" s="95" t="str">
        <f>IF(ISTEXT($D402),(IF($AQ402="",0,IF('1. Eingabemaske'!$F$19="","",(IF('1. Eingabemaske'!$F$19=0,($AP402/'1. Eingabemaske'!$G$19),($AP402-1)/('1. Eingabemaske'!$G$19-1))*$AQ402)))+IF($AS402="",0,IF('1. Eingabemaske'!$F$20="","",(IF('1. Eingabemaske'!$F$20=0,($AR402/'1. Eingabemaske'!$G$20),($AR402-1)/('1. Eingabemaske'!$G$20-1))*$AS402)))),"")</f>
        <v/>
      </c>
      <c r="AU402" s="103"/>
      <c r="AV402" s="94" t="str">
        <f>IF(AND(ISTEXT($D402),ISNUMBER($AU402)),IF(HLOOKUP(INT($I402),'1. Eingabemaske'!$I$12:$V$21,11,FALSE)&lt;&gt;0,HLOOKUP(INT($I402),'1. Eingabemaske'!$I$12:$V$21,11,FALSE),""),"")</f>
        <v/>
      </c>
      <c r="AW402" s="103"/>
      <c r="AX402" s="94" t="str">
        <f>IF(AND(ISTEXT($D402),ISNUMBER($AW402)),IF(HLOOKUP(INT($I402),'1. Eingabemaske'!$I$12:$V$21,12,FALSE)&lt;&gt;0,HLOOKUP(INT($I402),'1. Eingabemaske'!$I$12:$V$21,12,FALSE),""),"")</f>
        <v/>
      </c>
      <c r="AY402" s="95" t="str">
        <f>IF(ISTEXT($D402),SUM(IF($AV402="",0,IF('1. Eingabemaske'!$F$21="","",(IF('1. Eingabemaske'!$F$21=0,($AU402/'1. Eingabemaske'!$G$21),($AU402-1)/('1. Eingabemaske'!$G$21-1)))*$AV402)),IF($AX402="",0,IF('1. Eingabemaske'!#REF!="","",(IF('1. Eingabemaske'!#REF!=0,($AW402/'1. Eingabemaske'!#REF!),($AW402-1)/('1. Eingabemaske'!#REF!-1)))*$AX402))),"")</f>
        <v/>
      </c>
      <c r="AZ402" s="84" t="str">
        <f t="shared" si="54"/>
        <v>Bitte BES einfügen</v>
      </c>
      <c r="BA402" s="96" t="str">
        <f t="shared" si="55"/>
        <v/>
      </c>
      <c r="BB402" s="100"/>
      <c r="BC402" s="100"/>
      <c r="BD402" s="100"/>
    </row>
    <row r="403" spans="2:56" ht="13.5" thickBot="1" x14ac:dyDescent="0.45">
      <c r="B403" s="99" t="str">
        <f t="shared" si="48"/>
        <v xml:space="preserve"> </v>
      </c>
      <c r="C403" s="100"/>
      <c r="D403" s="100"/>
      <c r="E403" s="100"/>
      <c r="F403" s="100"/>
      <c r="G403" s="101"/>
      <c r="H403" s="101"/>
      <c r="I403" s="84" t="str">
        <f>IF(ISBLANK(Tableau1[[#This Row],[Name]]),"",((Tableau1[[#This Row],[Testdatum]]-Tableau1[[#This Row],[Geburtsdatum]])/365))</f>
        <v/>
      </c>
      <c r="J403" s="102" t="str">
        <f t="shared" si="49"/>
        <v xml:space="preserve"> </v>
      </c>
      <c r="K403" s="103"/>
      <c r="L403" s="103"/>
      <c r="M403" s="104" t="str">
        <f>IF(ISTEXT(D403),IF(L403="","",IF(HLOOKUP(INT($I403),'1. Eingabemaske'!$I$12:$V$21,2,FALSE)&lt;&gt;0,HLOOKUP(INT($I403),'1. Eingabemaske'!$I$12:$V$21,2,FALSE),"")),"")</f>
        <v/>
      </c>
      <c r="N403" s="105" t="str">
        <f>IF(ISTEXT($D403),IF(F403="M",IF(L403="","",IF($K403="Frühentwickler",VLOOKUP(INT($I403),'1. Eingabemaske'!$Z$12:$AF$28,5,FALSE),IF($K403="Normalentwickler",VLOOKUP(INT($I403),'1. Eingabemaske'!$Z$12:$AF$23,6,FALSE),IF($K403="Spätentwickler",VLOOKUP(INT($I403),'1. Eingabemaske'!$Z$12:$AF$23,7,FALSE),0)))+((VLOOKUP(INT($I403),'1. Eingabemaske'!$Z$12:$AF$23,2,FALSE))*(($G403-DATE(YEAR($G403),1,1)+1)/365))),IF(F403="W",(IF($K403="Frühentwickler",VLOOKUP(INT($I403),'1. Eingabemaske'!$AH$12:$AN$28,5,FALSE),IF($K403="Normalentwickler",VLOOKUP(INT($I403),'1. Eingabemaske'!$AH$12:$AN$23,6,FALSE),IF($K403="Spätentwickler",VLOOKUP(INT($I403),'1. Eingabemaske'!$AH$12:$AN$23,7,FALSE),0)))+((VLOOKUP(INT($I403),'1. Eingabemaske'!$AH$12:$AN$23,2,FALSE))*(($G403-DATE(YEAR($G403),1,1)+1)/365))),"Geschlecht fehlt!")),"")</f>
        <v/>
      </c>
      <c r="O403" s="106" t="str">
        <f>IF(ISTEXT(D403),IF(M403="","",IF('1. Eingabemaske'!$F$13="",0,(IF('1. Eingabemaske'!$F$13=0,(L403/'1. Eingabemaske'!$G$13),(L403-1)/('1. Eingabemaske'!$G$13-1))*M403*N403))),"")</f>
        <v/>
      </c>
      <c r="P403" s="103"/>
      <c r="Q403" s="103"/>
      <c r="R403" s="104" t="str">
        <f t="shared" si="50"/>
        <v/>
      </c>
      <c r="S403" s="104" t="str">
        <f>IF(AND(ISTEXT($D403),ISNUMBER(R403)),IF(HLOOKUP(INT($I403),'1. Eingabemaske'!$I$12:$V$21,3,FALSE)&lt;&gt;0,HLOOKUP(INT($I403),'1. Eingabemaske'!$I$12:$V$21,3,FALSE),""),"")</f>
        <v/>
      </c>
      <c r="T403" s="106" t="str">
        <f>IF(ISTEXT($D403),IF($S403="","",IF($R403="","",IF('1. Eingabemaske'!$F$14="",0,(IF('1. Eingabemaske'!$F$14=0,(R403/'1. Eingabemaske'!$G$14),(R403-1)/('1. Eingabemaske'!$G$14-1))*$S403)))),"")</f>
        <v/>
      </c>
      <c r="U403" s="103"/>
      <c r="V403" s="103"/>
      <c r="W403" s="104" t="str">
        <f t="shared" si="51"/>
        <v/>
      </c>
      <c r="X403" s="104" t="str">
        <f>IF(AND(ISTEXT($D403),ISNUMBER(W403)),IF(HLOOKUP(INT($I403),'1. Eingabemaske'!$I$12:$V$21,4,FALSE)&lt;&gt;0,HLOOKUP(INT($I403),'1. Eingabemaske'!$I$12:$V$21,4,FALSE),""),"")</f>
        <v/>
      </c>
      <c r="Y403" s="108" t="str">
        <f>IF(ISTEXT($D403),IF($W403="","",IF($X403="","",IF('1. Eingabemaske'!$F$15="","",(IF('1. Eingabemaske'!$F$15=0,($W403/'1. Eingabemaske'!$G$15),($W403-1)/('1. Eingabemaske'!$G$15-1))*$X403)))),"")</f>
        <v/>
      </c>
      <c r="Z403" s="103"/>
      <c r="AA403" s="103"/>
      <c r="AB403" s="104" t="str">
        <f t="shared" si="52"/>
        <v/>
      </c>
      <c r="AC403" s="104" t="str">
        <f>IF(AND(ISTEXT($D403),ISNUMBER($AB403)),IF(HLOOKUP(INT($I403),'1. Eingabemaske'!$I$12:$V$21,5,FALSE)&lt;&gt;0,HLOOKUP(INT($I403),'1. Eingabemaske'!$I$12:$V$21,5,FALSE),""),"")</f>
        <v/>
      </c>
      <c r="AD403" s="91" t="str">
        <f>IF(ISTEXT($D403),IF($AC403="","",IF('1. Eingabemaske'!$F$16="","",(IF('1. Eingabemaske'!$F$16=0,($AB403/'1. Eingabemaske'!$G$16),($AB403-1)/('1. Eingabemaske'!$G$16-1))*$AC403))),"")</f>
        <v/>
      </c>
      <c r="AE403" s="92" t="str">
        <f>IF(ISTEXT($D403),IF(F403="M",IF(L403="","",IF($K403="Frühentwickler",VLOOKUP(INT($I403),'1. Eingabemaske'!$Z$12:$AF$28,5,FALSE),IF($K403="Normalentwickler",VLOOKUP(INT($I403),'1. Eingabemaske'!$Z$12:$AF$23,6,FALSE),IF($K403="Spätentwickler",VLOOKUP(INT($I403),'1. Eingabemaske'!$Z$12:$AF$23,7,FALSE),0)))+((VLOOKUP(INT($I403),'1. Eingabemaske'!$Z$12:$AF$23,2,FALSE))*(($G403-DATE(YEAR($G403),1,1)+1)/365))),IF(F403="W",(IF($K403="Frühentwickler",VLOOKUP(INT($I403),'1. Eingabemaske'!$AH$12:$AN$28,5,FALSE),IF($K403="Normalentwickler",VLOOKUP(INT($I403),'1. Eingabemaske'!$AH$12:$AN$23,6,FALSE),IF($K403="Spätentwickler",VLOOKUP(INT($I403),'1. Eingabemaske'!$AH$12:$AN$23,7,FALSE),0)))+((VLOOKUP(INT($I403),'1. Eingabemaske'!$AH$12:$AN$23,2,FALSE))*(($G403-DATE(YEAR($G403),1,1)+1)/365))),"Geschlecht fehlt!")),"")</f>
        <v/>
      </c>
      <c r="AF403" s="93" t="str">
        <f t="shared" si="53"/>
        <v/>
      </c>
      <c r="AG403" s="103"/>
      <c r="AH403" s="94" t="str">
        <f>IF(AND(ISTEXT($D403),ISNUMBER($AG403)),IF(HLOOKUP(INT($I403),'1. Eingabemaske'!$I$12:$V$21,6,FALSE)&lt;&gt;0,HLOOKUP(INT($I403),'1. Eingabemaske'!$I$12:$V$21,6,FALSE),""),"")</f>
        <v/>
      </c>
      <c r="AI403" s="91" t="str">
        <f>IF(ISTEXT($D403),IF($AH403="","",IF('1. Eingabemaske'!$F$17="","",(IF('1. Eingabemaske'!$F$17=0,($AG403/'1. Eingabemaske'!$G$17),($AG403-1)/('1. Eingabemaske'!$G$17-1))*$AH403))),"")</f>
        <v/>
      </c>
      <c r="AJ403" s="103"/>
      <c r="AK403" s="94" t="str">
        <f>IF(AND(ISTEXT($D403),ISNUMBER($AJ403)),IF(HLOOKUP(INT($I403),'1. Eingabemaske'!$I$12:$V$21,7,FALSE)&lt;&gt;0,HLOOKUP(INT($I403),'1. Eingabemaske'!$I$12:$V$21,7,FALSE),""),"")</f>
        <v/>
      </c>
      <c r="AL403" s="91" t="str">
        <f>IF(ISTEXT($D403),IF(AJ403=0,0,IF($AK403="","",IF('1. Eingabemaske'!$F$18="","",(IF('1. Eingabemaske'!$F$18=0,($AJ403/'1. Eingabemaske'!$G$18),($AJ403-1)/('1. Eingabemaske'!$G$18-1))*$AK403)))),"")</f>
        <v/>
      </c>
      <c r="AM403" s="103"/>
      <c r="AN403" s="94" t="str">
        <f>IF(AND(ISTEXT($D403),ISNUMBER($AM403)),IF(HLOOKUP(INT($I403),'1. Eingabemaske'!$I$12:$V$21,8,FALSE)&lt;&gt;0,HLOOKUP(INT($I403),'1. Eingabemaske'!$I$12:$V$21,8,FALSE),""),"")</f>
        <v/>
      </c>
      <c r="AO403" s="89" t="str">
        <f>IF(ISTEXT($D403),IF($AN403="","",IF('1. Eingabemaske'!#REF!="","",(IF('1. Eingabemaske'!#REF!=0,($AM403/'1. Eingabemaske'!#REF!),($AM403-1)/('1. Eingabemaske'!#REF!-1))*$AN403))),"")</f>
        <v/>
      </c>
      <c r="AP403" s="110"/>
      <c r="AQ403" s="94" t="str">
        <f>IF(AND(ISTEXT($D403),ISNUMBER($AP403)),IF(HLOOKUP(INT($I403),'1. Eingabemaske'!$I$12:$V$21,9,FALSE)&lt;&gt;0,HLOOKUP(INT($I403),'1. Eingabemaske'!$I$12:$V$21,9,FALSE),""),"")</f>
        <v/>
      </c>
      <c r="AR403" s="103"/>
      <c r="AS403" s="94" t="str">
        <f>IF(AND(ISTEXT($D403),ISNUMBER($AR403)),IF(HLOOKUP(INT($I403),'1. Eingabemaske'!$I$12:$V$21,10,FALSE)&lt;&gt;0,HLOOKUP(INT($I403),'1. Eingabemaske'!$I$12:$V$21,10,FALSE),""),"")</f>
        <v/>
      </c>
      <c r="AT403" s="95" t="str">
        <f>IF(ISTEXT($D403),(IF($AQ403="",0,IF('1. Eingabemaske'!$F$19="","",(IF('1. Eingabemaske'!$F$19=0,($AP403/'1. Eingabemaske'!$G$19),($AP403-1)/('1. Eingabemaske'!$G$19-1))*$AQ403)))+IF($AS403="",0,IF('1. Eingabemaske'!$F$20="","",(IF('1. Eingabemaske'!$F$20=0,($AR403/'1. Eingabemaske'!$G$20),($AR403-1)/('1. Eingabemaske'!$G$20-1))*$AS403)))),"")</f>
        <v/>
      </c>
      <c r="AU403" s="103"/>
      <c r="AV403" s="94" t="str">
        <f>IF(AND(ISTEXT($D403),ISNUMBER($AU403)),IF(HLOOKUP(INT($I403),'1. Eingabemaske'!$I$12:$V$21,11,FALSE)&lt;&gt;0,HLOOKUP(INT($I403),'1. Eingabemaske'!$I$12:$V$21,11,FALSE),""),"")</f>
        <v/>
      </c>
      <c r="AW403" s="103"/>
      <c r="AX403" s="94" t="str">
        <f>IF(AND(ISTEXT($D403),ISNUMBER($AW403)),IF(HLOOKUP(INT($I403),'1. Eingabemaske'!$I$12:$V$21,12,FALSE)&lt;&gt;0,HLOOKUP(INT($I403),'1. Eingabemaske'!$I$12:$V$21,12,FALSE),""),"")</f>
        <v/>
      </c>
      <c r="AY403" s="95" t="str">
        <f>IF(ISTEXT($D403),SUM(IF($AV403="",0,IF('1. Eingabemaske'!$F$21="","",(IF('1. Eingabemaske'!$F$21=0,($AU403/'1. Eingabemaske'!$G$21),($AU403-1)/('1. Eingabemaske'!$G$21-1)))*$AV403)),IF($AX403="",0,IF('1. Eingabemaske'!#REF!="","",(IF('1. Eingabemaske'!#REF!=0,($AW403/'1. Eingabemaske'!#REF!),($AW403-1)/('1. Eingabemaske'!#REF!-1)))*$AX403))),"")</f>
        <v/>
      </c>
      <c r="AZ403" s="84" t="str">
        <f t="shared" si="54"/>
        <v>Bitte BES einfügen</v>
      </c>
      <c r="BA403" s="96" t="str">
        <f t="shared" si="55"/>
        <v/>
      </c>
      <c r="BB403" s="100"/>
      <c r="BC403" s="100"/>
      <c r="BD403" s="100"/>
    </row>
    <row r="404" spans="2:56" ht="13.5" thickBot="1" x14ac:dyDescent="0.45">
      <c r="B404" s="99" t="str">
        <f t="shared" si="48"/>
        <v xml:space="preserve"> </v>
      </c>
      <c r="C404" s="100"/>
      <c r="D404" s="100"/>
      <c r="E404" s="100"/>
      <c r="F404" s="100"/>
      <c r="G404" s="101"/>
      <c r="H404" s="101"/>
      <c r="I404" s="84" t="str">
        <f>IF(ISBLANK(Tableau1[[#This Row],[Name]]),"",((Tableau1[[#This Row],[Testdatum]]-Tableau1[[#This Row],[Geburtsdatum]])/365))</f>
        <v/>
      </c>
      <c r="J404" s="102" t="str">
        <f t="shared" si="49"/>
        <v xml:space="preserve"> </v>
      </c>
      <c r="K404" s="103"/>
      <c r="L404" s="103"/>
      <c r="M404" s="104" t="str">
        <f>IF(ISTEXT(D404),IF(L404="","",IF(HLOOKUP(INT($I404),'1. Eingabemaske'!$I$12:$V$21,2,FALSE)&lt;&gt;0,HLOOKUP(INT($I404),'1. Eingabemaske'!$I$12:$V$21,2,FALSE),"")),"")</f>
        <v/>
      </c>
      <c r="N404" s="105" t="str">
        <f>IF(ISTEXT($D404),IF(F404="M",IF(L404="","",IF($K404="Frühentwickler",VLOOKUP(INT($I404),'1. Eingabemaske'!$Z$12:$AF$28,5,FALSE),IF($K404="Normalentwickler",VLOOKUP(INT($I404),'1. Eingabemaske'!$Z$12:$AF$23,6,FALSE),IF($K404="Spätentwickler",VLOOKUP(INT($I404),'1. Eingabemaske'!$Z$12:$AF$23,7,FALSE),0)))+((VLOOKUP(INT($I404),'1. Eingabemaske'!$Z$12:$AF$23,2,FALSE))*(($G404-DATE(YEAR($G404),1,1)+1)/365))),IF(F404="W",(IF($K404="Frühentwickler",VLOOKUP(INT($I404),'1. Eingabemaske'!$AH$12:$AN$28,5,FALSE),IF($K404="Normalentwickler",VLOOKUP(INT($I404),'1. Eingabemaske'!$AH$12:$AN$23,6,FALSE),IF($K404="Spätentwickler",VLOOKUP(INT($I404),'1. Eingabemaske'!$AH$12:$AN$23,7,FALSE),0)))+((VLOOKUP(INT($I404),'1. Eingabemaske'!$AH$12:$AN$23,2,FALSE))*(($G404-DATE(YEAR($G404),1,1)+1)/365))),"Geschlecht fehlt!")),"")</f>
        <v/>
      </c>
      <c r="O404" s="106" t="str">
        <f>IF(ISTEXT(D404),IF(M404="","",IF('1. Eingabemaske'!$F$13="",0,(IF('1. Eingabemaske'!$F$13=0,(L404/'1. Eingabemaske'!$G$13),(L404-1)/('1. Eingabemaske'!$G$13-1))*M404*N404))),"")</f>
        <v/>
      </c>
      <c r="P404" s="103"/>
      <c r="Q404" s="103"/>
      <c r="R404" s="104" t="str">
        <f t="shared" si="50"/>
        <v/>
      </c>
      <c r="S404" s="104" t="str">
        <f>IF(AND(ISTEXT($D404),ISNUMBER(R404)),IF(HLOOKUP(INT($I404),'1. Eingabemaske'!$I$12:$V$21,3,FALSE)&lt;&gt;0,HLOOKUP(INT($I404),'1. Eingabemaske'!$I$12:$V$21,3,FALSE),""),"")</f>
        <v/>
      </c>
      <c r="T404" s="106" t="str">
        <f>IF(ISTEXT($D404),IF($S404="","",IF($R404="","",IF('1. Eingabemaske'!$F$14="",0,(IF('1. Eingabemaske'!$F$14=0,(R404/'1. Eingabemaske'!$G$14),(R404-1)/('1. Eingabemaske'!$G$14-1))*$S404)))),"")</f>
        <v/>
      </c>
      <c r="U404" s="103"/>
      <c r="V404" s="103"/>
      <c r="W404" s="104" t="str">
        <f t="shared" si="51"/>
        <v/>
      </c>
      <c r="X404" s="104" t="str">
        <f>IF(AND(ISTEXT($D404),ISNUMBER(W404)),IF(HLOOKUP(INT($I404),'1. Eingabemaske'!$I$12:$V$21,4,FALSE)&lt;&gt;0,HLOOKUP(INT($I404),'1. Eingabemaske'!$I$12:$V$21,4,FALSE),""),"")</f>
        <v/>
      </c>
      <c r="Y404" s="108" t="str">
        <f>IF(ISTEXT($D404),IF($W404="","",IF($X404="","",IF('1. Eingabemaske'!$F$15="","",(IF('1. Eingabemaske'!$F$15=0,($W404/'1. Eingabemaske'!$G$15),($W404-1)/('1. Eingabemaske'!$G$15-1))*$X404)))),"")</f>
        <v/>
      </c>
      <c r="Z404" s="103"/>
      <c r="AA404" s="103"/>
      <c r="AB404" s="104" t="str">
        <f t="shared" si="52"/>
        <v/>
      </c>
      <c r="AC404" s="104" t="str">
        <f>IF(AND(ISTEXT($D404),ISNUMBER($AB404)),IF(HLOOKUP(INT($I404),'1. Eingabemaske'!$I$12:$V$21,5,FALSE)&lt;&gt;0,HLOOKUP(INT($I404),'1. Eingabemaske'!$I$12:$V$21,5,FALSE),""),"")</f>
        <v/>
      </c>
      <c r="AD404" s="91" t="str">
        <f>IF(ISTEXT($D404),IF($AC404="","",IF('1. Eingabemaske'!$F$16="","",(IF('1. Eingabemaske'!$F$16=0,($AB404/'1. Eingabemaske'!$G$16),($AB404-1)/('1. Eingabemaske'!$G$16-1))*$AC404))),"")</f>
        <v/>
      </c>
      <c r="AE404" s="92" t="str">
        <f>IF(ISTEXT($D404),IF(F404="M",IF(L404="","",IF($K404="Frühentwickler",VLOOKUP(INT($I404),'1. Eingabemaske'!$Z$12:$AF$28,5,FALSE),IF($K404="Normalentwickler",VLOOKUP(INT($I404),'1. Eingabemaske'!$Z$12:$AF$23,6,FALSE),IF($K404="Spätentwickler",VLOOKUP(INT($I404),'1. Eingabemaske'!$Z$12:$AF$23,7,FALSE),0)))+((VLOOKUP(INT($I404),'1. Eingabemaske'!$Z$12:$AF$23,2,FALSE))*(($G404-DATE(YEAR($G404),1,1)+1)/365))),IF(F404="W",(IF($K404="Frühentwickler",VLOOKUP(INT($I404),'1. Eingabemaske'!$AH$12:$AN$28,5,FALSE),IF($K404="Normalentwickler",VLOOKUP(INT($I404),'1. Eingabemaske'!$AH$12:$AN$23,6,FALSE),IF($K404="Spätentwickler",VLOOKUP(INT($I404),'1. Eingabemaske'!$AH$12:$AN$23,7,FALSE),0)))+((VLOOKUP(INT($I404),'1. Eingabemaske'!$AH$12:$AN$23,2,FALSE))*(($G404-DATE(YEAR($G404),1,1)+1)/365))),"Geschlecht fehlt!")),"")</f>
        <v/>
      </c>
      <c r="AF404" s="93" t="str">
        <f t="shared" si="53"/>
        <v/>
      </c>
      <c r="AG404" s="103"/>
      <c r="AH404" s="94" t="str">
        <f>IF(AND(ISTEXT($D404),ISNUMBER($AG404)),IF(HLOOKUP(INT($I404),'1. Eingabemaske'!$I$12:$V$21,6,FALSE)&lt;&gt;0,HLOOKUP(INT($I404),'1. Eingabemaske'!$I$12:$V$21,6,FALSE),""),"")</f>
        <v/>
      </c>
      <c r="AI404" s="91" t="str">
        <f>IF(ISTEXT($D404),IF($AH404="","",IF('1. Eingabemaske'!$F$17="","",(IF('1. Eingabemaske'!$F$17=0,($AG404/'1. Eingabemaske'!$G$17),($AG404-1)/('1. Eingabemaske'!$G$17-1))*$AH404))),"")</f>
        <v/>
      </c>
      <c r="AJ404" s="103"/>
      <c r="AK404" s="94" t="str">
        <f>IF(AND(ISTEXT($D404),ISNUMBER($AJ404)),IF(HLOOKUP(INT($I404),'1. Eingabemaske'!$I$12:$V$21,7,FALSE)&lt;&gt;0,HLOOKUP(INT($I404),'1. Eingabemaske'!$I$12:$V$21,7,FALSE),""),"")</f>
        <v/>
      </c>
      <c r="AL404" s="91" t="str">
        <f>IF(ISTEXT($D404),IF(AJ404=0,0,IF($AK404="","",IF('1. Eingabemaske'!$F$18="","",(IF('1. Eingabemaske'!$F$18=0,($AJ404/'1. Eingabemaske'!$G$18),($AJ404-1)/('1. Eingabemaske'!$G$18-1))*$AK404)))),"")</f>
        <v/>
      </c>
      <c r="AM404" s="103"/>
      <c r="AN404" s="94" t="str">
        <f>IF(AND(ISTEXT($D404),ISNUMBER($AM404)),IF(HLOOKUP(INT($I404),'1. Eingabemaske'!$I$12:$V$21,8,FALSE)&lt;&gt;0,HLOOKUP(INT($I404),'1. Eingabemaske'!$I$12:$V$21,8,FALSE),""),"")</f>
        <v/>
      </c>
      <c r="AO404" s="89" t="str">
        <f>IF(ISTEXT($D404),IF($AN404="","",IF('1. Eingabemaske'!#REF!="","",(IF('1. Eingabemaske'!#REF!=0,($AM404/'1. Eingabemaske'!#REF!),($AM404-1)/('1. Eingabemaske'!#REF!-1))*$AN404))),"")</f>
        <v/>
      </c>
      <c r="AP404" s="110"/>
      <c r="AQ404" s="94" t="str">
        <f>IF(AND(ISTEXT($D404),ISNUMBER($AP404)),IF(HLOOKUP(INT($I404),'1. Eingabemaske'!$I$12:$V$21,9,FALSE)&lt;&gt;0,HLOOKUP(INT($I404),'1. Eingabemaske'!$I$12:$V$21,9,FALSE),""),"")</f>
        <v/>
      </c>
      <c r="AR404" s="103"/>
      <c r="AS404" s="94" t="str">
        <f>IF(AND(ISTEXT($D404),ISNUMBER($AR404)),IF(HLOOKUP(INT($I404),'1. Eingabemaske'!$I$12:$V$21,10,FALSE)&lt;&gt;0,HLOOKUP(INT($I404),'1. Eingabemaske'!$I$12:$V$21,10,FALSE),""),"")</f>
        <v/>
      </c>
      <c r="AT404" s="95" t="str">
        <f>IF(ISTEXT($D404),(IF($AQ404="",0,IF('1. Eingabemaske'!$F$19="","",(IF('1. Eingabemaske'!$F$19=0,($AP404/'1. Eingabemaske'!$G$19),($AP404-1)/('1. Eingabemaske'!$G$19-1))*$AQ404)))+IF($AS404="",0,IF('1. Eingabemaske'!$F$20="","",(IF('1. Eingabemaske'!$F$20=0,($AR404/'1. Eingabemaske'!$G$20),($AR404-1)/('1. Eingabemaske'!$G$20-1))*$AS404)))),"")</f>
        <v/>
      </c>
      <c r="AU404" s="103"/>
      <c r="AV404" s="94" t="str">
        <f>IF(AND(ISTEXT($D404),ISNUMBER($AU404)),IF(HLOOKUP(INT($I404),'1. Eingabemaske'!$I$12:$V$21,11,FALSE)&lt;&gt;0,HLOOKUP(INT($I404),'1. Eingabemaske'!$I$12:$V$21,11,FALSE),""),"")</f>
        <v/>
      </c>
      <c r="AW404" s="103"/>
      <c r="AX404" s="94" t="str">
        <f>IF(AND(ISTEXT($D404),ISNUMBER($AW404)),IF(HLOOKUP(INT($I404),'1. Eingabemaske'!$I$12:$V$21,12,FALSE)&lt;&gt;0,HLOOKUP(INT($I404),'1. Eingabemaske'!$I$12:$V$21,12,FALSE),""),"")</f>
        <v/>
      </c>
      <c r="AY404" s="95" t="str">
        <f>IF(ISTEXT($D404),SUM(IF($AV404="",0,IF('1. Eingabemaske'!$F$21="","",(IF('1. Eingabemaske'!$F$21=0,($AU404/'1. Eingabemaske'!$G$21),($AU404-1)/('1. Eingabemaske'!$G$21-1)))*$AV404)),IF($AX404="",0,IF('1. Eingabemaske'!#REF!="","",(IF('1. Eingabemaske'!#REF!=0,($AW404/'1. Eingabemaske'!#REF!),($AW404-1)/('1. Eingabemaske'!#REF!-1)))*$AX404))),"")</f>
        <v/>
      </c>
      <c r="AZ404" s="84" t="str">
        <f t="shared" si="54"/>
        <v>Bitte BES einfügen</v>
      </c>
      <c r="BA404" s="96" t="str">
        <f t="shared" si="55"/>
        <v/>
      </c>
      <c r="BB404" s="100"/>
      <c r="BC404" s="100"/>
      <c r="BD404" s="100"/>
    </row>
    <row r="405" spans="2:56" ht="13.5" thickBot="1" x14ac:dyDescent="0.45">
      <c r="B405" s="99" t="str">
        <f t="shared" si="48"/>
        <v xml:space="preserve"> </v>
      </c>
      <c r="C405" s="100"/>
      <c r="D405" s="100"/>
      <c r="E405" s="100"/>
      <c r="F405" s="100"/>
      <c r="G405" s="101"/>
      <c r="H405" s="101"/>
      <c r="I405" s="84" t="str">
        <f>IF(ISBLANK(Tableau1[[#This Row],[Name]]),"",((Tableau1[[#This Row],[Testdatum]]-Tableau1[[#This Row],[Geburtsdatum]])/365))</f>
        <v/>
      </c>
      <c r="J405" s="102" t="str">
        <f t="shared" si="49"/>
        <v xml:space="preserve"> </v>
      </c>
      <c r="K405" s="103"/>
      <c r="L405" s="103"/>
      <c r="M405" s="104" t="str">
        <f>IF(ISTEXT(D405),IF(L405="","",IF(HLOOKUP(INT($I405),'1. Eingabemaske'!$I$12:$V$21,2,FALSE)&lt;&gt;0,HLOOKUP(INT($I405),'1. Eingabemaske'!$I$12:$V$21,2,FALSE),"")),"")</f>
        <v/>
      </c>
      <c r="N405" s="105" t="str">
        <f>IF(ISTEXT($D405),IF(F405="M",IF(L405="","",IF($K405="Frühentwickler",VLOOKUP(INT($I405),'1. Eingabemaske'!$Z$12:$AF$28,5,FALSE),IF($K405="Normalentwickler",VLOOKUP(INT($I405),'1. Eingabemaske'!$Z$12:$AF$23,6,FALSE),IF($K405="Spätentwickler",VLOOKUP(INT($I405),'1. Eingabemaske'!$Z$12:$AF$23,7,FALSE),0)))+((VLOOKUP(INT($I405),'1. Eingabemaske'!$Z$12:$AF$23,2,FALSE))*(($G405-DATE(YEAR($G405),1,1)+1)/365))),IF(F405="W",(IF($K405="Frühentwickler",VLOOKUP(INT($I405),'1. Eingabemaske'!$AH$12:$AN$28,5,FALSE),IF($K405="Normalentwickler",VLOOKUP(INT($I405),'1. Eingabemaske'!$AH$12:$AN$23,6,FALSE),IF($K405="Spätentwickler",VLOOKUP(INT($I405),'1. Eingabemaske'!$AH$12:$AN$23,7,FALSE),0)))+((VLOOKUP(INT($I405),'1. Eingabemaske'!$AH$12:$AN$23,2,FALSE))*(($G405-DATE(YEAR($G405),1,1)+1)/365))),"Geschlecht fehlt!")),"")</f>
        <v/>
      </c>
      <c r="O405" s="106" t="str">
        <f>IF(ISTEXT(D405),IF(M405="","",IF('1. Eingabemaske'!$F$13="",0,(IF('1. Eingabemaske'!$F$13=0,(L405/'1. Eingabemaske'!$G$13),(L405-1)/('1. Eingabemaske'!$G$13-1))*M405*N405))),"")</f>
        <v/>
      </c>
      <c r="P405" s="103"/>
      <c r="Q405" s="103"/>
      <c r="R405" s="104" t="str">
        <f t="shared" si="50"/>
        <v/>
      </c>
      <c r="S405" s="104" t="str">
        <f>IF(AND(ISTEXT($D405),ISNUMBER(R405)),IF(HLOOKUP(INT($I405),'1. Eingabemaske'!$I$12:$V$21,3,FALSE)&lt;&gt;0,HLOOKUP(INT($I405),'1. Eingabemaske'!$I$12:$V$21,3,FALSE),""),"")</f>
        <v/>
      </c>
      <c r="T405" s="106" t="str">
        <f>IF(ISTEXT($D405),IF($S405="","",IF($R405="","",IF('1. Eingabemaske'!$F$14="",0,(IF('1. Eingabemaske'!$F$14=0,(R405/'1. Eingabemaske'!$G$14),(R405-1)/('1. Eingabemaske'!$G$14-1))*$S405)))),"")</f>
        <v/>
      </c>
      <c r="U405" s="103"/>
      <c r="V405" s="103"/>
      <c r="W405" s="104" t="str">
        <f t="shared" si="51"/>
        <v/>
      </c>
      <c r="X405" s="104" t="str">
        <f>IF(AND(ISTEXT($D405),ISNUMBER(W405)),IF(HLOOKUP(INT($I405),'1. Eingabemaske'!$I$12:$V$21,4,FALSE)&lt;&gt;0,HLOOKUP(INT($I405),'1. Eingabemaske'!$I$12:$V$21,4,FALSE),""),"")</f>
        <v/>
      </c>
      <c r="Y405" s="108" t="str">
        <f>IF(ISTEXT($D405),IF($W405="","",IF($X405="","",IF('1. Eingabemaske'!$F$15="","",(IF('1. Eingabemaske'!$F$15=0,($W405/'1. Eingabemaske'!$G$15),($W405-1)/('1. Eingabemaske'!$G$15-1))*$X405)))),"")</f>
        <v/>
      </c>
      <c r="Z405" s="103"/>
      <c r="AA405" s="103"/>
      <c r="AB405" s="104" t="str">
        <f t="shared" si="52"/>
        <v/>
      </c>
      <c r="AC405" s="104" t="str">
        <f>IF(AND(ISTEXT($D405),ISNUMBER($AB405)),IF(HLOOKUP(INT($I405),'1. Eingabemaske'!$I$12:$V$21,5,FALSE)&lt;&gt;0,HLOOKUP(INT($I405),'1. Eingabemaske'!$I$12:$V$21,5,FALSE),""),"")</f>
        <v/>
      </c>
      <c r="AD405" s="91" t="str">
        <f>IF(ISTEXT($D405),IF($AC405="","",IF('1. Eingabemaske'!$F$16="","",(IF('1. Eingabemaske'!$F$16=0,($AB405/'1. Eingabemaske'!$G$16),($AB405-1)/('1. Eingabemaske'!$G$16-1))*$AC405))),"")</f>
        <v/>
      </c>
      <c r="AE405" s="92" t="str">
        <f>IF(ISTEXT($D405),IF(F405="M",IF(L405="","",IF($K405="Frühentwickler",VLOOKUP(INT($I405),'1. Eingabemaske'!$Z$12:$AF$28,5,FALSE),IF($K405="Normalentwickler",VLOOKUP(INT($I405),'1. Eingabemaske'!$Z$12:$AF$23,6,FALSE),IF($K405="Spätentwickler",VLOOKUP(INT($I405),'1. Eingabemaske'!$Z$12:$AF$23,7,FALSE),0)))+((VLOOKUP(INT($I405),'1. Eingabemaske'!$Z$12:$AF$23,2,FALSE))*(($G405-DATE(YEAR($G405),1,1)+1)/365))),IF(F405="W",(IF($K405="Frühentwickler",VLOOKUP(INT($I405),'1. Eingabemaske'!$AH$12:$AN$28,5,FALSE),IF($K405="Normalentwickler",VLOOKUP(INT($I405),'1. Eingabemaske'!$AH$12:$AN$23,6,FALSE),IF($K405="Spätentwickler",VLOOKUP(INT($I405),'1. Eingabemaske'!$AH$12:$AN$23,7,FALSE),0)))+((VLOOKUP(INT($I405),'1. Eingabemaske'!$AH$12:$AN$23,2,FALSE))*(($G405-DATE(YEAR($G405),1,1)+1)/365))),"Geschlecht fehlt!")),"")</f>
        <v/>
      </c>
      <c r="AF405" s="93" t="str">
        <f t="shared" si="53"/>
        <v/>
      </c>
      <c r="AG405" s="103"/>
      <c r="AH405" s="94" t="str">
        <f>IF(AND(ISTEXT($D405),ISNUMBER($AG405)),IF(HLOOKUP(INT($I405),'1. Eingabemaske'!$I$12:$V$21,6,FALSE)&lt;&gt;0,HLOOKUP(INT($I405),'1. Eingabemaske'!$I$12:$V$21,6,FALSE),""),"")</f>
        <v/>
      </c>
      <c r="AI405" s="91" t="str">
        <f>IF(ISTEXT($D405),IF($AH405="","",IF('1. Eingabemaske'!$F$17="","",(IF('1. Eingabemaske'!$F$17=0,($AG405/'1. Eingabemaske'!$G$17),($AG405-1)/('1. Eingabemaske'!$G$17-1))*$AH405))),"")</f>
        <v/>
      </c>
      <c r="AJ405" s="103"/>
      <c r="AK405" s="94" t="str">
        <f>IF(AND(ISTEXT($D405),ISNUMBER($AJ405)),IF(HLOOKUP(INT($I405),'1. Eingabemaske'!$I$12:$V$21,7,FALSE)&lt;&gt;0,HLOOKUP(INT($I405),'1. Eingabemaske'!$I$12:$V$21,7,FALSE),""),"")</f>
        <v/>
      </c>
      <c r="AL405" s="91" t="str">
        <f>IF(ISTEXT($D405),IF(AJ405=0,0,IF($AK405="","",IF('1. Eingabemaske'!$F$18="","",(IF('1. Eingabemaske'!$F$18=0,($AJ405/'1. Eingabemaske'!$G$18),($AJ405-1)/('1. Eingabemaske'!$G$18-1))*$AK405)))),"")</f>
        <v/>
      </c>
      <c r="AM405" s="103"/>
      <c r="AN405" s="94" t="str">
        <f>IF(AND(ISTEXT($D405),ISNUMBER($AM405)),IF(HLOOKUP(INT($I405),'1. Eingabemaske'!$I$12:$V$21,8,FALSE)&lt;&gt;0,HLOOKUP(INT($I405),'1. Eingabemaske'!$I$12:$V$21,8,FALSE),""),"")</f>
        <v/>
      </c>
      <c r="AO405" s="89" t="str">
        <f>IF(ISTEXT($D405),IF($AN405="","",IF('1. Eingabemaske'!#REF!="","",(IF('1. Eingabemaske'!#REF!=0,($AM405/'1. Eingabemaske'!#REF!),($AM405-1)/('1. Eingabemaske'!#REF!-1))*$AN405))),"")</f>
        <v/>
      </c>
      <c r="AP405" s="110"/>
      <c r="AQ405" s="94" t="str">
        <f>IF(AND(ISTEXT($D405),ISNUMBER($AP405)),IF(HLOOKUP(INT($I405),'1. Eingabemaske'!$I$12:$V$21,9,FALSE)&lt;&gt;0,HLOOKUP(INT($I405),'1. Eingabemaske'!$I$12:$V$21,9,FALSE),""),"")</f>
        <v/>
      </c>
      <c r="AR405" s="103"/>
      <c r="AS405" s="94" t="str">
        <f>IF(AND(ISTEXT($D405),ISNUMBER($AR405)),IF(HLOOKUP(INT($I405),'1. Eingabemaske'!$I$12:$V$21,10,FALSE)&lt;&gt;0,HLOOKUP(INT($I405),'1. Eingabemaske'!$I$12:$V$21,10,FALSE),""),"")</f>
        <v/>
      </c>
      <c r="AT405" s="95" t="str">
        <f>IF(ISTEXT($D405),(IF($AQ405="",0,IF('1. Eingabemaske'!$F$19="","",(IF('1. Eingabemaske'!$F$19=0,($AP405/'1. Eingabemaske'!$G$19),($AP405-1)/('1. Eingabemaske'!$G$19-1))*$AQ405)))+IF($AS405="",0,IF('1. Eingabemaske'!$F$20="","",(IF('1. Eingabemaske'!$F$20=0,($AR405/'1. Eingabemaske'!$G$20),($AR405-1)/('1. Eingabemaske'!$G$20-1))*$AS405)))),"")</f>
        <v/>
      </c>
      <c r="AU405" s="103"/>
      <c r="AV405" s="94" t="str">
        <f>IF(AND(ISTEXT($D405),ISNUMBER($AU405)),IF(HLOOKUP(INT($I405),'1. Eingabemaske'!$I$12:$V$21,11,FALSE)&lt;&gt;0,HLOOKUP(INT($I405),'1. Eingabemaske'!$I$12:$V$21,11,FALSE),""),"")</f>
        <v/>
      </c>
      <c r="AW405" s="103"/>
      <c r="AX405" s="94" t="str">
        <f>IF(AND(ISTEXT($D405),ISNUMBER($AW405)),IF(HLOOKUP(INT($I405),'1. Eingabemaske'!$I$12:$V$21,12,FALSE)&lt;&gt;0,HLOOKUP(INT($I405),'1. Eingabemaske'!$I$12:$V$21,12,FALSE),""),"")</f>
        <v/>
      </c>
      <c r="AY405" s="95" t="str">
        <f>IF(ISTEXT($D405),SUM(IF($AV405="",0,IF('1. Eingabemaske'!$F$21="","",(IF('1. Eingabemaske'!$F$21=0,($AU405/'1. Eingabemaske'!$G$21),($AU405-1)/('1. Eingabemaske'!$G$21-1)))*$AV405)),IF($AX405="",0,IF('1. Eingabemaske'!#REF!="","",(IF('1. Eingabemaske'!#REF!=0,($AW405/'1. Eingabemaske'!#REF!),($AW405-1)/('1. Eingabemaske'!#REF!-1)))*$AX405))),"")</f>
        <v/>
      </c>
      <c r="AZ405" s="84" t="str">
        <f t="shared" si="54"/>
        <v>Bitte BES einfügen</v>
      </c>
      <c r="BA405" s="96" t="str">
        <f t="shared" si="55"/>
        <v/>
      </c>
      <c r="BB405" s="100"/>
      <c r="BC405" s="100"/>
      <c r="BD405" s="100"/>
    </row>
    <row r="406" spans="2:56" ht="13.5" thickBot="1" x14ac:dyDescent="0.45">
      <c r="B406" s="99" t="str">
        <f t="shared" si="48"/>
        <v xml:space="preserve"> </v>
      </c>
      <c r="C406" s="100"/>
      <c r="D406" s="100"/>
      <c r="E406" s="100"/>
      <c r="F406" s="100"/>
      <c r="G406" s="101"/>
      <c r="H406" s="101"/>
      <c r="I406" s="84" t="str">
        <f>IF(ISBLANK(Tableau1[[#This Row],[Name]]),"",((Tableau1[[#This Row],[Testdatum]]-Tableau1[[#This Row],[Geburtsdatum]])/365))</f>
        <v/>
      </c>
      <c r="J406" s="102" t="str">
        <f t="shared" si="49"/>
        <v xml:space="preserve"> </v>
      </c>
      <c r="K406" s="103"/>
      <c r="L406" s="103"/>
      <c r="M406" s="104" t="str">
        <f>IF(ISTEXT(D406),IF(L406="","",IF(HLOOKUP(INT($I406),'1. Eingabemaske'!$I$12:$V$21,2,FALSE)&lt;&gt;0,HLOOKUP(INT($I406),'1. Eingabemaske'!$I$12:$V$21,2,FALSE),"")),"")</f>
        <v/>
      </c>
      <c r="N406" s="105" t="str">
        <f>IF(ISTEXT($D406),IF(F406="M",IF(L406="","",IF($K406="Frühentwickler",VLOOKUP(INT($I406),'1. Eingabemaske'!$Z$12:$AF$28,5,FALSE),IF($K406="Normalentwickler",VLOOKUP(INT($I406),'1. Eingabemaske'!$Z$12:$AF$23,6,FALSE),IF($K406="Spätentwickler",VLOOKUP(INT($I406),'1. Eingabemaske'!$Z$12:$AF$23,7,FALSE),0)))+((VLOOKUP(INT($I406),'1. Eingabemaske'!$Z$12:$AF$23,2,FALSE))*(($G406-DATE(YEAR($G406),1,1)+1)/365))),IF(F406="W",(IF($K406="Frühentwickler",VLOOKUP(INT($I406),'1. Eingabemaske'!$AH$12:$AN$28,5,FALSE),IF($K406="Normalentwickler",VLOOKUP(INT($I406),'1. Eingabemaske'!$AH$12:$AN$23,6,FALSE),IF($K406="Spätentwickler",VLOOKUP(INT($I406),'1. Eingabemaske'!$AH$12:$AN$23,7,FALSE),0)))+((VLOOKUP(INT($I406),'1. Eingabemaske'!$AH$12:$AN$23,2,FALSE))*(($G406-DATE(YEAR($G406),1,1)+1)/365))),"Geschlecht fehlt!")),"")</f>
        <v/>
      </c>
      <c r="O406" s="106" t="str">
        <f>IF(ISTEXT(D406),IF(M406="","",IF('1. Eingabemaske'!$F$13="",0,(IF('1. Eingabemaske'!$F$13=0,(L406/'1. Eingabemaske'!$G$13),(L406-1)/('1. Eingabemaske'!$G$13-1))*M406*N406))),"")</f>
        <v/>
      </c>
      <c r="P406" s="103"/>
      <c r="Q406" s="103"/>
      <c r="R406" s="104" t="str">
        <f t="shared" si="50"/>
        <v/>
      </c>
      <c r="S406" s="104" t="str">
        <f>IF(AND(ISTEXT($D406),ISNUMBER(R406)),IF(HLOOKUP(INT($I406),'1. Eingabemaske'!$I$12:$V$21,3,FALSE)&lt;&gt;0,HLOOKUP(INT($I406),'1. Eingabemaske'!$I$12:$V$21,3,FALSE),""),"")</f>
        <v/>
      </c>
      <c r="T406" s="106" t="str">
        <f>IF(ISTEXT($D406),IF($S406="","",IF($R406="","",IF('1. Eingabemaske'!$F$14="",0,(IF('1. Eingabemaske'!$F$14=0,(R406/'1. Eingabemaske'!$G$14),(R406-1)/('1. Eingabemaske'!$G$14-1))*$S406)))),"")</f>
        <v/>
      </c>
      <c r="U406" s="103"/>
      <c r="V406" s="103"/>
      <c r="W406" s="104" t="str">
        <f t="shared" si="51"/>
        <v/>
      </c>
      <c r="X406" s="104" t="str">
        <f>IF(AND(ISTEXT($D406),ISNUMBER(W406)),IF(HLOOKUP(INT($I406),'1. Eingabemaske'!$I$12:$V$21,4,FALSE)&lt;&gt;0,HLOOKUP(INT($I406),'1. Eingabemaske'!$I$12:$V$21,4,FALSE),""),"")</f>
        <v/>
      </c>
      <c r="Y406" s="108" t="str">
        <f>IF(ISTEXT($D406),IF($W406="","",IF($X406="","",IF('1. Eingabemaske'!$F$15="","",(IF('1. Eingabemaske'!$F$15=0,($W406/'1. Eingabemaske'!$G$15),($W406-1)/('1. Eingabemaske'!$G$15-1))*$X406)))),"")</f>
        <v/>
      </c>
      <c r="Z406" s="103"/>
      <c r="AA406" s="103"/>
      <c r="AB406" s="104" t="str">
        <f t="shared" si="52"/>
        <v/>
      </c>
      <c r="AC406" s="104" t="str">
        <f>IF(AND(ISTEXT($D406),ISNUMBER($AB406)),IF(HLOOKUP(INT($I406),'1. Eingabemaske'!$I$12:$V$21,5,FALSE)&lt;&gt;0,HLOOKUP(INT($I406),'1. Eingabemaske'!$I$12:$V$21,5,FALSE),""),"")</f>
        <v/>
      </c>
      <c r="AD406" s="91" t="str">
        <f>IF(ISTEXT($D406),IF($AC406="","",IF('1. Eingabemaske'!$F$16="","",(IF('1. Eingabemaske'!$F$16=0,($AB406/'1. Eingabemaske'!$G$16),($AB406-1)/('1. Eingabemaske'!$G$16-1))*$AC406))),"")</f>
        <v/>
      </c>
      <c r="AE406" s="92" t="str">
        <f>IF(ISTEXT($D406),IF(F406="M",IF(L406="","",IF($K406="Frühentwickler",VLOOKUP(INT($I406),'1. Eingabemaske'!$Z$12:$AF$28,5,FALSE),IF($K406="Normalentwickler",VLOOKUP(INT($I406),'1. Eingabemaske'!$Z$12:$AF$23,6,FALSE),IF($K406="Spätentwickler",VLOOKUP(INT($I406),'1. Eingabemaske'!$Z$12:$AF$23,7,FALSE),0)))+((VLOOKUP(INT($I406),'1. Eingabemaske'!$Z$12:$AF$23,2,FALSE))*(($G406-DATE(YEAR($G406),1,1)+1)/365))),IF(F406="W",(IF($K406="Frühentwickler",VLOOKUP(INT($I406),'1. Eingabemaske'!$AH$12:$AN$28,5,FALSE),IF($K406="Normalentwickler",VLOOKUP(INT($I406),'1. Eingabemaske'!$AH$12:$AN$23,6,FALSE),IF($K406="Spätentwickler",VLOOKUP(INT($I406),'1. Eingabemaske'!$AH$12:$AN$23,7,FALSE),0)))+((VLOOKUP(INT($I406),'1. Eingabemaske'!$AH$12:$AN$23,2,FALSE))*(($G406-DATE(YEAR($G406),1,1)+1)/365))),"Geschlecht fehlt!")),"")</f>
        <v/>
      </c>
      <c r="AF406" s="93" t="str">
        <f t="shared" si="53"/>
        <v/>
      </c>
      <c r="AG406" s="103"/>
      <c r="AH406" s="94" t="str">
        <f>IF(AND(ISTEXT($D406),ISNUMBER($AG406)),IF(HLOOKUP(INT($I406),'1. Eingabemaske'!$I$12:$V$21,6,FALSE)&lt;&gt;0,HLOOKUP(INT($I406),'1. Eingabemaske'!$I$12:$V$21,6,FALSE),""),"")</f>
        <v/>
      </c>
      <c r="AI406" s="91" t="str">
        <f>IF(ISTEXT($D406),IF($AH406="","",IF('1. Eingabemaske'!$F$17="","",(IF('1. Eingabemaske'!$F$17=0,($AG406/'1. Eingabemaske'!$G$17),($AG406-1)/('1. Eingabemaske'!$G$17-1))*$AH406))),"")</f>
        <v/>
      </c>
      <c r="AJ406" s="103"/>
      <c r="AK406" s="94" t="str">
        <f>IF(AND(ISTEXT($D406),ISNUMBER($AJ406)),IF(HLOOKUP(INT($I406),'1. Eingabemaske'!$I$12:$V$21,7,FALSE)&lt;&gt;0,HLOOKUP(INT($I406),'1. Eingabemaske'!$I$12:$V$21,7,FALSE),""),"")</f>
        <v/>
      </c>
      <c r="AL406" s="91" t="str">
        <f>IF(ISTEXT($D406),IF(AJ406=0,0,IF($AK406="","",IF('1. Eingabemaske'!$F$18="","",(IF('1. Eingabemaske'!$F$18=0,($AJ406/'1. Eingabemaske'!$G$18),($AJ406-1)/('1. Eingabemaske'!$G$18-1))*$AK406)))),"")</f>
        <v/>
      </c>
      <c r="AM406" s="103"/>
      <c r="AN406" s="94" t="str">
        <f>IF(AND(ISTEXT($D406),ISNUMBER($AM406)),IF(HLOOKUP(INT($I406),'1. Eingabemaske'!$I$12:$V$21,8,FALSE)&lt;&gt;0,HLOOKUP(INT($I406),'1. Eingabemaske'!$I$12:$V$21,8,FALSE),""),"")</f>
        <v/>
      </c>
      <c r="AO406" s="89" t="str">
        <f>IF(ISTEXT($D406),IF($AN406="","",IF('1. Eingabemaske'!#REF!="","",(IF('1. Eingabemaske'!#REF!=0,($AM406/'1. Eingabemaske'!#REF!),($AM406-1)/('1. Eingabemaske'!#REF!-1))*$AN406))),"")</f>
        <v/>
      </c>
      <c r="AP406" s="110"/>
      <c r="AQ406" s="94" t="str">
        <f>IF(AND(ISTEXT($D406),ISNUMBER($AP406)),IF(HLOOKUP(INT($I406),'1. Eingabemaske'!$I$12:$V$21,9,FALSE)&lt;&gt;0,HLOOKUP(INT($I406),'1. Eingabemaske'!$I$12:$V$21,9,FALSE),""),"")</f>
        <v/>
      </c>
      <c r="AR406" s="103"/>
      <c r="AS406" s="94" t="str">
        <f>IF(AND(ISTEXT($D406),ISNUMBER($AR406)),IF(HLOOKUP(INT($I406),'1. Eingabemaske'!$I$12:$V$21,10,FALSE)&lt;&gt;0,HLOOKUP(INT($I406),'1. Eingabemaske'!$I$12:$V$21,10,FALSE),""),"")</f>
        <v/>
      </c>
      <c r="AT406" s="95" t="str">
        <f>IF(ISTEXT($D406),(IF($AQ406="",0,IF('1. Eingabemaske'!$F$19="","",(IF('1. Eingabemaske'!$F$19=0,($AP406/'1. Eingabemaske'!$G$19),($AP406-1)/('1. Eingabemaske'!$G$19-1))*$AQ406)))+IF($AS406="",0,IF('1. Eingabemaske'!$F$20="","",(IF('1. Eingabemaske'!$F$20=0,($AR406/'1. Eingabemaske'!$G$20),($AR406-1)/('1. Eingabemaske'!$G$20-1))*$AS406)))),"")</f>
        <v/>
      </c>
      <c r="AU406" s="103"/>
      <c r="AV406" s="94" t="str">
        <f>IF(AND(ISTEXT($D406),ISNUMBER($AU406)),IF(HLOOKUP(INT($I406),'1. Eingabemaske'!$I$12:$V$21,11,FALSE)&lt;&gt;0,HLOOKUP(INT($I406),'1. Eingabemaske'!$I$12:$V$21,11,FALSE),""),"")</f>
        <v/>
      </c>
      <c r="AW406" s="103"/>
      <c r="AX406" s="94" t="str">
        <f>IF(AND(ISTEXT($D406),ISNUMBER($AW406)),IF(HLOOKUP(INT($I406),'1. Eingabemaske'!$I$12:$V$21,12,FALSE)&lt;&gt;0,HLOOKUP(INT($I406),'1. Eingabemaske'!$I$12:$V$21,12,FALSE),""),"")</f>
        <v/>
      </c>
      <c r="AY406" s="95" t="str">
        <f>IF(ISTEXT($D406),SUM(IF($AV406="",0,IF('1. Eingabemaske'!$F$21="","",(IF('1. Eingabemaske'!$F$21=0,($AU406/'1. Eingabemaske'!$G$21),($AU406-1)/('1. Eingabemaske'!$G$21-1)))*$AV406)),IF($AX406="",0,IF('1. Eingabemaske'!#REF!="","",(IF('1. Eingabemaske'!#REF!=0,($AW406/'1. Eingabemaske'!#REF!),($AW406-1)/('1. Eingabemaske'!#REF!-1)))*$AX406))),"")</f>
        <v/>
      </c>
      <c r="AZ406" s="84" t="str">
        <f t="shared" si="54"/>
        <v>Bitte BES einfügen</v>
      </c>
      <c r="BA406" s="96" t="str">
        <f t="shared" si="55"/>
        <v/>
      </c>
      <c r="BB406" s="100"/>
      <c r="BC406" s="100"/>
      <c r="BD406" s="100"/>
    </row>
    <row r="407" spans="2:56" ht="13.5" thickBot="1" x14ac:dyDescent="0.45">
      <c r="B407" s="99" t="str">
        <f t="shared" si="48"/>
        <v xml:space="preserve"> </v>
      </c>
      <c r="C407" s="100"/>
      <c r="D407" s="100"/>
      <c r="E407" s="100"/>
      <c r="F407" s="100"/>
      <c r="G407" s="101"/>
      <c r="H407" s="101"/>
      <c r="I407" s="84" t="str">
        <f>IF(ISBLANK(Tableau1[[#This Row],[Name]]),"",((Tableau1[[#This Row],[Testdatum]]-Tableau1[[#This Row],[Geburtsdatum]])/365))</f>
        <v/>
      </c>
      <c r="J407" s="102" t="str">
        <f t="shared" si="49"/>
        <v xml:space="preserve"> </v>
      </c>
      <c r="K407" s="103"/>
      <c r="L407" s="103"/>
      <c r="M407" s="104" t="str">
        <f>IF(ISTEXT(D407),IF(L407="","",IF(HLOOKUP(INT($I407),'1. Eingabemaske'!$I$12:$V$21,2,FALSE)&lt;&gt;0,HLOOKUP(INT($I407),'1. Eingabemaske'!$I$12:$V$21,2,FALSE),"")),"")</f>
        <v/>
      </c>
      <c r="N407" s="105" t="str">
        <f>IF(ISTEXT($D407),IF(F407="M",IF(L407="","",IF($K407="Frühentwickler",VLOOKUP(INT($I407),'1. Eingabemaske'!$Z$12:$AF$28,5,FALSE),IF($K407="Normalentwickler",VLOOKUP(INT($I407),'1. Eingabemaske'!$Z$12:$AF$23,6,FALSE),IF($K407="Spätentwickler",VLOOKUP(INT($I407),'1. Eingabemaske'!$Z$12:$AF$23,7,FALSE),0)))+((VLOOKUP(INT($I407),'1. Eingabemaske'!$Z$12:$AF$23,2,FALSE))*(($G407-DATE(YEAR($G407),1,1)+1)/365))),IF(F407="W",(IF($K407="Frühentwickler",VLOOKUP(INT($I407),'1. Eingabemaske'!$AH$12:$AN$28,5,FALSE),IF($K407="Normalentwickler",VLOOKUP(INT($I407),'1. Eingabemaske'!$AH$12:$AN$23,6,FALSE),IF($K407="Spätentwickler",VLOOKUP(INT($I407),'1. Eingabemaske'!$AH$12:$AN$23,7,FALSE),0)))+((VLOOKUP(INT($I407),'1. Eingabemaske'!$AH$12:$AN$23,2,FALSE))*(($G407-DATE(YEAR($G407),1,1)+1)/365))),"Geschlecht fehlt!")),"")</f>
        <v/>
      </c>
      <c r="O407" s="106" t="str">
        <f>IF(ISTEXT(D407),IF(M407="","",IF('1. Eingabemaske'!$F$13="",0,(IF('1. Eingabemaske'!$F$13=0,(L407/'1. Eingabemaske'!$G$13),(L407-1)/('1. Eingabemaske'!$G$13-1))*M407*N407))),"")</f>
        <v/>
      </c>
      <c r="P407" s="103"/>
      <c r="Q407" s="103"/>
      <c r="R407" s="104" t="str">
        <f t="shared" si="50"/>
        <v/>
      </c>
      <c r="S407" s="104" t="str">
        <f>IF(AND(ISTEXT($D407),ISNUMBER(R407)),IF(HLOOKUP(INT($I407),'1. Eingabemaske'!$I$12:$V$21,3,FALSE)&lt;&gt;0,HLOOKUP(INT($I407),'1. Eingabemaske'!$I$12:$V$21,3,FALSE),""),"")</f>
        <v/>
      </c>
      <c r="T407" s="106" t="str">
        <f>IF(ISTEXT($D407),IF($S407="","",IF($R407="","",IF('1. Eingabemaske'!$F$14="",0,(IF('1. Eingabemaske'!$F$14=0,(R407/'1. Eingabemaske'!$G$14),(R407-1)/('1. Eingabemaske'!$G$14-1))*$S407)))),"")</f>
        <v/>
      </c>
      <c r="U407" s="103"/>
      <c r="V407" s="103"/>
      <c r="W407" s="104" t="str">
        <f t="shared" si="51"/>
        <v/>
      </c>
      <c r="X407" s="104" t="str">
        <f>IF(AND(ISTEXT($D407),ISNUMBER(W407)),IF(HLOOKUP(INT($I407),'1. Eingabemaske'!$I$12:$V$21,4,FALSE)&lt;&gt;0,HLOOKUP(INT($I407),'1. Eingabemaske'!$I$12:$V$21,4,FALSE),""),"")</f>
        <v/>
      </c>
      <c r="Y407" s="108" t="str">
        <f>IF(ISTEXT($D407),IF($W407="","",IF($X407="","",IF('1. Eingabemaske'!$F$15="","",(IF('1. Eingabemaske'!$F$15=0,($W407/'1. Eingabemaske'!$G$15),($W407-1)/('1. Eingabemaske'!$G$15-1))*$X407)))),"")</f>
        <v/>
      </c>
      <c r="Z407" s="103"/>
      <c r="AA407" s="103"/>
      <c r="AB407" s="104" t="str">
        <f t="shared" si="52"/>
        <v/>
      </c>
      <c r="AC407" s="104" t="str">
        <f>IF(AND(ISTEXT($D407),ISNUMBER($AB407)),IF(HLOOKUP(INT($I407),'1. Eingabemaske'!$I$12:$V$21,5,FALSE)&lt;&gt;0,HLOOKUP(INT($I407),'1. Eingabemaske'!$I$12:$V$21,5,FALSE),""),"")</f>
        <v/>
      </c>
      <c r="AD407" s="91" t="str">
        <f>IF(ISTEXT($D407),IF($AC407="","",IF('1. Eingabemaske'!$F$16="","",(IF('1. Eingabemaske'!$F$16=0,($AB407/'1. Eingabemaske'!$G$16),($AB407-1)/('1. Eingabemaske'!$G$16-1))*$AC407))),"")</f>
        <v/>
      </c>
      <c r="AE407" s="92" t="str">
        <f>IF(ISTEXT($D407),IF(F407="M",IF(L407="","",IF($K407="Frühentwickler",VLOOKUP(INT($I407),'1. Eingabemaske'!$Z$12:$AF$28,5,FALSE),IF($K407="Normalentwickler",VLOOKUP(INT($I407),'1. Eingabemaske'!$Z$12:$AF$23,6,FALSE),IF($K407="Spätentwickler",VLOOKUP(INT($I407),'1. Eingabemaske'!$Z$12:$AF$23,7,FALSE),0)))+((VLOOKUP(INT($I407),'1. Eingabemaske'!$Z$12:$AF$23,2,FALSE))*(($G407-DATE(YEAR($G407),1,1)+1)/365))),IF(F407="W",(IF($K407="Frühentwickler",VLOOKUP(INT($I407),'1. Eingabemaske'!$AH$12:$AN$28,5,FALSE),IF($K407="Normalentwickler",VLOOKUP(INT($I407),'1. Eingabemaske'!$AH$12:$AN$23,6,FALSE),IF($K407="Spätentwickler",VLOOKUP(INT($I407),'1. Eingabemaske'!$AH$12:$AN$23,7,FALSE),0)))+((VLOOKUP(INT($I407),'1. Eingabemaske'!$AH$12:$AN$23,2,FALSE))*(($G407-DATE(YEAR($G407),1,1)+1)/365))),"Geschlecht fehlt!")),"")</f>
        <v/>
      </c>
      <c r="AF407" s="93" t="str">
        <f t="shared" si="53"/>
        <v/>
      </c>
      <c r="AG407" s="103"/>
      <c r="AH407" s="94" t="str">
        <f>IF(AND(ISTEXT($D407),ISNUMBER($AG407)),IF(HLOOKUP(INT($I407),'1. Eingabemaske'!$I$12:$V$21,6,FALSE)&lt;&gt;0,HLOOKUP(INT($I407),'1. Eingabemaske'!$I$12:$V$21,6,FALSE),""),"")</f>
        <v/>
      </c>
      <c r="AI407" s="91" t="str">
        <f>IF(ISTEXT($D407),IF($AH407="","",IF('1. Eingabemaske'!$F$17="","",(IF('1. Eingabemaske'!$F$17=0,($AG407/'1. Eingabemaske'!$G$17),($AG407-1)/('1. Eingabemaske'!$G$17-1))*$AH407))),"")</f>
        <v/>
      </c>
      <c r="AJ407" s="103"/>
      <c r="AK407" s="94" t="str">
        <f>IF(AND(ISTEXT($D407),ISNUMBER($AJ407)),IF(HLOOKUP(INT($I407),'1. Eingabemaske'!$I$12:$V$21,7,FALSE)&lt;&gt;0,HLOOKUP(INT($I407),'1. Eingabemaske'!$I$12:$V$21,7,FALSE),""),"")</f>
        <v/>
      </c>
      <c r="AL407" s="91" t="str">
        <f>IF(ISTEXT($D407),IF(AJ407=0,0,IF($AK407="","",IF('1. Eingabemaske'!$F$18="","",(IF('1. Eingabemaske'!$F$18=0,($AJ407/'1. Eingabemaske'!$G$18),($AJ407-1)/('1. Eingabemaske'!$G$18-1))*$AK407)))),"")</f>
        <v/>
      </c>
      <c r="AM407" s="103"/>
      <c r="AN407" s="94" t="str">
        <f>IF(AND(ISTEXT($D407),ISNUMBER($AM407)),IF(HLOOKUP(INT($I407),'1. Eingabemaske'!$I$12:$V$21,8,FALSE)&lt;&gt;0,HLOOKUP(INT($I407),'1. Eingabemaske'!$I$12:$V$21,8,FALSE),""),"")</f>
        <v/>
      </c>
      <c r="AO407" s="89" t="str">
        <f>IF(ISTEXT($D407),IF($AN407="","",IF('1. Eingabemaske'!#REF!="","",(IF('1. Eingabemaske'!#REF!=0,($AM407/'1. Eingabemaske'!#REF!),($AM407-1)/('1. Eingabemaske'!#REF!-1))*$AN407))),"")</f>
        <v/>
      </c>
      <c r="AP407" s="110"/>
      <c r="AQ407" s="94" t="str">
        <f>IF(AND(ISTEXT($D407),ISNUMBER($AP407)),IF(HLOOKUP(INT($I407),'1. Eingabemaske'!$I$12:$V$21,9,FALSE)&lt;&gt;0,HLOOKUP(INT($I407),'1. Eingabemaske'!$I$12:$V$21,9,FALSE),""),"")</f>
        <v/>
      </c>
      <c r="AR407" s="103"/>
      <c r="AS407" s="94" t="str">
        <f>IF(AND(ISTEXT($D407),ISNUMBER($AR407)),IF(HLOOKUP(INT($I407),'1. Eingabemaske'!$I$12:$V$21,10,FALSE)&lt;&gt;0,HLOOKUP(INT($I407),'1. Eingabemaske'!$I$12:$V$21,10,FALSE),""),"")</f>
        <v/>
      </c>
      <c r="AT407" s="95" t="str">
        <f>IF(ISTEXT($D407),(IF($AQ407="",0,IF('1. Eingabemaske'!$F$19="","",(IF('1. Eingabemaske'!$F$19=0,($AP407/'1. Eingabemaske'!$G$19),($AP407-1)/('1. Eingabemaske'!$G$19-1))*$AQ407)))+IF($AS407="",0,IF('1. Eingabemaske'!$F$20="","",(IF('1. Eingabemaske'!$F$20=0,($AR407/'1. Eingabemaske'!$G$20),($AR407-1)/('1. Eingabemaske'!$G$20-1))*$AS407)))),"")</f>
        <v/>
      </c>
      <c r="AU407" s="103"/>
      <c r="AV407" s="94" t="str">
        <f>IF(AND(ISTEXT($D407),ISNUMBER($AU407)),IF(HLOOKUP(INT($I407),'1. Eingabemaske'!$I$12:$V$21,11,FALSE)&lt;&gt;0,HLOOKUP(INT($I407),'1. Eingabemaske'!$I$12:$V$21,11,FALSE),""),"")</f>
        <v/>
      </c>
      <c r="AW407" s="103"/>
      <c r="AX407" s="94" t="str">
        <f>IF(AND(ISTEXT($D407),ISNUMBER($AW407)),IF(HLOOKUP(INT($I407),'1. Eingabemaske'!$I$12:$V$21,12,FALSE)&lt;&gt;0,HLOOKUP(INT($I407),'1. Eingabemaske'!$I$12:$V$21,12,FALSE),""),"")</f>
        <v/>
      </c>
      <c r="AY407" s="95" t="str">
        <f>IF(ISTEXT($D407),SUM(IF($AV407="",0,IF('1. Eingabemaske'!$F$21="","",(IF('1. Eingabemaske'!$F$21=0,($AU407/'1. Eingabemaske'!$G$21),($AU407-1)/('1. Eingabemaske'!$G$21-1)))*$AV407)),IF($AX407="",0,IF('1. Eingabemaske'!#REF!="","",(IF('1. Eingabemaske'!#REF!=0,($AW407/'1. Eingabemaske'!#REF!),($AW407-1)/('1. Eingabemaske'!#REF!-1)))*$AX407))),"")</f>
        <v/>
      </c>
      <c r="AZ407" s="84" t="str">
        <f t="shared" si="54"/>
        <v>Bitte BES einfügen</v>
      </c>
      <c r="BA407" s="96" t="str">
        <f t="shared" si="55"/>
        <v/>
      </c>
      <c r="BB407" s="100"/>
      <c r="BC407" s="100"/>
      <c r="BD407" s="100"/>
    </row>
    <row r="408" spans="2:56" ht="13.5" thickBot="1" x14ac:dyDescent="0.45">
      <c r="B408" s="99" t="str">
        <f t="shared" si="48"/>
        <v xml:space="preserve"> </v>
      </c>
      <c r="C408" s="100"/>
      <c r="D408" s="100"/>
      <c r="E408" s="100"/>
      <c r="F408" s="100"/>
      <c r="G408" s="101"/>
      <c r="H408" s="101"/>
      <c r="I408" s="84" t="str">
        <f>IF(ISBLANK(Tableau1[[#This Row],[Name]]),"",((Tableau1[[#This Row],[Testdatum]]-Tableau1[[#This Row],[Geburtsdatum]])/365))</f>
        <v/>
      </c>
      <c r="J408" s="102" t="str">
        <f t="shared" si="49"/>
        <v xml:space="preserve"> </v>
      </c>
      <c r="K408" s="103"/>
      <c r="L408" s="103"/>
      <c r="M408" s="104" t="str">
        <f>IF(ISTEXT(D408),IF(L408="","",IF(HLOOKUP(INT($I408),'1. Eingabemaske'!$I$12:$V$21,2,FALSE)&lt;&gt;0,HLOOKUP(INT($I408),'1. Eingabemaske'!$I$12:$V$21,2,FALSE),"")),"")</f>
        <v/>
      </c>
      <c r="N408" s="105" t="str">
        <f>IF(ISTEXT($D408),IF(F408="M",IF(L408="","",IF($K408="Frühentwickler",VLOOKUP(INT($I408),'1. Eingabemaske'!$Z$12:$AF$28,5,FALSE),IF($K408="Normalentwickler",VLOOKUP(INT($I408),'1. Eingabemaske'!$Z$12:$AF$23,6,FALSE),IF($K408="Spätentwickler",VLOOKUP(INT($I408),'1. Eingabemaske'!$Z$12:$AF$23,7,FALSE),0)))+((VLOOKUP(INT($I408),'1. Eingabemaske'!$Z$12:$AF$23,2,FALSE))*(($G408-DATE(YEAR($G408),1,1)+1)/365))),IF(F408="W",(IF($K408="Frühentwickler",VLOOKUP(INT($I408),'1. Eingabemaske'!$AH$12:$AN$28,5,FALSE),IF($K408="Normalentwickler",VLOOKUP(INT($I408),'1. Eingabemaske'!$AH$12:$AN$23,6,FALSE),IF($K408="Spätentwickler",VLOOKUP(INT($I408),'1. Eingabemaske'!$AH$12:$AN$23,7,FALSE),0)))+((VLOOKUP(INT($I408),'1. Eingabemaske'!$AH$12:$AN$23,2,FALSE))*(($G408-DATE(YEAR($G408),1,1)+1)/365))),"Geschlecht fehlt!")),"")</f>
        <v/>
      </c>
      <c r="O408" s="106" t="str">
        <f>IF(ISTEXT(D408),IF(M408="","",IF('1. Eingabemaske'!$F$13="",0,(IF('1. Eingabemaske'!$F$13=0,(L408/'1. Eingabemaske'!$G$13),(L408-1)/('1. Eingabemaske'!$G$13-1))*M408*N408))),"")</f>
        <v/>
      </c>
      <c r="P408" s="103"/>
      <c r="Q408" s="103"/>
      <c r="R408" s="104" t="str">
        <f t="shared" si="50"/>
        <v/>
      </c>
      <c r="S408" s="104" t="str">
        <f>IF(AND(ISTEXT($D408),ISNUMBER(R408)),IF(HLOOKUP(INT($I408),'1. Eingabemaske'!$I$12:$V$21,3,FALSE)&lt;&gt;0,HLOOKUP(INT($I408),'1. Eingabemaske'!$I$12:$V$21,3,FALSE),""),"")</f>
        <v/>
      </c>
      <c r="T408" s="106" t="str">
        <f>IF(ISTEXT($D408),IF($S408="","",IF($R408="","",IF('1. Eingabemaske'!$F$14="",0,(IF('1. Eingabemaske'!$F$14=0,(R408/'1. Eingabemaske'!$G$14),(R408-1)/('1. Eingabemaske'!$G$14-1))*$S408)))),"")</f>
        <v/>
      </c>
      <c r="U408" s="103"/>
      <c r="V408" s="103"/>
      <c r="W408" s="104" t="str">
        <f t="shared" si="51"/>
        <v/>
      </c>
      <c r="X408" s="104" t="str">
        <f>IF(AND(ISTEXT($D408),ISNUMBER(W408)),IF(HLOOKUP(INT($I408),'1. Eingabemaske'!$I$12:$V$21,4,FALSE)&lt;&gt;0,HLOOKUP(INT($I408),'1. Eingabemaske'!$I$12:$V$21,4,FALSE),""),"")</f>
        <v/>
      </c>
      <c r="Y408" s="108" t="str">
        <f>IF(ISTEXT($D408),IF($W408="","",IF($X408="","",IF('1. Eingabemaske'!$F$15="","",(IF('1. Eingabemaske'!$F$15=0,($W408/'1. Eingabemaske'!$G$15),($W408-1)/('1. Eingabemaske'!$G$15-1))*$X408)))),"")</f>
        <v/>
      </c>
      <c r="Z408" s="103"/>
      <c r="AA408" s="103"/>
      <c r="AB408" s="104" t="str">
        <f t="shared" si="52"/>
        <v/>
      </c>
      <c r="AC408" s="104" t="str">
        <f>IF(AND(ISTEXT($D408),ISNUMBER($AB408)),IF(HLOOKUP(INT($I408),'1. Eingabemaske'!$I$12:$V$21,5,FALSE)&lt;&gt;0,HLOOKUP(INT($I408),'1. Eingabemaske'!$I$12:$V$21,5,FALSE),""),"")</f>
        <v/>
      </c>
      <c r="AD408" s="91" t="str">
        <f>IF(ISTEXT($D408),IF($AC408="","",IF('1. Eingabemaske'!$F$16="","",(IF('1. Eingabemaske'!$F$16=0,($AB408/'1. Eingabemaske'!$G$16),($AB408-1)/('1. Eingabemaske'!$G$16-1))*$AC408))),"")</f>
        <v/>
      </c>
      <c r="AE408" s="92" t="str">
        <f>IF(ISTEXT($D408),IF(F408="M",IF(L408="","",IF($K408="Frühentwickler",VLOOKUP(INT($I408),'1. Eingabemaske'!$Z$12:$AF$28,5,FALSE),IF($K408="Normalentwickler",VLOOKUP(INT($I408),'1. Eingabemaske'!$Z$12:$AF$23,6,FALSE),IF($K408="Spätentwickler",VLOOKUP(INT($I408),'1. Eingabemaske'!$Z$12:$AF$23,7,FALSE),0)))+((VLOOKUP(INT($I408),'1. Eingabemaske'!$Z$12:$AF$23,2,FALSE))*(($G408-DATE(YEAR($G408),1,1)+1)/365))),IF(F408="W",(IF($K408="Frühentwickler",VLOOKUP(INT($I408),'1. Eingabemaske'!$AH$12:$AN$28,5,FALSE),IF($K408="Normalentwickler",VLOOKUP(INT($I408),'1. Eingabemaske'!$AH$12:$AN$23,6,FALSE),IF($K408="Spätentwickler",VLOOKUP(INT($I408),'1. Eingabemaske'!$AH$12:$AN$23,7,FALSE),0)))+((VLOOKUP(INT($I408),'1. Eingabemaske'!$AH$12:$AN$23,2,FALSE))*(($G408-DATE(YEAR($G408),1,1)+1)/365))),"Geschlecht fehlt!")),"")</f>
        <v/>
      </c>
      <c r="AF408" s="93" t="str">
        <f t="shared" si="53"/>
        <v/>
      </c>
      <c r="AG408" s="103"/>
      <c r="AH408" s="94" t="str">
        <f>IF(AND(ISTEXT($D408),ISNUMBER($AG408)),IF(HLOOKUP(INT($I408),'1. Eingabemaske'!$I$12:$V$21,6,FALSE)&lt;&gt;0,HLOOKUP(INT($I408),'1. Eingabemaske'!$I$12:$V$21,6,FALSE),""),"")</f>
        <v/>
      </c>
      <c r="AI408" s="91" t="str">
        <f>IF(ISTEXT($D408),IF($AH408="","",IF('1. Eingabemaske'!$F$17="","",(IF('1. Eingabemaske'!$F$17=0,($AG408/'1. Eingabemaske'!$G$17),($AG408-1)/('1. Eingabemaske'!$G$17-1))*$AH408))),"")</f>
        <v/>
      </c>
      <c r="AJ408" s="103"/>
      <c r="AK408" s="94" t="str">
        <f>IF(AND(ISTEXT($D408),ISNUMBER($AJ408)),IF(HLOOKUP(INT($I408),'1. Eingabemaske'!$I$12:$V$21,7,FALSE)&lt;&gt;0,HLOOKUP(INT($I408),'1. Eingabemaske'!$I$12:$V$21,7,FALSE),""),"")</f>
        <v/>
      </c>
      <c r="AL408" s="91" t="str">
        <f>IF(ISTEXT($D408),IF(AJ408=0,0,IF($AK408="","",IF('1. Eingabemaske'!$F$18="","",(IF('1. Eingabemaske'!$F$18=0,($AJ408/'1. Eingabemaske'!$G$18),($AJ408-1)/('1. Eingabemaske'!$G$18-1))*$AK408)))),"")</f>
        <v/>
      </c>
      <c r="AM408" s="103"/>
      <c r="AN408" s="94" t="str">
        <f>IF(AND(ISTEXT($D408),ISNUMBER($AM408)),IF(HLOOKUP(INT($I408),'1. Eingabemaske'!$I$12:$V$21,8,FALSE)&lt;&gt;0,HLOOKUP(INT($I408),'1. Eingabemaske'!$I$12:$V$21,8,FALSE),""),"")</f>
        <v/>
      </c>
      <c r="AO408" s="89" t="str">
        <f>IF(ISTEXT($D408),IF($AN408="","",IF('1. Eingabemaske'!#REF!="","",(IF('1. Eingabemaske'!#REF!=0,($AM408/'1. Eingabemaske'!#REF!),($AM408-1)/('1. Eingabemaske'!#REF!-1))*$AN408))),"")</f>
        <v/>
      </c>
      <c r="AP408" s="110"/>
      <c r="AQ408" s="94" t="str">
        <f>IF(AND(ISTEXT($D408),ISNUMBER($AP408)),IF(HLOOKUP(INT($I408),'1. Eingabemaske'!$I$12:$V$21,9,FALSE)&lt;&gt;0,HLOOKUP(INT($I408),'1. Eingabemaske'!$I$12:$V$21,9,FALSE),""),"")</f>
        <v/>
      </c>
      <c r="AR408" s="103"/>
      <c r="AS408" s="94" t="str">
        <f>IF(AND(ISTEXT($D408),ISNUMBER($AR408)),IF(HLOOKUP(INT($I408),'1. Eingabemaske'!$I$12:$V$21,10,FALSE)&lt;&gt;0,HLOOKUP(INT($I408),'1. Eingabemaske'!$I$12:$V$21,10,FALSE),""),"")</f>
        <v/>
      </c>
      <c r="AT408" s="95" t="str">
        <f>IF(ISTEXT($D408),(IF($AQ408="",0,IF('1. Eingabemaske'!$F$19="","",(IF('1. Eingabemaske'!$F$19=0,($AP408/'1. Eingabemaske'!$G$19),($AP408-1)/('1. Eingabemaske'!$G$19-1))*$AQ408)))+IF($AS408="",0,IF('1. Eingabemaske'!$F$20="","",(IF('1. Eingabemaske'!$F$20=0,($AR408/'1. Eingabemaske'!$G$20),($AR408-1)/('1. Eingabemaske'!$G$20-1))*$AS408)))),"")</f>
        <v/>
      </c>
      <c r="AU408" s="103"/>
      <c r="AV408" s="94" t="str">
        <f>IF(AND(ISTEXT($D408),ISNUMBER($AU408)),IF(HLOOKUP(INT($I408),'1. Eingabemaske'!$I$12:$V$21,11,FALSE)&lt;&gt;0,HLOOKUP(INT($I408),'1. Eingabemaske'!$I$12:$V$21,11,FALSE),""),"")</f>
        <v/>
      </c>
      <c r="AW408" s="103"/>
      <c r="AX408" s="94" t="str">
        <f>IF(AND(ISTEXT($D408),ISNUMBER($AW408)),IF(HLOOKUP(INT($I408),'1. Eingabemaske'!$I$12:$V$21,12,FALSE)&lt;&gt;0,HLOOKUP(INT($I408),'1. Eingabemaske'!$I$12:$V$21,12,FALSE),""),"")</f>
        <v/>
      </c>
      <c r="AY408" s="95" t="str">
        <f>IF(ISTEXT($D408),SUM(IF($AV408="",0,IF('1. Eingabemaske'!$F$21="","",(IF('1. Eingabemaske'!$F$21=0,($AU408/'1. Eingabemaske'!$G$21),($AU408-1)/('1. Eingabemaske'!$G$21-1)))*$AV408)),IF($AX408="",0,IF('1. Eingabemaske'!#REF!="","",(IF('1. Eingabemaske'!#REF!=0,($AW408/'1. Eingabemaske'!#REF!),($AW408-1)/('1. Eingabemaske'!#REF!-1)))*$AX408))),"")</f>
        <v/>
      </c>
      <c r="AZ408" s="84" t="str">
        <f t="shared" si="54"/>
        <v>Bitte BES einfügen</v>
      </c>
      <c r="BA408" s="96" t="str">
        <f t="shared" si="55"/>
        <v/>
      </c>
      <c r="BB408" s="100"/>
      <c r="BC408" s="100"/>
      <c r="BD408" s="100"/>
    </row>
    <row r="409" spans="2:56" ht="13.5" thickBot="1" x14ac:dyDescent="0.45">
      <c r="B409" s="99" t="str">
        <f t="shared" si="48"/>
        <v xml:space="preserve"> </v>
      </c>
      <c r="C409" s="100"/>
      <c r="D409" s="100"/>
      <c r="E409" s="100"/>
      <c r="F409" s="100"/>
      <c r="G409" s="101"/>
      <c r="H409" s="101"/>
      <c r="I409" s="84" t="str">
        <f>IF(ISBLANK(Tableau1[[#This Row],[Name]]),"",((Tableau1[[#This Row],[Testdatum]]-Tableau1[[#This Row],[Geburtsdatum]])/365))</f>
        <v/>
      </c>
      <c r="J409" s="102" t="str">
        <f t="shared" si="49"/>
        <v xml:space="preserve"> </v>
      </c>
      <c r="K409" s="103"/>
      <c r="L409" s="103"/>
      <c r="M409" s="104" t="str">
        <f>IF(ISTEXT(D409),IF(L409="","",IF(HLOOKUP(INT($I409),'1. Eingabemaske'!$I$12:$V$21,2,FALSE)&lt;&gt;0,HLOOKUP(INT($I409),'1. Eingabemaske'!$I$12:$V$21,2,FALSE),"")),"")</f>
        <v/>
      </c>
      <c r="N409" s="105" t="str">
        <f>IF(ISTEXT($D409),IF(F409="M",IF(L409="","",IF($K409="Frühentwickler",VLOOKUP(INT($I409),'1. Eingabemaske'!$Z$12:$AF$28,5,FALSE),IF($K409="Normalentwickler",VLOOKUP(INT($I409),'1. Eingabemaske'!$Z$12:$AF$23,6,FALSE),IF($K409="Spätentwickler",VLOOKUP(INT($I409),'1. Eingabemaske'!$Z$12:$AF$23,7,FALSE),0)))+((VLOOKUP(INT($I409),'1. Eingabemaske'!$Z$12:$AF$23,2,FALSE))*(($G409-DATE(YEAR($G409),1,1)+1)/365))),IF(F409="W",(IF($K409="Frühentwickler",VLOOKUP(INT($I409),'1. Eingabemaske'!$AH$12:$AN$28,5,FALSE),IF($K409="Normalentwickler",VLOOKUP(INT($I409),'1. Eingabemaske'!$AH$12:$AN$23,6,FALSE),IF($K409="Spätentwickler",VLOOKUP(INT($I409),'1. Eingabemaske'!$AH$12:$AN$23,7,FALSE),0)))+((VLOOKUP(INT($I409),'1. Eingabemaske'!$AH$12:$AN$23,2,FALSE))*(($G409-DATE(YEAR($G409),1,1)+1)/365))),"Geschlecht fehlt!")),"")</f>
        <v/>
      </c>
      <c r="O409" s="106" t="str">
        <f>IF(ISTEXT(D409),IF(M409="","",IF('1. Eingabemaske'!$F$13="",0,(IF('1. Eingabemaske'!$F$13=0,(L409/'1. Eingabemaske'!$G$13),(L409-1)/('1. Eingabemaske'!$G$13-1))*M409*N409))),"")</f>
        <v/>
      </c>
      <c r="P409" s="103"/>
      <c r="Q409" s="103"/>
      <c r="R409" s="104" t="str">
        <f t="shared" si="50"/>
        <v/>
      </c>
      <c r="S409" s="104" t="str">
        <f>IF(AND(ISTEXT($D409),ISNUMBER(R409)),IF(HLOOKUP(INT($I409),'1. Eingabemaske'!$I$12:$V$21,3,FALSE)&lt;&gt;0,HLOOKUP(INT($I409),'1. Eingabemaske'!$I$12:$V$21,3,FALSE),""),"")</f>
        <v/>
      </c>
      <c r="T409" s="106" t="str">
        <f>IF(ISTEXT($D409),IF($S409="","",IF($R409="","",IF('1. Eingabemaske'!$F$14="",0,(IF('1. Eingabemaske'!$F$14=0,(R409/'1. Eingabemaske'!$G$14),(R409-1)/('1. Eingabemaske'!$G$14-1))*$S409)))),"")</f>
        <v/>
      </c>
      <c r="U409" s="103"/>
      <c r="V409" s="103"/>
      <c r="W409" s="104" t="str">
        <f t="shared" si="51"/>
        <v/>
      </c>
      <c r="X409" s="104" t="str">
        <f>IF(AND(ISTEXT($D409),ISNUMBER(W409)),IF(HLOOKUP(INT($I409),'1. Eingabemaske'!$I$12:$V$21,4,FALSE)&lt;&gt;0,HLOOKUP(INT($I409),'1. Eingabemaske'!$I$12:$V$21,4,FALSE),""),"")</f>
        <v/>
      </c>
      <c r="Y409" s="108" t="str">
        <f>IF(ISTEXT($D409),IF($W409="","",IF($X409="","",IF('1. Eingabemaske'!$F$15="","",(IF('1. Eingabemaske'!$F$15=0,($W409/'1. Eingabemaske'!$G$15),($W409-1)/('1. Eingabemaske'!$G$15-1))*$X409)))),"")</f>
        <v/>
      </c>
      <c r="Z409" s="103"/>
      <c r="AA409" s="103"/>
      <c r="AB409" s="104" t="str">
        <f t="shared" si="52"/>
        <v/>
      </c>
      <c r="AC409" s="104" t="str">
        <f>IF(AND(ISTEXT($D409),ISNUMBER($AB409)),IF(HLOOKUP(INT($I409),'1. Eingabemaske'!$I$12:$V$21,5,FALSE)&lt;&gt;0,HLOOKUP(INT($I409),'1. Eingabemaske'!$I$12:$V$21,5,FALSE),""),"")</f>
        <v/>
      </c>
      <c r="AD409" s="91" t="str">
        <f>IF(ISTEXT($D409),IF($AC409="","",IF('1. Eingabemaske'!$F$16="","",(IF('1. Eingabemaske'!$F$16=0,($AB409/'1. Eingabemaske'!$G$16),($AB409-1)/('1. Eingabemaske'!$G$16-1))*$AC409))),"")</f>
        <v/>
      </c>
      <c r="AE409" s="92" t="str">
        <f>IF(ISTEXT($D409),IF(F409="M",IF(L409="","",IF($K409="Frühentwickler",VLOOKUP(INT($I409),'1. Eingabemaske'!$Z$12:$AF$28,5,FALSE),IF($K409="Normalentwickler",VLOOKUP(INT($I409),'1. Eingabemaske'!$Z$12:$AF$23,6,FALSE),IF($K409="Spätentwickler",VLOOKUP(INT($I409),'1. Eingabemaske'!$Z$12:$AF$23,7,FALSE),0)))+((VLOOKUP(INT($I409),'1. Eingabemaske'!$Z$12:$AF$23,2,FALSE))*(($G409-DATE(YEAR($G409),1,1)+1)/365))),IF(F409="W",(IF($K409="Frühentwickler",VLOOKUP(INT($I409),'1. Eingabemaske'!$AH$12:$AN$28,5,FALSE),IF($K409="Normalentwickler",VLOOKUP(INT($I409),'1. Eingabemaske'!$AH$12:$AN$23,6,FALSE),IF($K409="Spätentwickler",VLOOKUP(INT($I409),'1. Eingabemaske'!$AH$12:$AN$23,7,FALSE),0)))+((VLOOKUP(INT($I409),'1. Eingabemaske'!$AH$12:$AN$23,2,FALSE))*(($G409-DATE(YEAR($G409),1,1)+1)/365))),"Geschlecht fehlt!")),"")</f>
        <v/>
      </c>
      <c r="AF409" s="93" t="str">
        <f t="shared" si="53"/>
        <v/>
      </c>
      <c r="AG409" s="103"/>
      <c r="AH409" s="94" t="str">
        <f>IF(AND(ISTEXT($D409),ISNUMBER($AG409)),IF(HLOOKUP(INT($I409),'1. Eingabemaske'!$I$12:$V$21,6,FALSE)&lt;&gt;0,HLOOKUP(INT($I409),'1. Eingabemaske'!$I$12:$V$21,6,FALSE),""),"")</f>
        <v/>
      </c>
      <c r="AI409" s="91" t="str">
        <f>IF(ISTEXT($D409),IF($AH409="","",IF('1. Eingabemaske'!$F$17="","",(IF('1. Eingabemaske'!$F$17=0,($AG409/'1. Eingabemaske'!$G$17),($AG409-1)/('1. Eingabemaske'!$G$17-1))*$AH409))),"")</f>
        <v/>
      </c>
      <c r="AJ409" s="103"/>
      <c r="AK409" s="94" t="str">
        <f>IF(AND(ISTEXT($D409),ISNUMBER($AJ409)),IF(HLOOKUP(INT($I409),'1. Eingabemaske'!$I$12:$V$21,7,FALSE)&lt;&gt;0,HLOOKUP(INT($I409),'1. Eingabemaske'!$I$12:$V$21,7,FALSE),""),"")</f>
        <v/>
      </c>
      <c r="AL409" s="91" t="str">
        <f>IF(ISTEXT($D409),IF(AJ409=0,0,IF($AK409="","",IF('1. Eingabemaske'!$F$18="","",(IF('1. Eingabemaske'!$F$18=0,($AJ409/'1. Eingabemaske'!$G$18),($AJ409-1)/('1. Eingabemaske'!$G$18-1))*$AK409)))),"")</f>
        <v/>
      </c>
      <c r="AM409" s="103"/>
      <c r="AN409" s="94" t="str">
        <f>IF(AND(ISTEXT($D409),ISNUMBER($AM409)),IF(HLOOKUP(INT($I409),'1. Eingabemaske'!$I$12:$V$21,8,FALSE)&lt;&gt;0,HLOOKUP(INT($I409),'1. Eingabemaske'!$I$12:$V$21,8,FALSE),""),"")</f>
        <v/>
      </c>
      <c r="AO409" s="89" t="str">
        <f>IF(ISTEXT($D409),IF($AN409="","",IF('1. Eingabemaske'!#REF!="","",(IF('1. Eingabemaske'!#REF!=0,($AM409/'1. Eingabemaske'!#REF!),($AM409-1)/('1. Eingabemaske'!#REF!-1))*$AN409))),"")</f>
        <v/>
      </c>
      <c r="AP409" s="110"/>
      <c r="AQ409" s="94" t="str">
        <f>IF(AND(ISTEXT($D409),ISNUMBER($AP409)),IF(HLOOKUP(INT($I409),'1. Eingabemaske'!$I$12:$V$21,9,FALSE)&lt;&gt;0,HLOOKUP(INT($I409),'1. Eingabemaske'!$I$12:$V$21,9,FALSE),""),"")</f>
        <v/>
      </c>
      <c r="AR409" s="103"/>
      <c r="AS409" s="94" t="str">
        <f>IF(AND(ISTEXT($D409),ISNUMBER($AR409)),IF(HLOOKUP(INT($I409),'1. Eingabemaske'!$I$12:$V$21,10,FALSE)&lt;&gt;0,HLOOKUP(INT($I409),'1. Eingabemaske'!$I$12:$V$21,10,FALSE),""),"")</f>
        <v/>
      </c>
      <c r="AT409" s="95" t="str">
        <f>IF(ISTEXT($D409),(IF($AQ409="",0,IF('1. Eingabemaske'!$F$19="","",(IF('1. Eingabemaske'!$F$19=0,($AP409/'1. Eingabemaske'!$G$19),($AP409-1)/('1. Eingabemaske'!$G$19-1))*$AQ409)))+IF($AS409="",0,IF('1. Eingabemaske'!$F$20="","",(IF('1. Eingabemaske'!$F$20=0,($AR409/'1. Eingabemaske'!$G$20),($AR409-1)/('1. Eingabemaske'!$G$20-1))*$AS409)))),"")</f>
        <v/>
      </c>
      <c r="AU409" s="103"/>
      <c r="AV409" s="94" t="str">
        <f>IF(AND(ISTEXT($D409),ISNUMBER($AU409)),IF(HLOOKUP(INT($I409),'1. Eingabemaske'!$I$12:$V$21,11,FALSE)&lt;&gt;0,HLOOKUP(INT($I409),'1. Eingabemaske'!$I$12:$V$21,11,FALSE),""),"")</f>
        <v/>
      </c>
      <c r="AW409" s="103"/>
      <c r="AX409" s="94" t="str">
        <f>IF(AND(ISTEXT($D409),ISNUMBER($AW409)),IF(HLOOKUP(INT($I409),'1. Eingabemaske'!$I$12:$V$21,12,FALSE)&lt;&gt;0,HLOOKUP(INT($I409),'1. Eingabemaske'!$I$12:$V$21,12,FALSE),""),"")</f>
        <v/>
      </c>
      <c r="AY409" s="95" t="str">
        <f>IF(ISTEXT($D409),SUM(IF($AV409="",0,IF('1. Eingabemaske'!$F$21="","",(IF('1. Eingabemaske'!$F$21=0,($AU409/'1. Eingabemaske'!$G$21),($AU409-1)/('1. Eingabemaske'!$G$21-1)))*$AV409)),IF($AX409="",0,IF('1. Eingabemaske'!#REF!="","",(IF('1. Eingabemaske'!#REF!=0,($AW409/'1. Eingabemaske'!#REF!),($AW409-1)/('1. Eingabemaske'!#REF!-1)))*$AX409))),"")</f>
        <v/>
      </c>
      <c r="AZ409" s="84" t="str">
        <f t="shared" si="54"/>
        <v>Bitte BES einfügen</v>
      </c>
      <c r="BA409" s="96" t="str">
        <f t="shared" si="55"/>
        <v/>
      </c>
      <c r="BB409" s="100"/>
      <c r="BC409" s="100"/>
      <c r="BD409" s="100"/>
    </row>
    <row r="410" spans="2:56" ht="13.5" thickBot="1" x14ac:dyDescent="0.45">
      <c r="B410" s="99" t="str">
        <f t="shared" si="48"/>
        <v xml:space="preserve"> </v>
      </c>
      <c r="C410" s="100"/>
      <c r="D410" s="100"/>
      <c r="E410" s="100"/>
      <c r="F410" s="100"/>
      <c r="G410" s="101"/>
      <c r="H410" s="101"/>
      <c r="I410" s="84" t="str">
        <f>IF(ISBLANK(Tableau1[[#This Row],[Name]]),"",((Tableau1[[#This Row],[Testdatum]]-Tableau1[[#This Row],[Geburtsdatum]])/365))</f>
        <v/>
      </c>
      <c r="J410" s="102" t="str">
        <f t="shared" si="49"/>
        <v xml:space="preserve"> </v>
      </c>
      <c r="K410" s="103"/>
      <c r="L410" s="103"/>
      <c r="M410" s="104" t="str">
        <f>IF(ISTEXT(D410),IF(L410="","",IF(HLOOKUP(INT($I410),'1. Eingabemaske'!$I$12:$V$21,2,FALSE)&lt;&gt;0,HLOOKUP(INT($I410),'1. Eingabemaske'!$I$12:$V$21,2,FALSE),"")),"")</f>
        <v/>
      </c>
      <c r="N410" s="105" t="str">
        <f>IF(ISTEXT($D410),IF(F410="M",IF(L410="","",IF($K410="Frühentwickler",VLOOKUP(INT($I410),'1. Eingabemaske'!$Z$12:$AF$28,5,FALSE),IF($K410="Normalentwickler",VLOOKUP(INT($I410),'1. Eingabemaske'!$Z$12:$AF$23,6,FALSE),IF($K410="Spätentwickler",VLOOKUP(INT($I410),'1. Eingabemaske'!$Z$12:$AF$23,7,FALSE),0)))+((VLOOKUP(INT($I410),'1. Eingabemaske'!$Z$12:$AF$23,2,FALSE))*(($G410-DATE(YEAR($G410),1,1)+1)/365))),IF(F410="W",(IF($K410="Frühentwickler",VLOOKUP(INT($I410),'1. Eingabemaske'!$AH$12:$AN$28,5,FALSE),IF($K410="Normalentwickler",VLOOKUP(INT($I410),'1. Eingabemaske'!$AH$12:$AN$23,6,FALSE),IF($K410="Spätentwickler",VLOOKUP(INT($I410),'1. Eingabemaske'!$AH$12:$AN$23,7,FALSE),0)))+((VLOOKUP(INT($I410),'1. Eingabemaske'!$AH$12:$AN$23,2,FALSE))*(($G410-DATE(YEAR($G410),1,1)+1)/365))),"Geschlecht fehlt!")),"")</f>
        <v/>
      </c>
      <c r="O410" s="106" t="str">
        <f>IF(ISTEXT(D410),IF(M410="","",IF('1. Eingabemaske'!$F$13="",0,(IF('1. Eingabemaske'!$F$13=0,(L410/'1. Eingabemaske'!$G$13),(L410-1)/('1. Eingabemaske'!$G$13-1))*M410*N410))),"")</f>
        <v/>
      </c>
      <c r="P410" s="103"/>
      <c r="Q410" s="103"/>
      <c r="R410" s="104" t="str">
        <f t="shared" si="50"/>
        <v/>
      </c>
      <c r="S410" s="104" t="str">
        <f>IF(AND(ISTEXT($D410),ISNUMBER(R410)),IF(HLOOKUP(INT($I410),'1. Eingabemaske'!$I$12:$V$21,3,FALSE)&lt;&gt;0,HLOOKUP(INT($I410),'1. Eingabemaske'!$I$12:$V$21,3,FALSE),""),"")</f>
        <v/>
      </c>
      <c r="T410" s="106" t="str">
        <f>IF(ISTEXT($D410),IF($S410="","",IF($R410="","",IF('1. Eingabemaske'!$F$14="",0,(IF('1. Eingabemaske'!$F$14=0,(R410/'1. Eingabemaske'!$G$14),(R410-1)/('1. Eingabemaske'!$G$14-1))*$S410)))),"")</f>
        <v/>
      </c>
      <c r="U410" s="103"/>
      <c r="V410" s="103"/>
      <c r="W410" s="104" t="str">
        <f t="shared" si="51"/>
        <v/>
      </c>
      <c r="X410" s="104" t="str">
        <f>IF(AND(ISTEXT($D410),ISNUMBER(W410)),IF(HLOOKUP(INT($I410),'1. Eingabemaske'!$I$12:$V$21,4,FALSE)&lt;&gt;0,HLOOKUP(INT($I410),'1. Eingabemaske'!$I$12:$V$21,4,FALSE),""),"")</f>
        <v/>
      </c>
      <c r="Y410" s="108" t="str">
        <f>IF(ISTEXT($D410),IF($W410="","",IF($X410="","",IF('1. Eingabemaske'!$F$15="","",(IF('1. Eingabemaske'!$F$15=0,($W410/'1. Eingabemaske'!$G$15),($W410-1)/('1. Eingabemaske'!$G$15-1))*$X410)))),"")</f>
        <v/>
      </c>
      <c r="Z410" s="103"/>
      <c r="AA410" s="103"/>
      <c r="AB410" s="104" t="str">
        <f t="shared" si="52"/>
        <v/>
      </c>
      <c r="AC410" s="104" t="str">
        <f>IF(AND(ISTEXT($D410),ISNUMBER($AB410)),IF(HLOOKUP(INT($I410),'1. Eingabemaske'!$I$12:$V$21,5,FALSE)&lt;&gt;0,HLOOKUP(INT($I410),'1. Eingabemaske'!$I$12:$V$21,5,FALSE),""),"")</f>
        <v/>
      </c>
      <c r="AD410" s="91" t="str">
        <f>IF(ISTEXT($D410),IF($AC410="","",IF('1. Eingabemaske'!$F$16="","",(IF('1. Eingabemaske'!$F$16=0,($AB410/'1. Eingabemaske'!$G$16),($AB410-1)/('1. Eingabemaske'!$G$16-1))*$AC410))),"")</f>
        <v/>
      </c>
      <c r="AE410" s="92" t="str">
        <f>IF(ISTEXT($D410),IF(F410="M",IF(L410="","",IF($K410="Frühentwickler",VLOOKUP(INT($I410),'1. Eingabemaske'!$Z$12:$AF$28,5,FALSE),IF($K410="Normalentwickler",VLOOKUP(INT($I410),'1. Eingabemaske'!$Z$12:$AF$23,6,FALSE),IF($K410="Spätentwickler",VLOOKUP(INT($I410),'1. Eingabemaske'!$Z$12:$AF$23,7,FALSE),0)))+((VLOOKUP(INT($I410),'1. Eingabemaske'!$Z$12:$AF$23,2,FALSE))*(($G410-DATE(YEAR($G410),1,1)+1)/365))),IF(F410="W",(IF($K410="Frühentwickler",VLOOKUP(INT($I410),'1. Eingabemaske'!$AH$12:$AN$28,5,FALSE),IF($K410="Normalentwickler",VLOOKUP(INT($I410),'1. Eingabemaske'!$AH$12:$AN$23,6,FALSE),IF($K410="Spätentwickler",VLOOKUP(INT($I410),'1. Eingabemaske'!$AH$12:$AN$23,7,FALSE),0)))+((VLOOKUP(INT($I410),'1. Eingabemaske'!$AH$12:$AN$23,2,FALSE))*(($G410-DATE(YEAR($G410),1,1)+1)/365))),"Geschlecht fehlt!")),"")</f>
        <v/>
      </c>
      <c r="AF410" s="93" t="str">
        <f t="shared" si="53"/>
        <v/>
      </c>
      <c r="AG410" s="103"/>
      <c r="AH410" s="94" t="str">
        <f>IF(AND(ISTEXT($D410),ISNUMBER($AG410)),IF(HLOOKUP(INT($I410),'1. Eingabemaske'!$I$12:$V$21,6,FALSE)&lt;&gt;0,HLOOKUP(INT($I410),'1. Eingabemaske'!$I$12:$V$21,6,FALSE),""),"")</f>
        <v/>
      </c>
      <c r="AI410" s="91" t="str">
        <f>IF(ISTEXT($D410),IF($AH410="","",IF('1. Eingabemaske'!$F$17="","",(IF('1. Eingabemaske'!$F$17=0,($AG410/'1. Eingabemaske'!$G$17),($AG410-1)/('1. Eingabemaske'!$G$17-1))*$AH410))),"")</f>
        <v/>
      </c>
      <c r="AJ410" s="103"/>
      <c r="AK410" s="94" t="str">
        <f>IF(AND(ISTEXT($D410),ISNUMBER($AJ410)),IF(HLOOKUP(INT($I410),'1. Eingabemaske'!$I$12:$V$21,7,FALSE)&lt;&gt;0,HLOOKUP(INT($I410),'1. Eingabemaske'!$I$12:$V$21,7,FALSE),""),"")</f>
        <v/>
      </c>
      <c r="AL410" s="91" t="str">
        <f>IF(ISTEXT($D410),IF(AJ410=0,0,IF($AK410="","",IF('1. Eingabemaske'!$F$18="","",(IF('1. Eingabemaske'!$F$18=0,($AJ410/'1. Eingabemaske'!$G$18),($AJ410-1)/('1. Eingabemaske'!$G$18-1))*$AK410)))),"")</f>
        <v/>
      </c>
      <c r="AM410" s="103"/>
      <c r="AN410" s="94" t="str">
        <f>IF(AND(ISTEXT($D410),ISNUMBER($AM410)),IF(HLOOKUP(INT($I410),'1. Eingabemaske'!$I$12:$V$21,8,FALSE)&lt;&gt;0,HLOOKUP(INT($I410),'1. Eingabemaske'!$I$12:$V$21,8,FALSE),""),"")</f>
        <v/>
      </c>
      <c r="AO410" s="89" t="str">
        <f>IF(ISTEXT($D410),IF($AN410="","",IF('1. Eingabemaske'!#REF!="","",(IF('1. Eingabemaske'!#REF!=0,($AM410/'1. Eingabemaske'!#REF!),($AM410-1)/('1. Eingabemaske'!#REF!-1))*$AN410))),"")</f>
        <v/>
      </c>
      <c r="AP410" s="110"/>
      <c r="AQ410" s="94" t="str">
        <f>IF(AND(ISTEXT($D410),ISNUMBER($AP410)),IF(HLOOKUP(INT($I410),'1. Eingabemaske'!$I$12:$V$21,9,FALSE)&lt;&gt;0,HLOOKUP(INT($I410),'1. Eingabemaske'!$I$12:$V$21,9,FALSE),""),"")</f>
        <v/>
      </c>
      <c r="AR410" s="103"/>
      <c r="AS410" s="94" t="str">
        <f>IF(AND(ISTEXT($D410),ISNUMBER($AR410)),IF(HLOOKUP(INT($I410),'1. Eingabemaske'!$I$12:$V$21,10,FALSE)&lt;&gt;0,HLOOKUP(INT($I410),'1. Eingabemaske'!$I$12:$V$21,10,FALSE),""),"")</f>
        <v/>
      </c>
      <c r="AT410" s="95" t="str">
        <f>IF(ISTEXT($D410),(IF($AQ410="",0,IF('1. Eingabemaske'!$F$19="","",(IF('1. Eingabemaske'!$F$19=0,($AP410/'1. Eingabemaske'!$G$19),($AP410-1)/('1. Eingabemaske'!$G$19-1))*$AQ410)))+IF($AS410="",0,IF('1. Eingabemaske'!$F$20="","",(IF('1. Eingabemaske'!$F$20=0,($AR410/'1. Eingabemaske'!$G$20),($AR410-1)/('1. Eingabemaske'!$G$20-1))*$AS410)))),"")</f>
        <v/>
      </c>
      <c r="AU410" s="103"/>
      <c r="AV410" s="94" t="str">
        <f>IF(AND(ISTEXT($D410),ISNUMBER($AU410)),IF(HLOOKUP(INT($I410),'1. Eingabemaske'!$I$12:$V$21,11,FALSE)&lt;&gt;0,HLOOKUP(INT($I410),'1. Eingabemaske'!$I$12:$V$21,11,FALSE),""),"")</f>
        <v/>
      </c>
      <c r="AW410" s="103"/>
      <c r="AX410" s="94" t="str">
        <f>IF(AND(ISTEXT($D410),ISNUMBER($AW410)),IF(HLOOKUP(INT($I410),'1. Eingabemaske'!$I$12:$V$21,12,FALSE)&lt;&gt;0,HLOOKUP(INT($I410),'1. Eingabemaske'!$I$12:$V$21,12,FALSE),""),"")</f>
        <v/>
      </c>
      <c r="AY410" s="95" t="str">
        <f>IF(ISTEXT($D410),SUM(IF($AV410="",0,IF('1. Eingabemaske'!$F$21="","",(IF('1. Eingabemaske'!$F$21=0,($AU410/'1. Eingabemaske'!$G$21),($AU410-1)/('1. Eingabemaske'!$G$21-1)))*$AV410)),IF($AX410="",0,IF('1. Eingabemaske'!#REF!="","",(IF('1. Eingabemaske'!#REF!=0,($AW410/'1. Eingabemaske'!#REF!),($AW410-1)/('1. Eingabemaske'!#REF!-1)))*$AX410))),"")</f>
        <v/>
      </c>
      <c r="AZ410" s="84" t="str">
        <f t="shared" si="54"/>
        <v>Bitte BES einfügen</v>
      </c>
      <c r="BA410" s="96" t="str">
        <f t="shared" si="55"/>
        <v/>
      </c>
      <c r="BB410" s="100"/>
      <c r="BC410" s="100"/>
      <c r="BD410" s="100"/>
    </row>
    <row r="411" spans="2:56" ht="13.5" thickBot="1" x14ac:dyDescent="0.45">
      <c r="B411" s="99" t="str">
        <f t="shared" si="48"/>
        <v xml:space="preserve"> </v>
      </c>
      <c r="C411" s="100"/>
      <c r="D411" s="100"/>
      <c r="E411" s="100"/>
      <c r="F411" s="100"/>
      <c r="G411" s="101"/>
      <c r="H411" s="101"/>
      <c r="I411" s="84" t="str">
        <f>IF(ISBLANK(Tableau1[[#This Row],[Name]]),"",((Tableau1[[#This Row],[Testdatum]]-Tableau1[[#This Row],[Geburtsdatum]])/365))</f>
        <v/>
      </c>
      <c r="J411" s="102" t="str">
        <f t="shared" si="49"/>
        <v xml:space="preserve"> </v>
      </c>
      <c r="K411" s="103"/>
      <c r="L411" s="103"/>
      <c r="M411" s="104" t="str">
        <f>IF(ISTEXT(D411),IF(L411="","",IF(HLOOKUP(INT($I411),'1. Eingabemaske'!$I$12:$V$21,2,FALSE)&lt;&gt;0,HLOOKUP(INT($I411),'1. Eingabemaske'!$I$12:$V$21,2,FALSE),"")),"")</f>
        <v/>
      </c>
      <c r="N411" s="105" t="str">
        <f>IF(ISTEXT($D411),IF(F411="M",IF(L411="","",IF($K411="Frühentwickler",VLOOKUP(INT($I411),'1. Eingabemaske'!$Z$12:$AF$28,5,FALSE),IF($K411="Normalentwickler",VLOOKUP(INT($I411),'1. Eingabemaske'!$Z$12:$AF$23,6,FALSE),IF($K411="Spätentwickler",VLOOKUP(INT($I411),'1. Eingabemaske'!$Z$12:$AF$23,7,FALSE),0)))+((VLOOKUP(INT($I411),'1. Eingabemaske'!$Z$12:$AF$23,2,FALSE))*(($G411-DATE(YEAR($G411),1,1)+1)/365))),IF(F411="W",(IF($K411="Frühentwickler",VLOOKUP(INT($I411),'1. Eingabemaske'!$AH$12:$AN$28,5,FALSE),IF($K411="Normalentwickler",VLOOKUP(INT($I411),'1. Eingabemaske'!$AH$12:$AN$23,6,FALSE),IF($K411="Spätentwickler",VLOOKUP(INT($I411),'1. Eingabemaske'!$AH$12:$AN$23,7,FALSE),0)))+((VLOOKUP(INT($I411),'1. Eingabemaske'!$AH$12:$AN$23,2,FALSE))*(($G411-DATE(YEAR($G411),1,1)+1)/365))),"Geschlecht fehlt!")),"")</f>
        <v/>
      </c>
      <c r="O411" s="106" t="str">
        <f>IF(ISTEXT(D411),IF(M411="","",IF('1. Eingabemaske'!$F$13="",0,(IF('1. Eingabemaske'!$F$13=0,(L411/'1. Eingabemaske'!$G$13),(L411-1)/('1. Eingabemaske'!$G$13-1))*M411*N411))),"")</f>
        <v/>
      </c>
      <c r="P411" s="103"/>
      <c r="Q411" s="103"/>
      <c r="R411" s="104" t="str">
        <f t="shared" si="50"/>
        <v/>
      </c>
      <c r="S411" s="104" t="str">
        <f>IF(AND(ISTEXT($D411),ISNUMBER(R411)),IF(HLOOKUP(INT($I411),'1. Eingabemaske'!$I$12:$V$21,3,FALSE)&lt;&gt;0,HLOOKUP(INT($I411),'1. Eingabemaske'!$I$12:$V$21,3,FALSE),""),"")</f>
        <v/>
      </c>
      <c r="T411" s="106" t="str">
        <f>IF(ISTEXT($D411),IF($S411="","",IF($R411="","",IF('1. Eingabemaske'!$F$14="",0,(IF('1. Eingabemaske'!$F$14=0,(R411/'1. Eingabemaske'!$G$14),(R411-1)/('1. Eingabemaske'!$G$14-1))*$S411)))),"")</f>
        <v/>
      </c>
      <c r="U411" s="103"/>
      <c r="V411" s="103"/>
      <c r="W411" s="104" t="str">
        <f t="shared" si="51"/>
        <v/>
      </c>
      <c r="X411" s="104" t="str">
        <f>IF(AND(ISTEXT($D411),ISNUMBER(W411)),IF(HLOOKUP(INT($I411),'1. Eingabemaske'!$I$12:$V$21,4,FALSE)&lt;&gt;0,HLOOKUP(INT($I411),'1. Eingabemaske'!$I$12:$V$21,4,FALSE),""),"")</f>
        <v/>
      </c>
      <c r="Y411" s="108" t="str">
        <f>IF(ISTEXT($D411),IF($W411="","",IF($X411="","",IF('1. Eingabemaske'!$F$15="","",(IF('1. Eingabemaske'!$F$15=0,($W411/'1. Eingabemaske'!$G$15),($W411-1)/('1. Eingabemaske'!$G$15-1))*$X411)))),"")</f>
        <v/>
      </c>
      <c r="Z411" s="103"/>
      <c r="AA411" s="103"/>
      <c r="AB411" s="104" t="str">
        <f t="shared" si="52"/>
        <v/>
      </c>
      <c r="AC411" s="104" t="str">
        <f>IF(AND(ISTEXT($D411),ISNUMBER($AB411)),IF(HLOOKUP(INT($I411),'1. Eingabemaske'!$I$12:$V$21,5,FALSE)&lt;&gt;0,HLOOKUP(INT($I411),'1. Eingabemaske'!$I$12:$V$21,5,FALSE),""),"")</f>
        <v/>
      </c>
      <c r="AD411" s="91" t="str">
        <f>IF(ISTEXT($D411),IF($AC411="","",IF('1. Eingabemaske'!$F$16="","",(IF('1. Eingabemaske'!$F$16=0,($AB411/'1. Eingabemaske'!$G$16),($AB411-1)/('1. Eingabemaske'!$G$16-1))*$AC411))),"")</f>
        <v/>
      </c>
      <c r="AE411" s="92" t="str">
        <f>IF(ISTEXT($D411),IF(F411="M",IF(L411="","",IF($K411="Frühentwickler",VLOOKUP(INT($I411),'1. Eingabemaske'!$Z$12:$AF$28,5,FALSE),IF($K411="Normalentwickler",VLOOKUP(INT($I411),'1. Eingabemaske'!$Z$12:$AF$23,6,FALSE),IF($K411="Spätentwickler",VLOOKUP(INT($I411),'1. Eingabemaske'!$Z$12:$AF$23,7,FALSE),0)))+((VLOOKUP(INT($I411),'1. Eingabemaske'!$Z$12:$AF$23,2,FALSE))*(($G411-DATE(YEAR($G411),1,1)+1)/365))),IF(F411="W",(IF($K411="Frühentwickler",VLOOKUP(INT($I411),'1. Eingabemaske'!$AH$12:$AN$28,5,FALSE),IF($K411="Normalentwickler",VLOOKUP(INT($I411),'1. Eingabemaske'!$AH$12:$AN$23,6,FALSE),IF($K411="Spätentwickler",VLOOKUP(INT($I411),'1. Eingabemaske'!$AH$12:$AN$23,7,FALSE),0)))+((VLOOKUP(INT($I411),'1. Eingabemaske'!$AH$12:$AN$23,2,FALSE))*(($G411-DATE(YEAR($G411),1,1)+1)/365))),"Geschlecht fehlt!")),"")</f>
        <v/>
      </c>
      <c r="AF411" s="93" t="str">
        <f t="shared" si="53"/>
        <v/>
      </c>
      <c r="AG411" s="103"/>
      <c r="AH411" s="94" t="str">
        <f>IF(AND(ISTEXT($D411),ISNUMBER($AG411)),IF(HLOOKUP(INT($I411),'1. Eingabemaske'!$I$12:$V$21,6,FALSE)&lt;&gt;0,HLOOKUP(INT($I411),'1. Eingabemaske'!$I$12:$V$21,6,FALSE),""),"")</f>
        <v/>
      </c>
      <c r="AI411" s="91" t="str">
        <f>IF(ISTEXT($D411),IF($AH411="","",IF('1. Eingabemaske'!$F$17="","",(IF('1. Eingabemaske'!$F$17=0,($AG411/'1. Eingabemaske'!$G$17),($AG411-1)/('1. Eingabemaske'!$G$17-1))*$AH411))),"")</f>
        <v/>
      </c>
      <c r="AJ411" s="103"/>
      <c r="AK411" s="94" t="str">
        <f>IF(AND(ISTEXT($D411),ISNUMBER($AJ411)),IF(HLOOKUP(INT($I411),'1. Eingabemaske'!$I$12:$V$21,7,FALSE)&lt;&gt;0,HLOOKUP(INT($I411),'1. Eingabemaske'!$I$12:$V$21,7,FALSE),""),"")</f>
        <v/>
      </c>
      <c r="AL411" s="91" t="str">
        <f>IF(ISTEXT($D411),IF(AJ411=0,0,IF($AK411="","",IF('1. Eingabemaske'!$F$18="","",(IF('1. Eingabemaske'!$F$18=0,($AJ411/'1. Eingabemaske'!$G$18),($AJ411-1)/('1. Eingabemaske'!$G$18-1))*$AK411)))),"")</f>
        <v/>
      </c>
      <c r="AM411" s="103"/>
      <c r="AN411" s="94" t="str">
        <f>IF(AND(ISTEXT($D411),ISNUMBER($AM411)),IF(HLOOKUP(INT($I411),'1. Eingabemaske'!$I$12:$V$21,8,FALSE)&lt;&gt;0,HLOOKUP(INT($I411),'1. Eingabemaske'!$I$12:$V$21,8,FALSE),""),"")</f>
        <v/>
      </c>
      <c r="AO411" s="89" t="str">
        <f>IF(ISTEXT($D411),IF($AN411="","",IF('1. Eingabemaske'!#REF!="","",(IF('1. Eingabemaske'!#REF!=0,($AM411/'1. Eingabemaske'!#REF!),($AM411-1)/('1. Eingabemaske'!#REF!-1))*$AN411))),"")</f>
        <v/>
      </c>
      <c r="AP411" s="110"/>
      <c r="AQ411" s="94" t="str">
        <f>IF(AND(ISTEXT($D411),ISNUMBER($AP411)),IF(HLOOKUP(INT($I411),'1. Eingabemaske'!$I$12:$V$21,9,FALSE)&lt;&gt;0,HLOOKUP(INT($I411),'1. Eingabemaske'!$I$12:$V$21,9,FALSE),""),"")</f>
        <v/>
      </c>
      <c r="AR411" s="103"/>
      <c r="AS411" s="94" t="str">
        <f>IF(AND(ISTEXT($D411),ISNUMBER($AR411)),IF(HLOOKUP(INT($I411),'1. Eingabemaske'!$I$12:$V$21,10,FALSE)&lt;&gt;0,HLOOKUP(INT($I411),'1. Eingabemaske'!$I$12:$V$21,10,FALSE),""),"")</f>
        <v/>
      </c>
      <c r="AT411" s="95" t="str">
        <f>IF(ISTEXT($D411),(IF($AQ411="",0,IF('1. Eingabemaske'!$F$19="","",(IF('1. Eingabemaske'!$F$19=0,($AP411/'1. Eingabemaske'!$G$19),($AP411-1)/('1. Eingabemaske'!$G$19-1))*$AQ411)))+IF($AS411="",0,IF('1. Eingabemaske'!$F$20="","",(IF('1. Eingabemaske'!$F$20=0,($AR411/'1. Eingabemaske'!$G$20),($AR411-1)/('1. Eingabemaske'!$G$20-1))*$AS411)))),"")</f>
        <v/>
      </c>
      <c r="AU411" s="103"/>
      <c r="AV411" s="94" t="str">
        <f>IF(AND(ISTEXT($D411),ISNUMBER($AU411)),IF(HLOOKUP(INT($I411),'1. Eingabemaske'!$I$12:$V$21,11,FALSE)&lt;&gt;0,HLOOKUP(INT($I411),'1. Eingabemaske'!$I$12:$V$21,11,FALSE),""),"")</f>
        <v/>
      </c>
      <c r="AW411" s="103"/>
      <c r="AX411" s="94" t="str">
        <f>IF(AND(ISTEXT($D411),ISNUMBER($AW411)),IF(HLOOKUP(INT($I411),'1. Eingabemaske'!$I$12:$V$21,12,FALSE)&lt;&gt;0,HLOOKUP(INT($I411),'1. Eingabemaske'!$I$12:$V$21,12,FALSE),""),"")</f>
        <v/>
      </c>
      <c r="AY411" s="95" t="str">
        <f>IF(ISTEXT($D411),SUM(IF($AV411="",0,IF('1. Eingabemaske'!$F$21="","",(IF('1. Eingabemaske'!$F$21=0,($AU411/'1. Eingabemaske'!$G$21),($AU411-1)/('1. Eingabemaske'!$G$21-1)))*$AV411)),IF($AX411="",0,IF('1. Eingabemaske'!#REF!="","",(IF('1. Eingabemaske'!#REF!=0,($AW411/'1. Eingabemaske'!#REF!),($AW411-1)/('1. Eingabemaske'!#REF!-1)))*$AX411))),"")</f>
        <v/>
      </c>
      <c r="AZ411" s="84" t="str">
        <f t="shared" si="54"/>
        <v>Bitte BES einfügen</v>
      </c>
      <c r="BA411" s="96" t="str">
        <f t="shared" si="55"/>
        <v/>
      </c>
      <c r="BB411" s="100"/>
      <c r="BC411" s="100"/>
      <c r="BD411" s="100"/>
    </row>
    <row r="412" spans="2:56" ht="13.5" thickBot="1" x14ac:dyDescent="0.45">
      <c r="B412" s="99" t="str">
        <f t="shared" si="48"/>
        <v xml:space="preserve"> </v>
      </c>
      <c r="C412" s="100"/>
      <c r="D412" s="100"/>
      <c r="E412" s="100"/>
      <c r="F412" s="100"/>
      <c r="G412" s="101"/>
      <c r="H412" s="101"/>
      <c r="I412" s="84" t="str">
        <f>IF(ISBLANK(Tableau1[[#This Row],[Name]]),"",((Tableau1[[#This Row],[Testdatum]]-Tableau1[[#This Row],[Geburtsdatum]])/365))</f>
        <v/>
      </c>
      <c r="J412" s="102" t="str">
        <f t="shared" si="49"/>
        <v xml:space="preserve"> </v>
      </c>
      <c r="K412" s="103"/>
      <c r="L412" s="103"/>
      <c r="M412" s="104" t="str">
        <f>IF(ISTEXT(D412),IF(L412="","",IF(HLOOKUP(INT($I412),'1. Eingabemaske'!$I$12:$V$21,2,FALSE)&lt;&gt;0,HLOOKUP(INT($I412),'1. Eingabemaske'!$I$12:$V$21,2,FALSE),"")),"")</f>
        <v/>
      </c>
      <c r="N412" s="105" t="str">
        <f>IF(ISTEXT($D412),IF(F412="M",IF(L412="","",IF($K412="Frühentwickler",VLOOKUP(INT($I412),'1. Eingabemaske'!$Z$12:$AF$28,5,FALSE),IF($K412="Normalentwickler",VLOOKUP(INT($I412),'1. Eingabemaske'!$Z$12:$AF$23,6,FALSE),IF($K412="Spätentwickler",VLOOKUP(INT($I412),'1. Eingabemaske'!$Z$12:$AF$23,7,FALSE),0)))+((VLOOKUP(INT($I412),'1. Eingabemaske'!$Z$12:$AF$23,2,FALSE))*(($G412-DATE(YEAR($G412),1,1)+1)/365))),IF(F412="W",(IF($K412="Frühentwickler",VLOOKUP(INT($I412),'1. Eingabemaske'!$AH$12:$AN$28,5,FALSE),IF($K412="Normalentwickler",VLOOKUP(INT($I412),'1. Eingabemaske'!$AH$12:$AN$23,6,FALSE),IF($K412="Spätentwickler",VLOOKUP(INT($I412),'1. Eingabemaske'!$AH$12:$AN$23,7,FALSE),0)))+((VLOOKUP(INT($I412),'1. Eingabemaske'!$AH$12:$AN$23,2,FALSE))*(($G412-DATE(YEAR($G412),1,1)+1)/365))),"Geschlecht fehlt!")),"")</f>
        <v/>
      </c>
      <c r="O412" s="106" t="str">
        <f>IF(ISTEXT(D412),IF(M412="","",IF('1. Eingabemaske'!$F$13="",0,(IF('1. Eingabemaske'!$F$13=0,(L412/'1. Eingabemaske'!$G$13),(L412-1)/('1. Eingabemaske'!$G$13-1))*M412*N412))),"")</f>
        <v/>
      </c>
      <c r="P412" s="103"/>
      <c r="Q412" s="103"/>
      <c r="R412" s="104" t="str">
        <f t="shared" si="50"/>
        <v/>
      </c>
      <c r="S412" s="104" t="str">
        <f>IF(AND(ISTEXT($D412),ISNUMBER(R412)),IF(HLOOKUP(INT($I412),'1. Eingabemaske'!$I$12:$V$21,3,FALSE)&lt;&gt;0,HLOOKUP(INT($I412),'1. Eingabemaske'!$I$12:$V$21,3,FALSE),""),"")</f>
        <v/>
      </c>
      <c r="T412" s="106" t="str">
        <f>IF(ISTEXT($D412),IF($S412="","",IF($R412="","",IF('1. Eingabemaske'!$F$14="",0,(IF('1. Eingabemaske'!$F$14=0,(R412/'1. Eingabemaske'!$G$14),(R412-1)/('1. Eingabemaske'!$G$14-1))*$S412)))),"")</f>
        <v/>
      </c>
      <c r="U412" s="103"/>
      <c r="V412" s="103"/>
      <c r="W412" s="104" t="str">
        <f t="shared" si="51"/>
        <v/>
      </c>
      <c r="X412" s="104" t="str">
        <f>IF(AND(ISTEXT($D412),ISNUMBER(W412)),IF(HLOOKUP(INT($I412),'1. Eingabemaske'!$I$12:$V$21,4,FALSE)&lt;&gt;0,HLOOKUP(INT($I412),'1. Eingabemaske'!$I$12:$V$21,4,FALSE),""),"")</f>
        <v/>
      </c>
      <c r="Y412" s="108" t="str">
        <f>IF(ISTEXT($D412),IF($W412="","",IF($X412="","",IF('1. Eingabemaske'!$F$15="","",(IF('1. Eingabemaske'!$F$15=0,($W412/'1. Eingabemaske'!$G$15),($W412-1)/('1. Eingabemaske'!$G$15-1))*$X412)))),"")</f>
        <v/>
      </c>
      <c r="Z412" s="103"/>
      <c r="AA412" s="103"/>
      <c r="AB412" s="104" t="str">
        <f t="shared" si="52"/>
        <v/>
      </c>
      <c r="AC412" s="104" t="str">
        <f>IF(AND(ISTEXT($D412),ISNUMBER($AB412)),IF(HLOOKUP(INT($I412),'1. Eingabemaske'!$I$12:$V$21,5,FALSE)&lt;&gt;0,HLOOKUP(INT($I412),'1. Eingabemaske'!$I$12:$V$21,5,FALSE),""),"")</f>
        <v/>
      </c>
      <c r="AD412" s="91" t="str">
        <f>IF(ISTEXT($D412),IF($AC412="","",IF('1. Eingabemaske'!$F$16="","",(IF('1. Eingabemaske'!$F$16=0,($AB412/'1. Eingabemaske'!$G$16),($AB412-1)/('1. Eingabemaske'!$G$16-1))*$AC412))),"")</f>
        <v/>
      </c>
      <c r="AE412" s="92" t="str">
        <f>IF(ISTEXT($D412),IF(F412="M",IF(L412="","",IF($K412="Frühentwickler",VLOOKUP(INT($I412),'1. Eingabemaske'!$Z$12:$AF$28,5,FALSE),IF($K412="Normalentwickler",VLOOKUP(INT($I412),'1. Eingabemaske'!$Z$12:$AF$23,6,FALSE),IF($K412="Spätentwickler",VLOOKUP(INT($I412),'1. Eingabemaske'!$Z$12:$AF$23,7,FALSE),0)))+((VLOOKUP(INT($I412),'1. Eingabemaske'!$Z$12:$AF$23,2,FALSE))*(($G412-DATE(YEAR($G412),1,1)+1)/365))),IF(F412="W",(IF($K412="Frühentwickler",VLOOKUP(INT($I412),'1. Eingabemaske'!$AH$12:$AN$28,5,FALSE),IF($K412="Normalentwickler",VLOOKUP(INT($I412),'1. Eingabemaske'!$AH$12:$AN$23,6,FALSE),IF($K412="Spätentwickler",VLOOKUP(INT($I412),'1. Eingabemaske'!$AH$12:$AN$23,7,FALSE),0)))+((VLOOKUP(INT($I412),'1. Eingabemaske'!$AH$12:$AN$23,2,FALSE))*(($G412-DATE(YEAR($G412),1,1)+1)/365))),"Geschlecht fehlt!")),"")</f>
        <v/>
      </c>
      <c r="AF412" s="93" t="str">
        <f t="shared" si="53"/>
        <v/>
      </c>
      <c r="AG412" s="103"/>
      <c r="AH412" s="94" t="str">
        <f>IF(AND(ISTEXT($D412),ISNUMBER($AG412)),IF(HLOOKUP(INT($I412),'1. Eingabemaske'!$I$12:$V$21,6,FALSE)&lt;&gt;0,HLOOKUP(INT($I412),'1. Eingabemaske'!$I$12:$V$21,6,FALSE),""),"")</f>
        <v/>
      </c>
      <c r="AI412" s="91" t="str">
        <f>IF(ISTEXT($D412),IF($AH412="","",IF('1. Eingabemaske'!$F$17="","",(IF('1. Eingabemaske'!$F$17=0,($AG412/'1. Eingabemaske'!$G$17),($AG412-1)/('1. Eingabemaske'!$G$17-1))*$AH412))),"")</f>
        <v/>
      </c>
      <c r="AJ412" s="103"/>
      <c r="AK412" s="94" t="str">
        <f>IF(AND(ISTEXT($D412),ISNUMBER($AJ412)),IF(HLOOKUP(INT($I412),'1. Eingabemaske'!$I$12:$V$21,7,FALSE)&lt;&gt;0,HLOOKUP(INT($I412),'1. Eingabemaske'!$I$12:$V$21,7,FALSE),""),"")</f>
        <v/>
      </c>
      <c r="AL412" s="91" t="str">
        <f>IF(ISTEXT($D412),IF(AJ412=0,0,IF($AK412="","",IF('1. Eingabemaske'!$F$18="","",(IF('1. Eingabemaske'!$F$18=0,($AJ412/'1. Eingabemaske'!$G$18),($AJ412-1)/('1. Eingabemaske'!$G$18-1))*$AK412)))),"")</f>
        <v/>
      </c>
      <c r="AM412" s="103"/>
      <c r="AN412" s="94" t="str">
        <f>IF(AND(ISTEXT($D412),ISNUMBER($AM412)),IF(HLOOKUP(INT($I412),'1. Eingabemaske'!$I$12:$V$21,8,FALSE)&lt;&gt;0,HLOOKUP(INT($I412),'1. Eingabemaske'!$I$12:$V$21,8,FALSE),""),"")</f>
        <v/>
      </c>
      <c r="AO412" s="89" t="str">
        <f>IF(ISTEXT($D412),IF($AN412="","",IF('1. Eingabemaske'!#REF!="","",(IF('1. Eingabemaske'!#REF!=0,($AM412/'1. Eingabemaske'!#REF!),($AM412-1)/('1. Eingabemaske'!#REF!-1))*$AN412))),"")</f>
        <v/>
      </c>
      <c r="AP412" s="110"/>
      <c r="AQ412" s="94" t="str">
        <f>IF(AND(ISTEXT($D412),ISNUMBER($AP412)),IF(HLOOKUP(INT($I412),'1. Eingabemaske'!$I$12:$V$21,9,FALSE)&lt;&gt;0,HLOOKUP(INT($I412),'1. Eingabemaske'!$I$12:$V$21,9,FALSE),""),"")</f>
        <v/>
      </c>
      <c r="AR412" s="103"/>
      <c r="AS412" s="94" t="str">
        <f>IF(AND(ISTEXT($D412),ISNUMBER($AR412)),IF(HLOOKUP(INT($I412),'1. Eingabemaske'!$I$12:$V$21,10,FALSE)&lt;&gt;0,HLOOKUP(INT($I412),'1. Eingabemaske'!$I$12:$V$21,10,FALSE),""),"")</f>
        <v/>
      </c>
      <c r="AT412" s="95" t="str">
        <f>IF(ISTEXT($D412),(IF($AQ412="",0,IF('1. Eingabemaske'!$F$19="","",(IF('1. Eingabemaske'!$F$19=0,($AP412/'1. Eingabemaske'!$G$19),($AP412-1)/('1. Eingabemaske'!$G$19-1))*$AQ412)))+IF($AS412="",0,IF('1. Eingabemaske'!$F$20="","",(IF('1. Eingabemaske'!$F$20=0,($AR412/'1. Eingabemaske'!$G$20),($AR412-1)/('1. Eingabemaske'!$G$20-1))*$AS412)))),"")</f>
        <v/>
      </c>
      <c r="AU412" s="103"/>
      <c r="AV412" s="94" t="str">
        <f>IF(AND(ISTEXT($D412),ISNUMBER($AU412)),IF(HLOOKUP(INT($I412),'1. Eingabemaske'!$I$12:$V$21,11,FALSE)&lt;&gt;0,HLOOKUP(INT($I412),'1. Eingabemaske'!$I$12:$V$21,11,FALSE),""),"")</f>
        <v/>
      </c>
      <c r="AW412" s="103"/>
      <c r="AX412" s="94" t="str">
        <f>IF(AND(ISTEXT($D412),ISNUMBER($AW412)),IF(HLOOKUP(INT($I412),'1. Eingabemaske'!$I$12:$V$21,12,FALSE)&lt;&gt;0,HLOOKUP(INT($I412),'1. Eingabemaske'!$I$12:$V$21,12,FALSE),""),"")</f>
        <v/>
      </c>
      <c r="AY412" s="95" t="str">
        <f>IF(ISTEXT($D412),SUM(IF($AV412="",0,IF('1. Eingabemaske'!$F$21="","",(IF('1. Eingabemaske'!$F$21=0,($AU412/'1. Eingabemaske'!$G$21),($AU412-1)/('1. Eingabemaske'!$G$21-1)))*$AV412)),IF($AX412="",0,IF('1. Eingabemaske'!#REF!="","",(IF('1. Eingabemaske'!#REF!=0,($AW412/'1. Eingabemaske'!#REF!),($AW412-1)/('1. Eingabemaske'!#REF!-1)))*$AX412))),"")</f>
        <v/>
      </c>
      <c r="AZ412" s="84" t="str">
        <f t="shared" si="54"/>
        <v>Bitte BES einfügen</v>
      </c>
      <c r="BA412" s="96" t="str">
        <f t="shared" si="55"/>
        <v/>
      </c>
      <c r="BB412" s="100"/>
      <c r="BC412" s="100"/>
      <c r="BD412" s="100"/>
    </row>
    <row r="413" spans="2:56" ht="13.5" thickBot="1" x14ac:dyDescent="0.45">
      <c r="B413" s="99" t="str">
        <f t="shared" si="48"/>
        <v xml:space="preserve"> </v>
      </c>
      <c r="C413" s="100"/>
      <c r="D413" s="100"/>
      <c r="E413" s="100"/>
      <c r="F413" s="100"/>
      <c r="G413" s="101"/>
      <c r="H413" s="101"/>
      <c r="I413" s="84" t="str">
        <f>IF(ISBLANK(Tableau1[[#This Row],[Name]]),"",((Tableau1[[#This Row],[Testdatum]]-Tableau1[[#This Row],[Geburtsdatum]])/365))</f>
        <v/>
      </c>
      <c r="J413" s="102" t="str">
        <f t="shared" si="49"/>
        <v xml:space="preserve"> </v>
      </c>
      <c r="K413" s="103"/>
      <c r="L413" s="103"/>
      <c r="M413" s="104" t="str">
        <f>IF(ISTEXT(D413),IF(L413="","",IF(HLOOKUP(INT($I413),'1. Eingabemaske'!$I$12:$V$21,2,FALSE)&lt;&gt;0,HLOOKUP(INT($I413),'1. Eingabemaske'!$I$12:$V$21,2,FALSE),"")),"")</f>
        <v/>
      </c>
      <c r="N413" s="105" t="str">
        <f>IF(ISTEXT($D413),IF(F413="M",IF(L413="","",IF($K413="Frühentwickler",VLOOKUP(INT($I413),'1. Eingabemaske'!$Z$12:$AF$28,5,FALSE),IF($K413="Normalentwickler",VLOOKUP(INT($I413),'1. Eingabemaske'!$Z$12:$AF$23,6,FALSE),IF($K413="Spätentwickler",VLOOKUP(INT($I413),'1. Eingabemaske'!$Z$12:$AF$23,7,FALSE),0)))+((VLOOKUP(INT($I413),'1. Eingabemaske'!$Z$12:$AF$23,2,FALSE))*(($G413-DATE(YEAR($G413),1,1)+1)/365))),IF(F413="W",(IF($K413="Frühentwickler",VLOOKUP(INT($I413),'1. Eingabemaske'!$AH$12:$AN$28,5,FALSE),IF($K413="Normalentwickler",VLOOKUP(INT($I413),'1. Eingabemaske'!$AH$12:$AN$23,6,FALSE),IF($K413="Spätentwickler",VLOOKUP(INT($I413),'1. Eingabemaske'!$AH$12:$AN$23,7,FALSE),0)))+((VLOOKUP(INT($I413),'1. Eingabemaske'!$AH$12:$AN$23,2,FALSE))*(($G413-DATE(YEAR($G413),1,1)+1)/365))),"Geschlecht fehlt!")),"")</f>
        <v/>
      </c>
      <c r="O413" s="106" t="str">
        <f>IF(ISTEXT(D413),IF(M413="","",IF('1. Eingabemaske'!$F$13="",0,(IF('1. Eingabemaske'!$F$13=0,(L413/'1. Eingabemaske'!$G$13),(L413-1)/('1. Eingabemaske'!$G$13-1))*M413*N413))),"")</f>
        <v/>
      </c>
      <c r="P413" s="103"/>
      <c r="Q413" s="103"/>
      <c r="R413" s="104" t="str">
        <f t="shared" si="50"/>
        <v/>
      </c>
      <c r="S413" s="104" t="str">
        <f>IF(AND(ISTEXT($D413),ISNUMBER(R413)),IF(HLOOKUP(INT($I413),'1. Eingabemaske'!$I$12:$V$21,3,FALSE)&lt;&gt;0,HLOOKUP(INT($I413),'1. Eingabemaske'!$I$12:$V$21,3,FALSE),""),"")</f>
        <v/>
      </c>
      <c r="T413" s="106" t="str">
        <f>IF(ISTEXT($D413),IF($S413="","",IF($R413="","",IF('1. Eingabemaske'!$F$14="",0,(IF('1. Eingabemaske'!$F$14=0,(R413/'1. Eingabemaske'!$G$14),(R413-1)/('1. Eingabemaske'!$G$14-1))*$S413)))),"")</f>
        <v/>
      </c>
      <c r="U413" s="103"/>
      <c r="V413" s="103"/>
      <c r="W413" s="104" t="str">
        <f t="shared" si="51"/>
        <v/>
      </c>
      <c r="X413" s="104" t="str">
        <f>IF(AND(ISTEXT($D413),ISNUMBER(W413)),IF(HLOOKUP(INT($I413),'1. Eingabemaske'!$I$12:$V$21,4,FALSE)&lt;&gt;0,HLOOKUP(INT($I413),'1. Eingabemaske'!$I$12:$V$21,4,FALSE),""),"")</f>
        <v/>
      </c>
      <c r="Y413" s="108" t="str">
        <f>IF(ISTEXT($D413),IF($W413="","",IF($X413="","",IF('1. Eingabemaske'!$F$15="","",(IF('1. Eingabemaske'!$F$15=0,($W413/'1. Eingabemaske'!$G$15),($W413-1)/('1. Eingabemaske'!$G$15-1))*$X413)))),"")</f>
        <v/>
      </c>
      <c r="Z413" s="103"/>
      <c r="AA413" s="103"/>
      <c r="AB413" s="104" t="str">
        <f t="shared" si="52"/>
        <v/>
      </c>
      <c r="AC413" s="104" t="str">
        <f>IF(AND(ISTEXT($D413),ISNUMBER($AB413)),IF(HLOOKUP(INT($I413),'1. Eingabemaske'!$I$12:$V$21,5,FALSE)&lt;&gt;0,HLOOKUP(INT($I413),'1. Eingabemaske'!$I$12:$V$21,5,FALSE),""),"")</f>
        <v/>
      </c>
      <c r="AD413" s="91" t="str">
        <f>IF(ISTEXT($D413),IF($AC413="","",IF('1. Eingabemaske'!$F$16="","",(IF('1. Eingabemaske'!$F$16=0,($AB413/'1. Eingabemaske'!$G$16),($AB413-1)/('1. Eingabemaske'!$G$16-1))*$AC413))),"")</f>
        <v/>
      </c>
      <c r="AE413" s="92" t="str">
        <f>IF(ISTEXT($D413),IF(F413="M",IF(L413="","",IF($K413="Frühentwickler",VLOOKUP(INT($I413),'1. Eingabemaske'!$Z$12:$AF$28,5,FALSE),IF($K413="Normalentwickler",VLOOKUP(INT($I413),'1. Eingabemaske'!$Z$12:$AF$23,6,FALSE),IF($K413="Spätentwickler",VLOOKUP(INT($I413),'1. Eingabemaske'!$Z$12:$AF$23,7,FALSE),0)))+((VLOOKUP(INT($I413),'1. Eingabemaske'!$Z$12:$AF$23,2,FALSE))*(($G413-DATE(YEAR($G413),1,1)+1)/365))),IF(F413="W",(IF($K413="Frühentwickler",VLOOKUP(INT($I413),'1. Eingabemaske'!$AH$12:$AN$28,5,FALSE),IF($K413="Normalentwickler",VLOOKUP(INT($I413),'1. Eingabemaske'!$AH$12:$AN$23,6,FALSE),IF($K413="Spätentwickler",VLOOKUP(INT($I413),'1. Eingabemaske'!$AH$12:$AN$23,7,FALSE),0)))+((VLOOKUP(INT($I413),'1. Eingabemaske'!$AH$12:$AN$23,2,FALSE))*(($G413-DATE(YEAR($G413),1,1)+1)/365))),"Geschlecht fehlt!")),"")</f>
        <v/>
      </c>
      <c r="AF413" s="93" t="str">
        <f t="shared" si="53"/>
        <v/>
      </c>
      <c r="AG413" s="103"/>
      <c r="AH413" s="94" t="str">
        <f>IF(AND(ISTEXT($D413),ISNUMBER($AG413)),IF(HLOOKUP(INT($I413),'1. Eingabemaske'!$I$12:$V$21,6,FALSE)&lt;&gt;0,HLOOKUP(INT($I413),'1. Eingabemaske'!$I$12:$V$21,6,FALSE),""),"")</f>
        <v/>
      </c>
      <c r="AI413" s="91" t="str">
        <f>IF(ISTEXT($D413),IF($AH413="","",IF('1. Eingabemaske'!$F$17="","",(IF('1. Eingabemaske'!$F$17=0,($AG413/'1. Eingabemaske'!$G$17),($AG413-1)/('1. Eingabemaske'!$G$17-1))*$AH413))),"")</f>
        <v/>
      </c>
      <c r="AJ413" s="103"/>
      <c r="AK413" s="94" t="str">
        <f>IF(AND(ISTEXT($D413),ISNUMBER($AJ413)),IF(HLOOKUP(INT($I413),'1. Eingabemaske'!$I$12:$V$21,7,FALSE)&lt;&gt;0,HLOOKUP(INT($I413),'1. Eingabemaske'!$I$12:$V$21,7,FALSE),""),"")</f>
        <v/>
      </c>
      <c r="AL413" s="91" t="str">
        <f>IF(ISTEXT($D413),IF(AJ413=0,0,IF($AK413="","",IF('1. Eingabemaske'!$F$18="","",(IF('1. Eingabemaske'!$F$18=0,($AJ413/'1. Eingabemaske'!$G$18),($AJ413-1)/('1. Eingabemaske'!$G$18-1))*$AK413)))),"")</f>
        <v/>
      </c>
      <c r="AM413" s="103"/>
      <c r="AN413" s="94" t="str">
        <f>IF(AND(ISTEXT($D413),ISNUMBER($AM413)),IF(HLOOKUP(INT($I413),'1. Eingabemaske'!$I$12:$V$21,8,FALSE)&lt;&gt;0,HLOOKUP(INT($I413),'1. Eingabemaske'!$I$12:$V$21,8,FALSE),""),"")</f>
        <v/>
      </c>
      <c r="AO413" s="89" t="str">
        <f>IF(ISTEXT($D413),IF($AN413="","",IF('1. Eingabemaske'!#REF!="","",(IF('1. Eingabemaske'!#REF!=0,($AM413/'1. Eingabemaske'!#REF!),($AM413-1)/('1. Eingabemaske'!#REF!-1))*$AN413))),"")</f>
        <v/>
      </c>
      <c r="AP413" s="110"/>
      <c r="AQ413" s="94" t="str">
        <f>IF(AND(ISTEXT($D413),ISNUMBER($AP413)),IF(HLOOKUP(INT($I413),'1. Eingabemaske'!$I$12:$V$21,9,FALSE)&lt;&gt;0,HLOOKUP(INT($I413),'1. Eingabemaske'!$I$12:$V$21,9,FALSE),""),"")</f>
        <v/>
      </c>
      <c r="AR413" s="103"/>
      <c r="AS413" s="94" t="str">
        <f>IF(AND(ISTEXT($D413),ISNUMBER($AR413)),IF(HLOOKUP(INT($I413),'1. Eingabemaske'!$I$12:$V$21,10,FALSE)&lt;&gt;0,HLOOKUP(INT($I413),'1. Eingabemaske'!$I$12:$V$21,10,FALSE),""),"")</f>
        <v/>
      </c>
      <c r="AT413" s="95" t="str">
        <f>IF(ISTEXT($D413),(IF($AQ413="",0,IF('1. Eingabemaske'!$F$19="","",(IF('1. Eingabemaske'!$F$19=0,($AP413/'1. Eingabemaske'!$G$19),($AP413-1)/('1. Eingabemaske'!$G$19-1))*$AQ413)))+IF($AS413="",0,IF('1. Eingabemaske'!$F$20="","",(IF('1. Eingabemaske'!$F$20=0,($AR413/'1. Eingabemaske'!$G$20),($AR413-1)/('1. Eingabemaske'!$G$20-1))*$AS413)))),"")</f>
        <v/>
      </c>
      <c r="AU413" s="103"/>
      <c r="AV413" s="94" t="str">
        <f>IF(AND(ISTEXT($D413),ISNUMBER($AU413)),IF(HLOOKUP(INT($I413),'1. Eingabemaske'!$I$12:$V$21,11,FALSE)&lt;&gt;0,HLOOKUP(INT($I413),'1. Eingabemaske'!$I$12:$V$21,11,FALSE),""),"")</f>
        <v/>
      </c>
      <c r="AW413" s="103"/>
      <c r="AX413" s="94" t="str">
        <f>IF(AND(ISTEXT($D413),ISNUMBER($AW413)),IF(HLOOKUP(INT($I413),'1. Eingabemaske'!$I$12:$V$21,12,FALSE)&lt;&gt;0,HLOOKUP(INT($I413),'1. Eingabemaske'!$I$12:$V$21,12,FALSE),""),"")</f>
        <v/>
      </c>
      <c r="AY413" s="95" t="str">
        <f>IF(ISTEXT($D413),SUM(IF($AV413="",0,IF('1. Eingabemaske'!$F$21="","",(IF('1. Eingabemaske'!$F$21=0,($AU413/'1. Eingabemaske'!$G$21),($AU413-1)/('1. Eingabemaske'!$G$21-1)))*$AV413)),IF($AX413="",0,IF('1. Eingabemaske'!#REF!="","",(IF('1. Eingabemaske'!#REF!=0,($AW413/'1. Eingabemaske'!#REF!),($AW413-1)/('1. Eingabemaske'!#REF!-1)))*$AX413))),"")</f>
        <v/>
      </c>
      <c r="AZ413" s="84" t="str">
        <f t="shared" si="54"/>
        <v>Bitte BES einfügen</v>
      </c>
      <c r="BA413" s="96" t="str">
        <f t="shared" si="55"/>
        <v/>
      </c>
      <c r="BB413" s="100"/>
      <c r="BC413" s="100"/>
      <c r="BD413" s="100"/>
    </row>
    <row r="414" spans="2:56" ht="13.5" thickBot="1" x14ac:dyDescent="0.45">
      <c r="B414" s="99" t="str">
        <f t="shared" si="48"/>
        <v xml:space="preserve"> </v>
      </c>
      <c r="C414" s="100"/>
      <c r="D414" s="100"/>
      <c r="E414" s="100"/>
      <c r="F414" s="100"/>
      <c r="G414" s="101"/>
      <c r="H414" s="101"/>
      <c r="I414" s="84" t="str">
        <f>IF(ISBLANK(Tableau1[[#This Row],[Name]]),"",((Tableau1[[#This Row],[Testdatum]]-Tableau1[[#This Row],[Geburtsdatum]])/365))</f>
        <v/>
      </c>
      <c r="J414" s="102" t="str">
        <f t="shared" si="49"/>
        <v xml:space="preserve"> </v>
      </c>
      <c r="K414" s="103"/>
      <c r="L414" s="103"/>
      <c r="M414" s="104" t="str">
        <f>IF(ISTEXT(D414),IF(L414="","",IF(HLOOKUP(INT($I414),'1. Eingabemaske'!$I$12:$V$21,2,FALSE)&lt;&gt;0,HLOOKUP(INT($I414),'1. Eingabemaske'!$I$12:$V$21,2,FALSE),"")),"")</f>
        <v/>
      </c>
      <c r="N414" s="105" t="str">
        <f>IF(ISTEXT($D414),IF(F414="M",IF(L414="","",IF($K414="Frühentwickler",VLOOKUP(INT($I414),'1. Eingabemaske'!$Z$12:$AF$28,5,FALSE),IF($K414="Normalentwickler",VLOOKUP(INT($I414),'1. Eingabemaske'!$Z$12:$AF$23,6,FALSE),IF($K414="Spätentwickler",VLOOKUP(INT($I414),'1. Eingabemaske'!$Z$12:$AF$23,7,FALSE),0)))+((VLOOKUP(INT($I414),'1. Eingabemaske'!$Z$12:$AF$23,2,FALSE))*(($G414-DATE(YEAR($G414),1,1)+1)/365))),IF(F414="W",(IF($K414="Frühentwickler",VLOOKUP(INT($I414),'1. Eingabemaske'!$AH$12:$AN$28,5,FALSE),IF($K414="Normalentwickler",VLOOKUP(INT($I414),'1. Eingabemaske'!$AH$12:$AN$23,6,FALSE),IF($K414="Spätentwickler",VLOOKUP(INT($I414),'1. Eingabemaske'!$AH$12:$AN$23,7,FALSE),0)))+((VLOOKUP(INT($I414),'1. Eingabemaske'!$AH$12:$AN$23,2,FALSE))*(($G414-DATE(YEAR($G414),1,1)+1)/365))),"Geschlecht fehlt!")),"")</f>
        <v/>
      </c>
      <c r="O414" s="106" t="str">
        <f>IF(ISTEXT(D414),IF(M414="","",IF('1. Eingabemaske'!$F$13="",0,(IF('1. Eingabemaske'!$F$13=0,(L414/'1. Eingabemaske'!$G$13),(L414-1)/('1. Eingabemaske'!$G$13-1))*M414*N414))),"")</f>
        <v/>
      </c>
      <c r="P414" s="103"/>
      <c r="Q414" s="103"/>
      <c r="R414" s="104" t="str">
        <f t="shared" si="50"/>
        <v/>
      </c>
      <c r="S414" s="104" t="str">
        <f>IF(AND(ISTEXT($D414),ISNUMBER(R414)),IF(HLOOKUP(INT($I414),'1. Eingabemaske'!$I$12:$V$21,3,FALSE)&lt;&gt;0,HLOOKUP(INT($I414),'1. Eingabemaske'!$I$12:$V$21,3,FALSE),""),"")</f>
        <v/>
      </c>
      <c r="T414" s="106" t="str">
        <f>IF(ISTEXT($D414),IF($S414="","",IF($R414="","",IF('1. Eingabemaske'!$F$14="",0,(IF('1. Eingabemaske'!$F$14=0,(R414/'1. Eingabemaske'!$G$14),(R414-1)/('1. Eingabemaske'!$G$14-1))*$S414)))),"")</f>
        <v/>
      </c>
      <c r="U414" s="103"/>
      <c r="V414" s="103"/>
      <c r="W414" s="104" t="str">
        <f t="shared" si="51"/>
        <v/>
      </c>
      <c r="X414" s="104" t="str">
        <f>IF(AND(ISTEXT($D414),ISNUMBER(W414)),IF(HLOOKUP(INT($I414),'1. Eingabemaske'!$I$12:$V$21,4,FALSE)&lt;&gt;0,HLOOKUP(INT($I414),'1. Eingabemaske'!$I$12:$V$21,4,FALSE),""),"")</f>
        <v/>
      </c>
      <c r="Y414" s="108" t="str">
        <f>IF(ISTEXT($D414),IF($W414="","",IF($X414="","",IF('1. Eingabemaske'!$F$15="","",(IF('1. Eingabemaske'!$F$15=0,($W414/'1. Eingabemaske'!$G$15),($W414-1)/('1. Eingabemaske'!$G$15-1))*$X414)))),"")</f>
        <v/>
      </c>
      <c r="Z414" s="103"/>
      <c r="AA414" s="103"/>
      <c r="AB414" s="104" t="str">
        <f t="shared" si="52"/>
        <v/>
      </c>
      <c r="AC414" s="104" t="str">
        <f>IF(AND(ISTEXT($D414),ISNUMBER($AB414)),IF(HLOOKUP(INT($I414),'1. Eingabemaske'!$I$12:$V$21,5,FALSE)&lt;&gt;0,HLOOKUP(INT($I414),'1. Eingabemaske'!$I$12:$V$21,5,FALSE),""),"")</f>
        <v/>
      </c>
      <c r="AD414" s="91" t="str">
        <f>IF(ISTEXT($D414),IF($AC414="","",IF('1. Eingabemaske'!$F$16="","",(IF('1. Eingabemaske'!$F$16=0,($AB414/'1. Eingabemaske'!$G$16),($AB414-1)/('1. Eingabemaske'!$G$16-1))*$AC414))),"")</f>
        <v/>
      </c>
      <c r="AE414" s="92" t="str">
        <f>IF(ISTEXT($D414),IF(F414="M",IF(L414="","",IF($K414="Frühentwickler",VLOOKUP(INT($I414),'1. Eingabemaske'!$Z$12:$AF$28,5,FALSE),IF($K414="Normalentwickler",VLOOKUP(INT($I414),'1. Eingabemaske'!$Z$12:$AF$23,6,FALSE),IF($K414="Spätentwickler",VLOOKUP(INT($I414),'1. Eingabemaske'!$Z$12:$AF$23,7,FALSE),0)))+((VLOOKUP(INT($I414),'1. Eingabemaske'!$Z$12:$AF$23,2,FALSE))*(($G414-DATE(YEAR($G414),1,1)+1)/365))),IF(F414="W",(IF($K414="Frühentwickler",VLOOKUP(INT($I414),'1. Eingabemaske'!$AH$12:$AN$28,5,FALSE),IF($K414="Normalentwickler",VLOOKUP(INT($I414),'1. Eingabemaske'!$AH$12:$AN$23,6,FALSE),IF($K414="Spätentwickler",VLOOKUP(INT($I414),'1. Eingabemaske'!$AH$12:$AN$23,7,FALSE),0)))+((VLOOKUP(INT($I414),'1. Eingabemaske'!$AH$12:$AN$23,2,FALSE))*(($G414-DATE(YEAR($G414),1,1)+1)/365))),"Geschlecht fehlt!")),"")</f>
        <v/>
      </c>
      <c r="AF414" s="93" t="str">
        <f t="shared" si="53"/>
        <v/>
      </c>
      <c r="AG414" s="103"/>
      <c r="AH414" s="94" t="str">
        <f>IF(AND(ISTEXT($D414),ISNUMBER($AG414)),IF(HLOOKUP(INT($I414),'1. Eingabemaske'!$I$12:$V$21,6,FALSE)&lt;&gt;0,HLOOKUP(INT($I414),'1. Eingabemaske'!$I$12:$V$21,6,FALSE),""),"")</f>
        <v/>
      </c>
      <c r="AI414" s="91" t="str">
        <f>IF(ISTEXT($D414),IF($AH414="","",IF('1. Eingabemaske'!$F$17="","",(IF('1. Eingabemaske'!$F$17=0,($AG414/'1. Eingabemaske'!$G$17),($AG414-1)/('1. Eingabemaske'!$G$17-1))*$AH414))),"")</f>
        <v/>
      </c>
      <c r="AJ414" s="103"/>
      <c r="AK414" s="94" t="str">
        <f>IF(AND(ISTEXT($D414),ISNUMBER($AJ414)),IF(HLOOKUP(INT($I414),'1. Eingabemaske'!$I$12:$V$21,7,FALSE)&lt;&gt;0,HLOOKUP(INT($I414),'1. Eingabemaske'!$I$12:$V$21,7,FALSE),""),"")</f>
        <v/>
      </c>
      <c r="AL414" s="91" t="str">
        <f>IF(ISTEXT($D414),IF(AJ414=0,0,IF($AK414="","",IF('1. Eingabemaske'!$F$18="","",(IF('1. Eingabemaske'!$F$18=0,($AJ414/'1. Eingabemaske'!$G$18),($AJ414-1)/('1. Eingabemaske'!$G$18-1))*$AK414)))),"")</f>
        <v/>
      </c>
      <c r="AM414" s="103"/>
      <c r="AN414" s="94" t="str">
        <f>IF(AND(ISTEXT($D414),ISNUMBER($AM414)),IF(HLOOKUP(INT($I414),'1. Eingabemaske'!$I$12:$V$21,8,FALSE)&lt;&gt;0,HLOOKUP(INT($I414),'1. Eingabemaske'!$I$12:$V$21,8,FALSE),""),"")</f>
        <v/>
      </c>
      <c r="AO414" s="89" t="str">
        <f>IF(ISTEXT($D414),IF($AN414="","",IF('1. Eingabemaske'!#REF!="","",(IF('1. Eingabemaske'!#REF!=0,($AM414/'1. Eingabemaske'!#REF!),($AM414-1)/('1. Eingabemaske'!#REF!-1))*$AN414))),"")</f>
        <v/>
      </c>
      <c r="AP414" s="110"/>
      <c r="AQ414" s="94" t="str">
        <f>IF(AND(ISTEXT($D414),ISNUMBER($AP414)),IF(HLOOKUP(INT($I414),'1. Eingabemaske'!$I$12:$V$21,9,FALSE)&lt;&gt;0,HLOOKUP(INT($I414),'1. Eingabemaske'!$I$12:$V$21,9,FALSE),""),"")</f>
        <v/>
      </c>
      <c r="AR414" s="103"/>
      <c r="AS414" s="94" t="str">
        <f>IF(AND(ISTEXT($D414),ISNUMBER($AR414)),IF(HLOOKUP(INT($I414),'1. Eingabemaske'!$I$12:$V$21,10,FALSE)&lt;&gt;0,HLOOKUP(INT($I414),'1. Eingabemaske'!$I$12:$V$21,10,FALSE),""),"")</f>
        <v/>
      </c>
      <c r="AT414" s="95" t="str">
        <f>IF(ISTEXT($D414),(IF($AQ414="",0,IF('1. Eingabemaske'!$F$19="","",(IF('1. Eingabemaske'!$F$19=0,($AP414/'1. Eingabemaske'!$G$19),($AP414-1)/('1. Eingabemaske'!$G$19-1))*$AQ414)))+IF($AS414="",0,IF('1. Eingabemaske'!$F$20="","",(IF('1. Eingabemaske'!$F$20=0,($AR414/'1. Eingabemaske'!$G$20),($AR414-1)/('1. Eingabemaske'!$G$20-1))*$AS414)))),"")</f>
        <v/>
      </c>
      <c r="AU414" s="103"/>
      <c r="AV414" s="94" t="str">
        <f>IF(AND(ISTEXT($D414),ISNUMBER($AU414)),IF(HLOOKUP(INT($I414),'1. Eingabemaske'!$I$12:$V$21,11,FALSE)&lt;&gt;0,HLOOKUP(INT($I414),'1. Eingabemaske'!$I$12:$V$21,11,FALSE),""),"")</f>
        <v/>
      </c>
      <c r="AW414" s="103"/>
      <c r="AX414" s="94" t="str">
        <f>IF(AND(ISTEXT($D414),ISNUMBER($AW414)),IF(HLOOKUP(INT($I414),'1. Eingabemaske'!$I$12:$V$21,12,FALSE)&lt;&gt;0,HLOOKUP(INT($I414),'1. Eingabemaske'!$I$12:$V$21,12,FALSE),""),"")</f>
        <v/>
      </c>
      <c r="AY414" s="95" t="str">
        <f>IF(ISTEXT($D414),SUM(IF($AV414="",0,IF('1. Eingabemaske'!$F$21="","",(IF('1. Eingabemaske'!$F$21=0,($AU414/'1. Eingabemaske'!$G$21),($AU414-1)/('1. Eingabemaske'!$G$21-1)))*$AV414)),IF($AX414="",0,IF('1. Eingabemaske'!#REF!="","",(IF('1. Eingabemaske'!#REF!=0,($AW414/'1. Eingabemaske'!#REF!),($AW414-1)/('1. Eingabemaske'!#REF!-1)))*$AX414))),"")</f>
        <v/>
      </c>
      <c r="AZ414" s="84" t="str">
        <f t="shared" si="54"/>
        <v>Bitte BES einfügen</v>
      </c>
      <c r="BA414" s="96" t="str">
        <f t="shared" si="55"/>
        <v/>
      </c>
      <c r="BB414" s="100"/>
      <c r="BC414" s="100"/>
      <c r="BD414" s="100"/>
    </row>
    <row r="415" spans="2:56" ht="13.5" thickBot="1" x14ac:dyDescent="0.45">
      <c r="B415" s="99" t="str">
        <f t="shared" si="48"/>
        <v xml:space="preserve"> </v>
      </c>
      <c r="C415" s="100"/>
      <c r="D415" s="100"/>
      <c r="E415" s="100"/>
      <c r="F415" s="100"/>
      <c r="G415" s="101"/>
      <c r="H415" s="101"/>
      <c r="I415" s="84" t="str">
        <f>IF(ISBLANK(Tableau1[[#This Row],[Name]]),"",((Tableau1[[#This Row],[Testdatum]]-Tableau1[[#This Row],[Geburtsdatum]])/365))</f>
        <v/>
      </c>
      <c r="J415" s="102" t="str">
        <f t="shared" si="49"/>
        <v xml:space="preserve"> </v>
      </c>
      <c r="K415" s="103"/>
      <c r="L415" s="103"/>
      <c r="M415" s="104" t="str">
        <f>IF(ISTEXT(D415),IF(L415="","",IF(HLOOKUP(INT($I415),'1. Eingabemaske'!$I$12:$V$21,2,FALSE)&lt;&gt;0,HLOOKUP(INT($I415),'1. Eingabemaske'!$I$12:$V$21,2,FALSE),"")),"")</f>
        <v/>
      </c>
      <c r="N415" s="105" t="str">
        <f>IF(ISTEXT($D415),IF(F415="M",IF(L415="","",IF($K415="Frühentwickler",VLOOKUP(INT($I415),'1. Eingabemaske'!$Z$12:$AF$28,5,FALSE),IF($K415="Normalentwickler",VLOOKUP(INT($I415),'1. Eingabemaske'!$Z$12:$AF$23,6,FALSE),IF($K415="Spätentwickler",VLOOKUP(INT($I415),'1. Eingabemaske'!$Z$12:$AF$23,7,FALSE),0)))+((VLOOKUP(INT($I415),'1. Eingabemaske'!$Z$12:$AF$23,2,FALSE))*(($G415-DATE(YEAR($G415),1,1)+1)/365))),IF(F415="W",(IF($K415="Frühentwickler",VLOOKUP(INT($I415),'1. Eingabemaske'!$AH$12:$AN$28,5,FALSE),IF($K415="Normalentwickler",VLOOKUP(INT($I415),'1. Eingabemaske'!$AH$12:$AN$23,6,FALSE),IF($K415="Spätentwickler",VLOOKUP(INT($I415),'1. Eingabemaske'!$AH$12:$AN$23,7,FALSE),0)))+((VLOOKUP(INT($I415),'1. Eingabemaske'!$AH$12:$AN$23,2,FALSE))*(($G415-DATE(YEAR($G415),1,1)+1)/365))),"Geschlecht fehlt!")),"")</f>
        <v/>
      </c>
      <c r="O415" s="106" t="str">
        <f>IF(ISTEXT(D415),IF(M415="","",IF('1. Eingabemaske'!$F$13="",0,(IF('1. Eingabemaske'!$F$13=0,(L415/'1. Eingabemaske'!$G$13),(L415-1)/('1. Eingabemaske'!$G$13-1))*M415*N415))),"")</f>
        <v/>
      </c>
      <c r="P415" s="103"/>
      <c r="Q415" s="103"/>
      <c r="R415" s="104" t="str">
        <f t="shared" si="50"/>
        <v/>
      </c>
      <c r="S415" s="104" t="str">
        <f>IF(AND(ISTEXT($D415),ISNUMBER(R415)),IF(HLOOKUP(INT($I415),'1. Eingabemaske'!$I$12:$V$21,3,FALSE)&lt;&gt;0,HLOOKUP(INT($I415),'1. Eingabemaske'!$I$12:$V$21,3,FALSE),""),"")</f>
        <v/>
      </c>
      <c r="T415" s="106" t="str">
        <f>IF(ISTEXT($D415),IF($S415="","",IF($R415="","",IF('1. Eingabemaske'!$F$14="",0,(IF('1. Eingabemaske'!$F$14=0,(R415/'1. Eingabemaske'!$G$14),(R415-1)/('1. Eingabemaske'!$G$14-1))*$S415)))),"")</f>
        <v/>
      </c>
      <c r="U415" s="103"/>
      <c r="V415" s="103"/>
      <c r="W415" s="104" t="str">
        <f t="shared" si="51"/>
        <v/>
      </c>
      <c r="X415" s="104" t="str">
        <f>IF(AND(ISTEXT($D415),ISNUMBER(W415)),IF(HLOOKUP(INT($I415),'1. Eingabemaske'!$I$12:$V$21,4,FALSE)&lt;&gt;0,HLOOKUP(INT($I415),'1. Eingabemaske'!$I$12:$V$21,4,FALSE),""),"")</f>
        <v/>
      </c>
      <c r="Y415" s="108" t="str">
        <f>IF(ISTEXT($D415),IF($W415="","",IF($X415="","",IF('1. Eingabemaske'!$F$15="","",(IF('1. Eingabemaske'!$F$15=0,($W415/'1. Eingabemaske'!$G$15),($W415-1)/('1. Eingabemaske'!$G$15-1))*$X415)))),"")</f>
        <v/>
      </c>
      <c r="Z415" s="103"/>
      <c r="AA415" s="103"/>
      <c r="AB415" s="104" t="str">
        <f t="shared" si="52"/>
        <v/>
      </c>
      <c r="AC415" s="104" t="str">
        <f>IF(AND(ISTEXT($D415),ISNUMBER($AB415)),IF(HLOOKUP(INT($I415),'1. Eingabemaske'!$I$12:$V$21,5,FALSE)&lt;&gt;0,HLOOKUP(INT($I415),'1. Eingabemaske'!$I$12:$V$21,5,FALSE),""),"")</f>
        <v/>
      </c>
      <c r="AD415" s="91" t="str">
        <f>IF(ISTEXT($D415),IF($AC415="","",IF('1. Eingabemaske'!$F$16="","",(IF('1. Eingabemaske'!$F$16=0,($AB415/'1. Eingabemaske'!$G$16),($AB415-1)/('1. Eingabemaske'!$G$16-1))*$AC415))),"")</f>
        <v/>
      </c>
      <c r="AE415" s="92" t="str">
        <f>IF(ISTEXT($D415),IF(F415="M",IF(L415="","",IF($K415="Frühentwickler",VLOOKUP(INT($I415),'1. Eingabemaske'!$Z$12:$AF$28,5,FALSE),IF($K415="Normalentwickler",VLOOKUP(INT($I415),'1. Eingabemaske'!$Z$12:$AF$23,6,FALSE),IF($K415="Spätentwickler",VLOOKUP(INT($I415),'1. Eingabemaske'!$Z$12:$AF$23,7,FALSE),0)))+((VLOOKUP(INT($I415),'1. Eingabemaske'!$Z$12:$AF$23,2,FALSE))*(($G415-DATE(YEAR($G415),1,1)+1)/365))),IF(F415="W",(IF($K415="Frühentwickler",VLOOKUP(INT($I415),'1. Eingabemaske'!$AH$12:$AN$28,5,FALSE),IF($K415="Normalentwickler",VLOOKUP(INT($I415),'1. Eingabemaske'!$AH$12:$AN$23,6,FALSE),IF($K415="Spätentwickler",VLOOKUP(INT($I415),'1. Eingabemaske'!$AH$12:$AN$23,7,FALSE),0)))+((VLOOKUP(INT($I415),'1. Eingabemaske'!$AH$12:$AN$23,2,FALSE))*(($G415-DATE(YEAR($G415),1,1)+1)/365))),"Geschlecht fehlt!")),"")</f>
        <v/>
      </c>
      <c r="AF415" s="93" t="str">
        <f t="shared" si="53"/>
        <v/>
      </c>
      <c r="AG415" s="103"/>
      <c r="AH415" s="94" t="str">
        <f>IF(AND(ISTEXT($D415),ISNUMBER($AG415)),IF(HLOOKUP(INT($I415),'1. Eingabemaske'!$I$12:$V$21,6,FALSE)&lt;&gt;0,HLOOKUP(INT($I415),'1. Eingabemaske'!$I$12:$V$21,6,FALSE),""),"")</f>
        <v/>
      </c>
      <c r="AI415" s="91" t="str">
        <f>IF(ISTEXT($D415),IF($AH415="","",IF('1. Eingabemaske'!$F$17="","",(IF('1. Eingabemaske'!$F$17=0,($AG415/'1. Eingabemaske'!$G$17),($AG415-1)/('1. Eingabemaske'!$G$17-1))*$AH415))),"")</f>
        <v/>
      </c>
      <c r="AJ415" s="103"/>
      <c r="AK415" s="94" t="str">
        <f>IF(AND(ISTEXT($D415),ISNUMBER($AJ415)),IF(HLOOKUP(INT($I415),'1. Eingabemaske'!$I$12:$V$21,7,FALSE)&lt;&gt;0,HLOOKUP(INT($I415),'1. Eingabemaske'!$I$12:$V$21,7,FALSE),""),"")</f>
        <v/>
      </c>
      <c r="AL415" s="91" t="str">
        <f>IF(ISTEXT($D415),IF(AJ415=0,0,IF($AK415="","",IF('1. Eingabemaske'!$F$18="","",(IF('1. Eingabemaske'!$F$18=0,($AJ415/'1. Eingabemaske'!$G$18),($AJ415-1)/('1. Eingabemaske'!$G$18-1))*$AK415)))),"")</f>
        <v/>
      </c>
      <c r="AM415" s="103"/>
      <c r="AN415" s="94" t="str">
        <f>IF(AND(ISTEXT($D415),ISNUMBER($AM415)),IF(HLOOKUP(INT($I415),'1. Eingabemaske'!$I$12:$V$21,8,FALSE)&lt;&gt;0,HLOOKUP(INT($I415),'1. Eingabemaske'!$I$12:$V$21,8,FALSE),""),"")</f>
        <v/>
      </c>
      <c r="AO415" s="89" t="str">
        <f>IF(ISTEXT($D415),IF($AN415="","",IF('1. Eingabemaske'!#REF!="","",(IF('1. Eingabemaske'!#REF!=0,($AM415/'1. Eingabemaske'!#REF!),($AM415-1)/('1. Eingabemaske'!#REF!-1))*$AN415))),"")</f>
        <v/>
      </c>
      <c r="AP415" s="110"/>
      <c r="AQ415" s="94" t="str">
        <f>IF(AND(ISTEXT($D415),ISNUMBER($AP415)),IF(HLOOKUP(INT($I415),'1. Eingabemaske'!$I$12:$V$21,9,FALSE)&lt;&gt;0,HLOOKUP(INT($I415),'1. Eingabemaske'!$I$12:$V$21,9,FALSE),""),"")</f>
        <v/>
      </c>
      <c r="AR415" s="103"/>
      <c r="AS415" s="94" t="str">
        <f>IF(AND(ISTEXT($D415),ISNUMBER($AR415)),IF(HLOOKUP(INT($I415),'1. Eingabemaske'!$I$12:$V$21,10,FALSE)&lt;&gt;0,HLOOKUP(INT($I415),'1. Eingabemaske'!$I$12:$V$21,10,FALSE),""),"")</f>
        <v/>
      </c>
      <c r="AT415" s="95" t="str">
        <f>IF(ISTEXT($D415),(IF($AQ415="",0,IF('1. Eingabemaske'!$F$19="","",(IF('1. Eingabemaske'!$F$19=0,($AP415/'1. Eingabemaske'!$G$19),($AP415-1)/('1. Eingabemaske'!$G$19-1))*$AQ415)))+IF($AS415="",0,IF('1. Eingabemaske'!$F$20="","",(IF('1. Eingabemaske'!$F$20=0,($AR415/'1. Eingabemaske'!$G$20),($AR415-1)/('1. Eingabemaske'!$G$20-1))*$AS415)))),"")</f>
        <v/>
      </c>
      <c r="AU415" s="103"/>
      <c r="AV415" s="94" t="str">
        <f>IF(AND(ISTEXT($D415),ISNUMBER($AU415)),IF(HLOOKUP(INT($I415),'1. Eingabemaske'!$I$12:$V$21,11,FALSE)&lt;&gt;0,HLOOKUP(INT($I415),'1. Eingabemaske'!$I$12:$V$21,11,FALSE),""),"")</f>
        <v/>
      </c>
      <c r="AW415" s="103"/>
      <c r="AX415" s="94" t="str">
        <f>IF(AND(ISTEXT($D415),ISNUMBER($AW415)),IF(HLOOKUP(INT($I415),'1. Eingabemaske'!$I$12:$V$21,12,FALSE)&lt;&gt;0,HLOOKUP(INT($I415),'1. Eingabemaske'!$I$12:$V$21,12,FALSE),""),"")</f>
        <v/>
      </c>
      <c r="AY415" s="95" t="str">
        <f>IF(ISTEXT($D415),SUM(IF($AV415="",0,IF('1. Eingabemaske'!$F$21="","",(IF('1. Eingabemaske'!$F$21=0,($AU415/'1. Eingabemaske'!$G$21),($AU415-1)/('1. Eingabemaske'!$G$21-1)))*$AV415)),IF($AX415="",0,IF('1. Eingabemaske'!#REF!="","",(IF('1. Eingabemaske'!#REF!=0,($AW415/'1. Eingabemaske'!#REF!),($AW415-1)/('1. Eingabemaske'!#REF!-1)))*$AX415))),"")</f>
        <v/>
      </c>
      <c r="AZ415" s="84" t="str">
        <f t="shared" si="54"/>
        <v>Bitte BES einfügen</v>
      </c>
      <c r="BA415" s="96" t="str">
        <f t="shared" si="55"/>
        <v/>
      </c>
      <c r="BB415" s="100"/>
      <c r="BC415" s="100"/>
      <c r="BD415" s="100"/>
    </row>
    <row r="416" spans="2:56" ht="13.5" thickBot="1" x14ac:dyDescent="0.45">
      <c r="B416" s="99" t="str">
        <f t="shared" si="48"/>
        <v xml:space="preserve"> </v>
      </c>
      <c r="C416" s="100"/>
      <c r="D416" s="100"/>
      <c r="E416" s="100"/>
      <c r="F416" s="100"/>
      <c r="G416" s="101"/>
      <c r="H416" s="101"/>
      <c r="I416" s="84" t="str">
        <f>IF(ISBLANK(Tableau1[[#This Row],[Name]]),"",((Tableau1[[#This Row],[Testdatum]]-Tableau1[[#This Row],[Geburtsdatum]])/365))</f>
        <v/>
      </c>
      <c r="J416" s="102" t="str">
        <f t="shared" si="49"/>
        <v xml:space="preserve"> </v>
      </c>
      <c r="K416" s="103"/>
      <c r="L416" s="103"/>
      <c r="M416" s="104" t="str">
        <f>IF(ISTEXT(D416),IF(L416="","",IF(HLOOKUP(INT($I416),'1. Eingabemaske'!$I$12:$V$21,2,FALSE)&lt;&gt;0,HLOOKUP(INT($I416),'1. Eingabemaske'!$I$12:$V$21,2,FALSE),"")),"")</f>
        <v/>
      </c>
      <c r="N416" s="105" t="str">
        <f>IF(ISTEXT($D416),IF(F416="M",IF(L416="","",IF($K416="Frühentwickler",VLOOKUP(INT($I416),'1. Eingabemaske'!$Z$12:$AF$28,5,FALSE),IF($K416="Normalentwickler",VLOOKUP(INT($I416),'1. Eingabemaske'!$Z$12:$AF$23,6,FALSE),IF($K416="Spätentwickler",VLOOKUP(INT($I416),'1. Eingabemaske'!$Z$12:$AF$23,7,FALSE),0)))+((VLOOKUP(INT($I416),'1. Eingabemaske'!$Z$12:$AF$23,2,FALSE))*(($G416-DATE(YEAR($G416),1,1)+1)/365))),IF(F416="W",(IF($K416="Frühentwickler",VLOOKUP(INT($I416),'1. Eingabemaske'!$AH$12:$AN$28,5,FALSE),IF($K416="Normalentwickler",VLOOKUP(INT($I416),'1. Eingabemaske'!$AH$12:$AN$23,6,FALSE),IF($K416="Spätentwickler",VLOOKUP(INT($I416),'1. Eingabemaske'!$AH$12:$AN$23,7,FALSE),0)))+((VLOOKUP(INT($I416),'1. Eingabemaske'!$AH$12:$AN$23,2,FALSE))*(($G416-DATE(YEAR($G416),1,1)+1)/365))),"Geschlecht fehlt!")),"")</f>
        <v/>
      </c>
      <c r="O416" s="106" t="str">
        <f>IF(ISTEXT(D416),IF(M416="","",IF('1. Eingabemaske'!$F$13="",0,(IF('1. Eingabemaske'!$F$13=0,(L416/'1. Eingabemaske'!$G$13),(L416-1)/('1. Eingabemaske'!$G$13-1))*M416*N416))),"")</f>
        <v/>
      </c>
      <c r="P416" s="103"/>
      <c r="Q416" s="103"/>
      <c r="R416" s="104" t="str">
        <f t="shared" si="50"/>
        <v/>
      </c>
      <c r="S416" s="104" t="str">
        <f>IF(AND(ISTEXT($D416),ISNUMBER(R416)),IF(HLOOKUP(INT($I416),'1. Eingabemaske'!$I$12:$V$21,3,FALSE)&lt;&gt;0,HLOOKUP(INT($I416),'1. Eingabemaske'!$I$12:$V$21,3,FALSE),""),"")</f>
        <v/>
      </c>
      <c r="T416" s="106" t="str">
        <f>IF(ISTEXT($D416),IF($S416="","",IF($R416="","",IF('1. Eingabemaske'!$F$14="",0,(IF('1. Eingabemaske'!$F$14=0,(R416/'1. Eingabemaske'!$G$14),(R416-1)/('1. Eingabemaske'!$G$14-1))*$S416)))),"")</f>
        <v/>
      </c>
      <c r="U416" s="103"/>
      <c r="V416" s="103"/>
      <c r="W416" s="104" t="str">
        <f t="shared" si="51"/>
        <v/>
      </c>
      <c r="X416" s="104" t="str">
        <f>IF(AND(ISTEXT($D416),ISNUMBER(W416)),IF(HLOOKUP(INT($I416),'1. Eingabemaske'!$I$12:$V$21,4,FALSE)&lt;&gt;0,HLOOKUP(INT($I416),'1. Eingabemaske'!$I$12:$V$21,4,FALSE),""),"")</f>
        <v/>
      </c>
      <c r="Y416" s="108" t="str">
        <f>IF(ISTEXT($D416),IF($W416="","",IF($X416="","",IF('1. Eingabemaske'!$F$15="","",(IF('1. Eingabemaske'!$F$15=0,($W416/'1. Eingabemaske'!$G$15),($W416-1)/('1. Eingabemaske'!$G$15-1))*$X416)))),"")</f>
        <v/>
      </c>
      <c r="Z416" s="103"/>
      <c r="AA416" s="103"/>
      <c r="AB416" s="104" t="str">
        <f t="shared" si="52"/>
        <v/>
      </c>
      <c r="AC416" s="104" t="str">
        <f>IF(AND(ISTEXT($D416),ISNUMBER($AB416)),IF(HLOOKUP(INT($I416),'1. Eingabemaske'!$I$12:$V$21,5,FALSE)&lt;&gt;0,HLOOKUP(INT($I416),'1. Eingabemaske'!$I$12:$V$21,5,FALSE),""),"")</f>
        <v/>
      </c>
      <c r="AD416" s="91" t="str">
        <f>IF(ISTEXT($D416),IF($AC416="","",IF('1. Eingabemaske'!$F$16="","",(IF('1. Eingabemaske'!$F$16=0,($AB416/'1. Eingabemaske'!$G$16),($AB416-1)/('1. Eingabemaske'!$G$16-1))*$AC416))),"")</f>
        <v/>
      </c>
      <c r="AE416" s="92" t="str">
        <f>IF(ISTEXT($D416),IF(F416="M",IF(L416="","",IF($K416="Frühentwickler",VLOOKUP(INT($I416),'1. Eingabemaske'!$Z$12:$AF$28,5,FALSE),IF($K416="Normalentwickler",VLOOKUP(INT($I416),'1. Eingabemaske'!$Z$12:$AF$23,6,FALSE),IF($K416="Spätentwickler",VLOOKUP(INT($I416),'1. Eingabemaske'!$Z$12:$AF$23,7,FALSE),0)))+((VLOOKUP(INT($I416),'1. Eingabemaske'!$Z$12:$AF$23,2,FALSE))*(($G416-DATE(YEAR($G416),1,1)+1)/365))),IF(F416="W",(IF($K416="Frühentwickler",VLOOKUP(INT($I416),'1. Eingabemaske'!$AH$12:$AN$28,5,FALSE),IF($K416="Normalentwickler",VLOOKUP(INT($I416),'1. Eingabemaske'!$AH$12:$AN$23,6,FALSE),IF($K416="Spätentwickler",VLOOKUP(INT($I416),'1. Eingabemaske'!$AH$12:$AN$23,7,FALSE),0)))+((VLOOKUP(INT($I416),'1. Eingabemaske'!$AH$12:$AN$23,2,FALSE))*(($G416-DATE(YEAR($G416),1,1)+1)/365))),"Geschlecht fehlt!")),"")</f>
        <v/>
      </c>
      <c r="AF416" s="93" t="str">
        <f t="shared" si="53"/>
        <v/>
      </c>
      <c r="AG416" s="103"/>
      <c r="AH416" s="94" t="str">
        <f>IF(AND(ISTEXT($D416),ISNUMBER($AG416)),IF(HLOOKUP(INT($I416),'1. Eingabemaske'!$I$12:$V$21,6,FALSE)&lt;&gt;0,HLOOKUP(INT($I416),'1. Eingabemaske'!$I$12:$V$21,6,FALSE),""),"")</f>
        <v/>
      </c>
      <c r="AI416" s="91" t="str">
        <f>IF(ISTEXT($D416),IF($AH416="","",IF('1. Eingabemaske'!$F$17="","",(IF('1. Eingabemaske'!$F$17=0,($AG416/'1. Eingabemaske'!$G$17),($AG416-1)/('1. Eingabemaske'!$G$17-1))*$AH416))),"")</f>
        <v/>
      </c>
      <c r="AJ416" s="103"/>
      <c r="AK416" s="94" t="str">
        <f>IF(AND(ISTEXT($D416),ISNUMBER($AJ416)),IF(HLOOKUP(INT($I416),'1. Eingabemaske'!$I$12:$V$21,7,FALSE)&lt;&gt;0,HLOOKUP(INT($I416),'1. Eingabemaske'!$I$12:$V$21,7,FALSE),""),"")</f>
        <v/>
      </c>
      <c r="AL416" s="91" t="str">
        <f>IF(ISTEXT($D416),IF(AJ416=0,0,IF($AK416="","",IF('1. Eingabemaske'!$F$18="","",(IF('1. Eingabemaske'!$F$18=0,($AJ416/'1. Eingabemaske'!$G$18),($AJ416-1)/('1. Eingabemaske'!$G$18-1))*$AK416)))),"")</f>
        <v/>
      </c>
      <c r="AM416" s="103"/>
      <c r="AN416" s="94" t="str">
        <f>IF(AND(ISTEXT($D416),ISNUMBER($AM416)),IF(HLOOKUP(INT($I416),'1. Eingabemaske'!$I$12:$V$21,8,FALSE)&lt;&gt;0,HLOOKUP(INT($I416),'1. Eingabemaske'!$I$12:$V$21,8,FALSE),""),"")</f>
        <v/>
      </c>
      <c r="AO416" s="89" t="str">
        <f>IF(ISTEXT($D416),IF($AN416="","",IF('1. Eingabemaske'!#REF!="","",(IF('1. Eingabemaske'!#REF!=0,($AM416/'1. Eingabemaske'!#REF!),($AM416-1)/('1. Eingabemaske'!#REF!-1))*$AN416))),"")</f>
        <v/>
      </c>
      <c r="AP416" s="110"/>
      <c r="AQ416" s="94" t="str">
        <f>IF(AND(ISTEXT($D416),ISNUMBER($AP416)),IF(HLOOKUP(INT($I416),'1. Eingabemaske'!$I$12:$V$21,9,FALSE)&lt;&gt;0,HLOOKUP(INT($I416),'1. Eingabemaske'!$I$12:$V$21,9,FALSE),""),"")</f>
        <v/>
      </c>
      <c r="AR416" s="103"/>
      <c r="AS416" s="94" t="str">
        <f>IF(AND(ISTEXT($D416),ISNUMBER($AR416)),IF(HLOOKUP(INT($I416),'1. Eingabemaske'!$I$12:$V$21,10,FALSE)&lt;&gt;0,HLOOKUP(INT($I416),'1. Eingabemaske'!$I$12:$V$21,10,FALSE),""),"")</f>
        <v/>
      </c>
      <c r="AT416" s="95" t="str">
        <f>IF(ISTEXT($D416),(IF($AQ416="",0,IF('1. Eingabemaske'!$F$19="","",(IF('1. Eingabemaske'!$F$19=0,($AP416/'1. Eingabemaske'!$G$19),($AP416-1)/('1. Eingabemaske'!$G$19-1))*$AQ416)))+IF($AS416="",0,IF('1. Eingabemaske'!$F$20="","",(IF('1. Eingabemaske'!$F$20=0,($AR416/'1. Eingabemaske'!$G$20),($AR416-1)/('1. Eingabemaske'!$G$20-1))*$AS416)))),"")</f>
        <v/>
      </c>
      <c r="AU416" s="103"/>
      <c r="AV416" s="94" t="str">
        <f>IF(AND(ISTEXT($D416),ISNUMBER($AU416)),IF(HLOOKUP(INT($I416),'1. Eingabemaske'!$I$12:$V$21,11,FALSE)&lt;&gt;0,HLOOKUP(INT($I416),'1. Eingabemaske'!$I$12:$V$21,11,FALSE),""),"")</f>
        <v/>
      </c>
      <c r="AW416" s="103"/>
      <c r="AX416" s="94" t="str">
        <f>IF(AND(ISTEXT($D416),ISNUMBER($AW416)),IF(HLOOKUP(INT($I416),'1. Eingabemaske'!$I$12:$V$21,12,FALSE)&lt;&gt;0,HLOOKUP(INT($I416),'1. Eingabemaske'!$I$12:$V$21,12,FALSE),""),"")</f>
        <v/>
      </c>
      <c r="AY416" s="95" t="str">
        <f>IF(ISTEXT($D416),SUM(IF($AV416="",0,IF('1. Eingabemaske'!$F$21="","",(IF('1. Eingabemaske'!$F$21=0,($AU416/'1. Eingabemaske'!$G$21),($AU416-1)/('1. Eingabemaske'!$G$21-1)))*$AV416)),IF($AX416="",0,IF('1. Eingabemaske'!#REF!="","",(IF('1. Eingabemaske'!#REF!=0,($AW416/'1. Eingabemaske'!#REF!),($AW416-1)/('1. Eingabemaske'!#REF!-1)))*$AX416))),"")</f>
        <v/>
      </c>
      <c r="AZ416" s="84" t="str">
        <f t="shared" si="54"/>
        <v>Bitte BES einfügen</v>
      </c>
      <c r="BA416" s="96" t="str">
        <f t="shared" si="55"/>
        <v/>
      </c>
      <c r="BB416" s="100"/>
      <c r="BC416" s="100"/>
      <c r="BD416" s="100"/>
    </row>
    <row r="417" spans="2:56" ht="13.5" thickBot="1" x14ac:dyDescent="0.45">
      <c r="B417" s="99" t="str">
        <f t="shared" si="48"/>
        <v xml:space="preserve"> </v>
      </c>
      <c r="C417" s="100"/>
      <c r="D417" s="100"/>
      <c r="E417" s="100"/>
      <c r="F417" s="100"/>
      <c r="G417" s="101"/>
      <c r="H417" s="101"/>
      <c r="I417" s="84" t="str">
        <f>IF(ISBLANK(Tableau1[[#This Row],[Name]]),"",((Tableau1[[#This Row],[Testdatum]]-Tableau1[[#This Row],[Geburtsdatum]])/365))</f>
        <v/>
      </c>
      <c r="J417" s="102" t="str">
        <f t="shared" si="49"/>
        <v xml:space="preserve"> </v>
      </c>
      <c r="K417" s="103"/>
      <c r="L417" s="103"/>
      <c r="M417" s="104" t="str">
        <f>IF(ISTEXT(D417),IF(L417="","",IF(HLOOKUP(INT($I417),'1. Eingabemaske'!$I$12:$V$21,2,FALSE)&lt;&gt;0,HLOOKUP(INT($I417),'1. Eingabemaske'!$I$12:$V$21,2,FALSE),"")),"")</f>
        <v/>
      </c>
      <c r="N417" s="105" t="str">
        <f>IF(ISTEXT($D417),IF(F417="M",IF(L417="","",IF($K417="Frühentwickler",VLOOKUP(INT($I417),'1. Eingabemaske'!$Z$12:$AF$28,5,FALSE),IF($K417="Normalentwickler",VLOOKUP(INT($I417),'1. Eingabemaske'!$Z$12:$AF$23,6,FALSE),IF($K417="Spätentwickler",VLOOKUP(INT($I417),'1. Eingabemaske'!$Z$12:$AF$23,7,FALSE),0)))+((VLOOKUP(INT($I417),'1. Eingabemaske'!$Z$12:$AF$23,2,FALSE))*(($G417-DATE(YEAR($G417),1,1)+1)/365))),IF(F417="W",(IF($K417="Frühentwickler",VLOOKUP(INT($I417),'1. Eingabemaske'!$AH$12:$AN$28,5,FALSE),IF($K417="Normalentwickler",VLOOKUP(INT($I417),'1. Eingabemaske'!$AH$12:$AN$23,6,FALSE),IF($K417="Spätentwickler",VLOOKUP(INT($I417),'1. Eingabemaske'!$AH$12:$AN$23,7,FALSE),0)))+((VLOOKUP(INT($I417),'1. Eingabemaske'!$AH$12:$AN$23,2,FALSE))*(($G417-DATE(YEAR($G417),1,1)+1)/365))),"Geschlecht fehlt!")),"")</f>
        <v/>
      </c>
      <c r="O417" s="106" t="str">
        <f>IF(ISTEXT(D417),IF(M417="","",IF('1. Eingabemaske'!$F$13="",0,(IF('1. Eingabemaske'!$F$13=0,(L417/'1. Eingabemaske'!$G$13),(L417-1)/('1. Eingabemaske'!$G$13-1))*M417*N417))),"")</f>
        <v/>
      </c>
      <c r="P417" s="103"/>
      <c r="Q417" s="103"/>
      <c r="R417" s="104" t="str">
        <f t="shared" si="50"/>
        <v/>
      </c>
      <c r="S417" s="104" t="str">
        <f>IF(AND(ISTEXT($D417),ISNUMBER(R417)),IF(HLOOKUP(INT($I417),'1. Eingabemaske'!$I$12:$V$21,3,FALSE)&lt;&gt;0,HLOOKUP(INT($I417),'1. Eingabemaske'!$I$12:$V$21,3,FALSE),""),"")</f>
        <v/>
      </c>
      <c r="T417" s="106" t="str">
        <f>IF(ISTEXT($D417),IF($S417="","",IF($R417="","",IF('1. Eingabemaske'!$F$14="",0,(IF('1. Eingabemaske'!$F$14=0,(R417/'1. Eingabemaske'!$G$14),(R417-1)/('1. Eingabemaske'!$G$14-1))*$S417)))),"")</f>
        <v/>
      </c>
      <c r="U417" s="103"/>
      <c r="V417" s="103"/>
      <c r="W417" s="104" t="str">
        <f t="shared" si="51"/>
        <v/>
      </c>
      <c r="X417" s="104" t="str">
        <f>IF(AND(ISTEXT($D417),ISNUMBER(W417)),IF(HLOOKUP(INT($I417),'1. Eingabemaske'!$I$12:$V$21,4,FALSE)&lt;&gt;0,HLOOKUP(INT($I417),'1. Eingabemaske'!$I$12:$V$21,4,FALSE),""),"")</f>
        <v/>
      </c>
      <c r="Y417" s="108" t="str">
        <f>IF(ISTEXT($D417),IF($W417="","",IF($X417="","",IF('1. Eingabemaske'!$F$15="","",(IF('1. Eingabemaske'!$F$15=0,($W417/'1. Eingabemaske'!$G$15),($W417-1)/('1. Eingabemaske'!$G$15-1))*$X417)))),"")</f>
        <v/>
      </c>
      <c r="Z417" s="103"/>
      <c r="AA417" s="103"/>
      <c r="AB417" s="104" t="str">
        <f t="shared" si="52"/>
        <v/>
      </c>
      <c r="AC417" s="104" t="str">
        <f>IF(AND(ISTEXT($D417),ISNUMBER($AB417)),IF(HLOOKUP(INT($I417),'1. Eingabemaske'!$I$12:$V$21,5,FALSE)&lt;&gt;0,HLOOKUP(INT($I417),'1. Eingabemaske'!$I$12:$V$21,5,FALSE),""),"")</f>
        <v/>
      </c>
      <c r="AD417" s="91" t="str">
        <f>IF(ISTEXT($D417),IF($AC417="","",IF('1. Eingabemaske'!$F$16="","",(IF('1. Eingabemaske'!$F$16=0,($AB417/'1. Eingabemaske'!$G$16),($AB417-1)/('1. Eingabemaske'!$G$16-1))*$AC417))),"")</f>
        <v/>
      </c>
      <c r="AE417" s="92" t="str">
        <f>IF(ISTEXT($D417),IF(F417="M",IF(L417="","",IF($K417="Frühentwickler",VLOOKUP(INT($I417),'1. Eingabemaske'!$Z$12:$AF$28,5,FALSE),IF($K417="Normalentwickler",VLOOKUP(INT($I417),'1. Eingabemaske'!$Z$12:$AF$23,6,FALSE),IF($K417="Spätentwickler",VLOOKUP(INT($I417),'1. Eingabemaske'!$Z$12:$AF$23,7,FALSE),0)))+((VLOOKUP(INT($I417),'1. Eingabemaske'!$Z$12:$AF$23,2,FALSE))*(($G417-DATE(YEAR($G417),1,1)+1)/365))),IF(F417="W",(IF($K417="Frühentwickler",VLOOKUP(INT($I417),'1. Eingabemaske'!$AH$12:$AN$28,5,FALSE),IF($K417="Normalentwickler",VLOOKUP(INT($I417),'1. Eingabemaske'!$AH$12:$AN$23,6,FALSE),IF($K417="Spätentwickler",VLOOKUP(INT($I417),'1. Eingabemaske'!$AH$12:$AN$23,7,FALSE),0)))+((VLOOKUP(INT($I417),'1. Eingabemaske'!$AH$12:$AN$23,2,FALSE))*(($G417-DATE(YEAR($G417),1,1)+1)/365))),"Geschlecht fehlt!")),"")</f>
        <v/>
      </c>
      <c r="AF417" s="93" t="str">
        <f t="shared" si="53"/>
        <v/>
      </c>
      <c r="AG417" s="103"/>
      <c r="AH417" s="94" t="str">
        <f>IF(AND(ISTEXT($D417),ISNUMBER($AG417)),IF(HLOOKUP(INT($I417),'1. Eingabemaske'!$I$12:$V$21,6,FALSE)&lt;&gt;0,HLOOKUP(INT($I417),'1. Eingabemaske'!$I$12:$V$21,6,FALSE),""),"")</f>
        <v/>
      </c>
      <c r="AI417" s="91" t="str">
        <f>IF(ISTEXT($D417),IF($AH417="","",IF('1. Eingabemaske'!$F$17="","",(IF('1. Eingabemaske'!$F$17=0,($AG417/'1. Eingabemaske'!$G$17),($AG417-1)/('1. Eingabemaske'!$G$17-1))*$AH417))),"")</f>
        <v/>
      </c>
      <c r="AJ417" s="103"/>
      <c r="AK417" s="94" t="str">
        <f>IF(AND(ISTEXT($D417),ISNUMBER($AJ417)),IF(HLOOKUP(INT($I417),'1. Eingabemaske'!$I$12:$V$21,7,FALSE)&lt;&gt;0,HLOOKUP(INT($I417),'1. Eingabemaske'!$I$12:$V$21,7,FALSE),""),"")</f>
        <v/>
      </c>
      <c r="AL417" s="91" t="str">
        <f>IF(ISTEXT($D417),IF(AJ417=0,0,IF($AK417="","",IF('1. Eingabemaske'!$F$18="","",(IF('1. Eingabemaske'!$F$18=0,($AJ417/'1. Eingabemaske'!$G$18),($AJ417-1)/('1. Eingabemaske'!$G$18-1))*$AK417)))),"")</f>
        <v/>
      </c>
      <c r="AM417" s="103"/>
      <c r="AN417" s="94" t="str">
        <f>IF(AND(ISTEXT($D417),ISNUMBER($AM417)),IF(HLOOKUP(INT($I417),'1. Eingabemaske'!$I$12:$V$21,8,FALSE)&lt;&gt;0,HLOOKUP(INT($I417),'1. Eingabemaske'!$I$12:$V$21,8,FALSE),""),"")</f>
        <v/>
      </c>
      <c r="AO417" s="89" t="str">
        <f>IF(ISTEXT($D417),IF($AN417="","",IF('1. Eingabemaske'!#REF!="","",(IF('1. Eingabemaske'!#REF!=0,($AM417/'1. Eingabemaske'!#REF!),($AM417-1)/('1. Eingabemaske'!#REF!-1))*$AN417))),"")</f>
        <v/>
      </c>
      <c r="AP417" s="110"/>
      <c r="AQ417" s="94" t="str">
        <f>IF(AND(ISTEXT($D417),ISNUMBER($AP417)),IF(HLOOKUP(INT($I417),'1. Eingabemaske'!$I$12:$V$21,9,FALSE)&lt;&gt;0,HLOOKUP(INT($I417),'1. Eingabemaske'!$I$12:$V$21,9,FALSE),""),"")</f>
        <v/>
      </c>
      <c r="AR417" s="103"/>
      <c r="AS417" s="94" t="str">
        <f>IF(AND(ISTEXT($D417),ISNUMBER($AR417)),IF(HLOOKUP(INT($I417),'1. Eingabemaske'!$I$12:$V$21,10,FALSE)&lt;&gt;0,HLOOKUP(INT($I417),'1. Eingabemaske'!$I$12:$V$21,10,FALSE),""),"")</f>
        <v/>
      </c>
      <c r="AT417" s="95" t="str">
        <f>IF(ISTEXT($D417),(IF($AQ417="",0,IF('1. Eingabemaske'!$F$19="","",(IF('1. Eingabemaske'!$F$19=0,($AP417/'1. Eingabemaske'!$G$19),($AP417-1)/('1. Eingabemaske'!$G$19-1))*$AQ417)))+IF($AS417="",0,IF('1. Eingabemaske'!$F$20="","",(IF('1. Eingabemaske'!$F$20=0,($AR417/'1. Eingabemaske'!$G$20),($AR417-1)/('1. Eingabemaske'!$G$20-1))*$AS417)))),"")</f>
        <v/>
      </c>
      <c r="AU417" s="103"/>
      <c r="AV417" s="94" t="str">
        <f>IF(AND(ISTEXT($D417),ISNUMBER($AU417)),IF(HLOOKUP(INT($I417),'1. Eingabemaske'!$I$12:$V$21,11,FALSE)&lt;&gt;0,HLOOKUP(INT($I417),'1. Eingabemaske'!$I$12:$V$21,11,FALSE),""),"")</f>
        <v/>
      </c>
      <c r="AW417" s="103"/>
      <c r="AX417" s="94" t="str">
        <f>IF(AND(ISTEXT($D417),ISNUMBER($AW417)),IF(HLOOKUP(INT($I417),'1. Eingabemaske'!$I$12:$V$21,12,FALSE)&lt;&gt;0,HLOOKUP(INT($I417),'1. Eingabemaske'!$I$12:$V$21,12,FALSE),""),"")</f>
        <v/>
      </c>
      <c r="AY417" s="95" t="str">
        <f>IF(ISTEXT($D417),SUM(IF($AV417="",0,IF('1. Eingabemaske'!$F$21="","",(IF('1. Eingabemaske'!$F$21=0,($AU417/'1. Eingabemaske'!$G$21),($AU417-1)/('1. Eingabemaske'!$G$21-1)))*$AV417)),IF($AX417="",0,IF('1. Eingabemaske'!#REF!="","",(IF('1. Eingabemaske'!#REF!=0,($AW417/'1. Eingabemaske'!#REF!),($AW417-1)/('1. Eingabemaske'!#REF!-1)))*$AX417))),"")</f>
        <v/>
      </c>
      <c r="AZ417" s="84" t="str">
        <f t="shared" si="54"/>
        <v>Bitte BES einfügen</v>
      </c>
      <c r="BA417" s="96" t="str">
        <f t="shared" si="55"/>
        <v/>
      </c>
      <c r="BB417" s="100"/>
      <c r="BC417" s="100"/>
      <c r="BD417" s="100"/>
    </row>
    <row r="418" spans="2:56" ht="13.5" thickBot="1" x14ac:dyDescent="0.45">
      <c r="B418" s="99" t="str">
        <f t="shared" si="48"/>
        <v xml:space="preserve"> </v>
      </c>
      <c r="C418" s="100"/>
      <c r="D418" s="100"/>
      <c r="E418" s="100"/>
      <c r="F418" s="100"/>
      <c r="G418" s="101"/>
      <c r="H418" s="101"/>
      <c r="I418" s="84" t="str">
        <f>IF(ISBLANK(Tableau1[[#This Row],[Name]]),"",((Tableau1[[#This Row],[Testdatum]]-Tableau1[[#This Row],[Geburtsdatum]])/365))</f>
        <v/>
      </c>
      <c r="J418" s="102" t="str">
        <f t="shared" si="49"/>
        <v xml:space="preserve"> </v>
      </c>
      <c r="K418" s="103"/>
      <c r="L418" s="103"/>
      <c r="M418" s="104" t="str">
        <f>IF(ISTEXT(D418),IF(L418="","",IF(HLOOKUP(INT($I418),'1. Eingabemaske'!$I$12:$V$21,2,FALSE)&lt;&gt;0,HLOOKUP(INT($I418),'1. Eingabemaske'!$I$12:$V$21,2,FALSE),"")),"")</f>
        <v/>
      </c>
      <c r="N418" s="105" t="str">
        <f>IF(ISTEXT($D418),IF(F418="M",IF(L418="","",IF($K418="Frühentwickler",VLOOKUP(INT($I418),'1. Eingabemaske'!$Z$12:$AF$28,5,FALSE),IF($K418="Normalentwickler",VLOOKUP(INT($I418),'1. Eingabemaske'!$Z$12:$AF$23,6,FALSE),IF($K418="Spätentwickler",VLOOKUP(INT($I418),'1. Eingabemaske'!$Z$12:$AF$23,7,FALSE),0)))+((VLOOKUP(INT($I418),'1. Eingabemaske'!$Z$12:$AF$23,2,FALSE))*(($G418-DATE(YEAR($G418),1,1)+1)/365))),IF(F418="W",(IF($K418="Frühentwickler",VLOOKUP(INT($I418),'1. Eingabemaske'!$AH$12:$AN$28,5,FALSE),IF($K418="Normalentwickler",VLOOKUP(INT($I418),'1. Eingabemaske'!$AH$12:$AN$23,6,FALSE),IF($K418="Spätentwickler",VLOOKUP(INT($I418),'1. Eingabemaske'!$AH$12:$AN$23,7,FALSE),0)))+((VLOOKUP(INT($I418),'1. Eingabemaske'!$AH$12:$AN$23,2,FALSE))*(($G418-DATE(YEAR($G418),1,1)+1)/365))),"Geschlecht fehlt!")),"")</f>
        <v/>
      </c>
      <c r="O418" s="106" t="str">
        <f>IF(ISTEXT(D418),IF(M418="","",IF('1. Eingabemaske'!$F$13="",0,(IF('1. Eingabemaske'!$F$13=0,(L418/'1. Eingabemaske'!$G$13),(L418-1)/('1. Eingabemaske'!$G$13-1))*M418*N418))),"")</f>
        <v/>
      </c>
      <c r="P418" s="103"/>
      <c r="Q418" s="103"/>
      <c r="R418" s="104" t="str">
        <f t="shared" si="50"/>
        <v/>
      </c>
      <c r="S418" s="104" t="str">
        <f>IF(AND(ISTEXT($D418),ISNUMBER(R418)),IF(HLOOKUP(INT($I418),'1. Eingabemaske'!$I$12:$V$21,3,FALSE)&lt;&gt;0,HLOOKUP(INT($I418),'1. Eingabemaske'!$I$12:$V$21,3,FALSE),""),"")</f>
        <v/>
      </c>
      <c r="T418" s="106" t="str">
        <f>IF(ISTEXT($D418),IF($S418="","",IF($R418="","",IF('1. Eingabemaske'!$F$14="",0,(IF('1. Eingabemaske'!$F$14=0,(R418/'1. Eingabemaske'!$G$14),(R418-1)/('1. Eingabemaske'!$G$14-1))*$S418)))),"")</f>
        <v/>
      </c>
      <c r="U418" s="103"/>
      <c r="V418" s="103"/>
      <c r="W418" s="104" t="str">
        <f t="shared" si="51"/>
        <v/>
      </c>
      <c r="X418" s="104" t="str">
        <f>IF(AND(ISTEXT($D418),ISNUMBER(W418)),IF(HLOOKUP(INT($I418),'1. Eingabemaske'!$I$12:$V$21,4,FALSE)&lt;&gt;0,HLOOKUP(INT($I418),'1. Eingabemaske'!$I$12:$V$21,4,FALSE),""),"")</f>
        <v/>
      </c>
      <c r="Y418" s="108" t="str">
        <f>IF(ISTEXT($D418),IF($W418="","",IF($X418="","",IF('1. Eingabemaske'!$F$15="","",(IF('1. Eingabemaske'!$F$15=0,($W418/'1. Eingabemaske'!$G$15),($W418-1)/('1. Eingabemaske'!$G$15-1))*$X418)))),"")</f>
        <v/>
      </c>
      <c r="Z418" s="103"/>
      <c r="AA418" s="103"/>
      <c r="AB418" s="104" t="str">
        <f t="shared" si="52"/>
        <v/>
      </c>
      <c r="AC418" s="104" t="str">
        <f>IF(AND(ISTEXT($D418),ISNUMBER($AB418)),IF(HLOOKUP(INT($I418),'1. Eingabemaske'!$I$12:$V$21,5,FALSE)&lt;&gt;0,HLOOKUP(INT($I418),'1. Eingabemaske'!$I$12:$V$21,5,FALSE),""),"")</f>
        <v/>
      </c>
      <c r="AD418" s="91" t="str">
        <f>IF(ISTEXT($D418),IF($AC418="","",IF('1. Eingabemaske'!$F$16="","",(IF('1. Eingabemaske'!$F$16=0,($AB418/'1. Eingabemaske'!$G$16),($AB418-1)/('1. Eingabemaske'!$G$16-1))*$AC418))),"")</f>
        <v/>
      </c>
      <c r="AE418" s="92" t="str">
        <f>IF(ISTEXT($D418),IF(F418="M",IF(L418="","",IF($K418="Frühentwickler",VLOOKUP(INT($I418),'1. Eingabemaske'!$Z$12:$AF$28,5,FALSE),IF($K418="Normalentwickler",VLOOKUP(INT($I418),'1. Eingabemaske'!$Z$12:$AF$23,6,FALSE),IF($K418="Spätentwickler",VLOOKUP(INT($I418),'1. Eingabemaske'!$Z$12:$AF$23,7,FALSE),0)))+((VLOOKUP(INT($I418),'1. Eingabemaske'!$Z$12:$AF$23,2,FALSE))*(($G418-DATE(YEAR($G418),1,1)+1)/365))),IF(F418="W",(IF($K418="Frühentwickler",VLOOKUP(INT($I418),'1. Eingabemaske'!$AH$12:$AN$28,5,FALSE),IF($K418="Normalentwickler",VLOOKUP(INT($I418),'1. Eingabemaske'!$AH$12:$AN$23,6,FALSE),IF($K418="Spätentwickler",VLOOKUP(INT($I418),'1. Eingabemaske'!$AH$12:$AN$23,7,FALSE),0)))+((VLOOKUP(INT($I418),'1. Eingabemaske'!$AH$12:$AN$23,2,FALSE))*(($G418-DATE(YEAR($G418),1,1)+1)/365))),"Geschlecht fehlt!")),"")</f>
        <v/>
      </c>
      <c r="AF418" s="93" t="str">
        <f t="shared" si="53"/>
        <v/>
      </c>
      <c r="AG418" s="103"/>
      <c r="AH418" s="94" t="str">
        <f>IF(AND(ISTEXT($D418),ISNUMBER($AG418)),IF(HLOOKUP(INT($I418),'1. Eingabemaske'!$I$12:$V$21,6,FALSE)&lt;&gt;0,HLOOKUP(INT($I418),'1. Eingabemaske'!$I$12:$V$21,6,FALSE),""),"")</f>
        <v/>
      </c>
      <c r="AI418" s="91" t="str">
        <f>IF(ISTEXT($D418),IF($AH418="","",IF('1. Eingabemaske'!$F$17="","",(IF('1. Eingabemaske'!$F$17=0,($AG418/'1. Eingabemaske'!$G$17),($AG418-1)/('1. Eingabemaske'!$G$17-1))*$AH418))),"")</f>
        <v/>
      </c>
      <c r="AJ418" s="103"/>
      <c r="AK418" s="94" t="str">
        <f>IF(AND(ISTEXT($D418),ISNUMBER($AJ418)),IF(HLOOKUP(INT($I418),'1. Eingabemaske'!$I$12:$V$21,7,FALSE)&lt;&gt;0,HLOOKUP(INT($I418),'1. Eingabemaske'!$I$12:$V$21,7,FALSE),""),"")</f>
        <v/>
      </c>
      <c r="AL418" s="91" t="str">
        <f>IF(ISTEXT($D418),IF(AJ418=0,0,IF($AK418="","",IF('1. Eingabemaske'!$F$18="","",(IF('1. Eingabemaske'!$F$18=0,($AJ418/'1. Eingabemaske'!$G$18),($AJ418-1)/('1. Eingabemaske'!$G$18-1))*$AK418)))),"")</f>
        <v/>
      </c>
      <c r="AM418" s="103"/>
      <c r="AN418" s="94" t="str">
        <f>IF(AND(ISTEXT($D418),ISNUMBER($AM418)),IF(HLOOKUP(INT($I418),'1. Eingabemaske'!$I$12:$V$21,8,FALSE)&lt;&gt;0,HLOOKUP(INT($I418),'1. Eingabemaske'!$I$12:$V$21,8,FALSE),""),"")</f>
        <v/>
      </c>
      <c r="AO418" s="89" t="str">
        <f>IF(ISTEXT($D418),IF($AN418="","",IF('1. Eingabemaske'!#REF!="","",(IF('1. Eingabemaske'!#REF!=0,($AM418/'1. Eingabemaske'!#REF!),($AM418-1)/('1. Eingabemaske'!#REF!-1))*$AN418))),"")</f>
        <v/>
      </c>
      <c r="AP418" s="110"/>
      <c r="AQ418" s="94" t="str">
        <f>IF(AND(ISTEXT($D418),ISNUMBER($AP418)),IF(HLOOKUP(INT($I418),'1. Eingabemaske'!$I$12:$V$21,9,FALSE)&lt;&gt;0,HLOOKUP(INT($I418),'1. Eingabemaske'!$I$12:$V$21,9,FALSE),""),"")</f>
        <v/>
      </c>
      <c r="AR418" s="103"/>
      <c r="AS418" s="94" t="str">
        <f>IF(AND(ISTEXT($D418),ISNUMBER($AR418)),IF(HLOOKUP(INT($I418),'1. Eingabemaske'!$I$12:$V$21,10,FALSE)&lt;&gt;0,HLOOKUP(INT($I418),'1. Eingabemaske'!$I$12:$V$21,10,FALSE),""),"")</f>
        <v/>
      </c>
      <c r="AT418" s="95" t="str">
        <f>IF(ISTEXT($D418),(IF($AQ418="",0,IF('1. Eingabemaske'!$F$19="","",(IF('1. Eingabemaske'!$F$19=0,($AP418/'1. Eingabemaske'!$G$19),($AP418-1)/('1. Eingabemaske'!$G$19-1))*$AQ418)))+IF($AS418="",0,IF('1. Eingabemaske'!$F$20="","",(IF('1. Eingabemaske'!$F$20=0,($AR418/'1. Eingabemaske'!$G$20),($AR418-1)/('1. Eingabemaske'!$G$20-1))*$AS418)))),"")</f>
        <v/>
      </c>
      <c r="AU418" s="103"/>
      <c r="AV418" s="94" t="str">
        <f>IF(AND(ISTEXT($D418),ISNUMBER($AU418)),IF(HLOOKUP(INT($I418),'1. Eingabemaske'!$I$12:$V$21,11,FALSE)&lt;&gt;0,HLOOKUP(INT($I418),'1. Eingabemaske'!$I$12:$V$21,11,FALSE),""),"")</f>
        <v/>
      </c>
      <c r="AW418" s="103"/>
      <c r="AX418" s="94" t="str">
        <f>IF(AND(ISTEXT($D418),ISNUMBER($AW418)),IF(HLOOKUP(INT($I418),'1. Eingabemaske'!$I$12:$V$21,12,FALSE)&lt;&gt;0,HLOOKUP(INT($I418),'1. Eingabemaske'!$I$12:$V$21,12,FALSE),""),"")</f>
        <v/>
      </c>
      <c r="AY418" s="95" t="str">
        <f>IF(ISTEXT($D418),SUM(IF($AV418="",0,IF('1. Eingabemaske'!$F$21="","",(IF('1. Eingabemaske'!$F$21=0,($AU418/'1. Eingabemaske'!$G$21),($AU418-1)/('1. Eingabemaske'!$G$21-1)))*$AV418)),IF($AX418="",0,IF('1. Eingabemaske'!#REF!="","",(IF('1. Eingabemaske'!#REF!=0,($AW418/'1. Eingabemaske'!#REF!),($AW418-1)/('1. Eingabemaske'!#REF!-1)))*$AX418))),"")</f>
        <v/>
      </c>
      <c r="AZ418" s="84" t="str">
        <f t="shared" si="54"/>
        <v>Bitte BES einfügen</v>
      </c>
      <c r="BA418" s="96" t="str">
        <f t="shared" si="55"/>
        <v/>
      </c>
      <c r="BB418" s="100"/>
      <c r="BC418" s="100"/>
      <c r="BD418" s="100"/>
    </row>
    <row r="419" spans="2:56" ht="13.5" thickBot="1" x14ac:dyDescent="0.45">
      <c r="B419" s="99" t="str">
        <f t="shared" si="48"/>
        <v xml:space="preserve"> </v>
      </c>
      <c r="C419" s="100"/>
      <c r="D419" s="100"/>
      <c r="E419" s="100"/>
      <c r="F419" s="100"/>
      <c r="G419" s="101"/>
      <c r="H419" s="101"/>
      <c r="I419" s="84" t="str">
        <f>IF(ISBLANK(Tableau1[[#This Row],[Name]]),"",((Tableau1[[#This Row],[Testdatum]]-Tableau1[[#This Row],[Geburtsdatum]])/365))</f>
        <v/>
      </c>
      <c r="J419" s="102" t="str">
        <f t="shared" si="49"/>
        <v xml:space="preserve"> </v>
      </c>
      <c r="K419" s="103"/>
      <c r="L419" s="103"/>
      <c r="M419" s="104" t="str">
        <f>IF(ISTEXT(D419),IF(L419="","",IF(HLOOKUP(INT($I419),'1. Eingabemaske'!$I$12:$V$21,2,FALSE)&lt;&gt;0,HLOOKUP(INT($I419),'1. Eingabemaske'!$I$12:$V$21,2,FALSE),"")),"")</f>
        <v/>
      </c>
      <c r="N419" s="105" t="str">
        <f>IF(ISTEXT($D419),IF(F419="M",IF(L419="","",IF($K419="Frühentwickler",VLOOKUP(INT($I419),'1. Eingabemaske'!$Z$12:$AF$28,5,FALSE),IF($K419="Normalentwickler",VLOOKUP(INT($I419),'1. Eingabemaske'!$Z$12:$AF$23,6,FALSE),IF($K419="Spätentwickler",VLOOKUP(INT($I419),'1. Eingabemaske'!$Z$12:$AF$23,7,FALSE),0)))+((VLOOKUP(INT($I419),'1. Eingabemaske'!$Z$12:$AF$23,2,FALSE))*(($G419-DATE(YEAR($G419),1,1)+1)/365))),IF(F419="W",(IF($K419="Frühentwickler",VLOOKUP(INT($I419),'1. Eingabemaske'!$AH$12:$AN$28,5,FALSE),IF($K419="Normalentwickler",VLOOKUP(INT($I419),'1. Eingabemaske'!$AH$12:$AN$23,6,FALSE),IF($K419="Spätentwickler",VLOOKUP(INT($I419),'1. Eingabemaske'!$AH$12:$AN$23,7,FALSE),0)))+((VLOOKUP(INT($I419),'1. Eingabemaske'!$AH$12:$AN$23,2,FALSE))*(($G419-DATE(YEAR($G419),1,1)+1)/365))),"Geschlecht fehlt!")),"")</f>
        <v/>
      </c>
      <c r="O419" s="106" t="str">
        <f>IF(ISTEXT(D419),IF(M419="","",IF('1. Eingabemaske'!$F$13="",0,(IF('1. Eingabemaske'!$F$13=0,(L419/'1. Eingabemaske'!$G$13),(L419-1)/('1. Eingabemaske'!$G$13-1))*M419*N419))),"")</f>
        <v/>
      </c>
      <c r="P419" s="103"/>
      <c r="Q419" s="103"/>
      <c r="R419" s="104" t="str">
        <f t="shared" si="50"/>
        <v/>
      </c>
      <c r="S419" s="104" t="str">
        <f>IF(AND(ISTEXT($D419),ISNUMBER(R419)),IF(HLOOKUP(INT($I419),'1. Eingabemaske'!$I$12:$V$21,3,FALSE)&lt;&gt;0,HLOOKUP(INT($I419),'1. Eingabemaske'!$I$12:$V$21,3,FALSE),""),"")</f>
        <v/>
      </c>
      <c r="T419" s="106" t="str">
        <f>IF(ISTEXT($D419),IF($S419="","",IF($R419="","",IF('1. Eingabemaske'!$F$14="",0,(IF('1. Eingabemaske'!$F$14=0,(R419/'1. Eingabemaske'!$G$14),(R419-1)/('1. Eingabemaske'!$G$14-1))*$S419)))),"")</f>
        <v/>
      </c>
      <c r="U419" s="103"/>
      <c r="V419" s="103"/>
      <c r="W419" s="104" t="str">
        <f t="shared" si="51"/>
        <v/>
      </c>
      <c r="X419" s="104" t="str">
        <f>IF(AND(ISTEXT($D419),ISNUMBER(W419)),IF(HLOOKUP(INT($I419),'1. Eingabemaske'!$I$12:$V$21,4,FALSE)&lt;&gt;0,HLOOKUP(INT($I419),'1. Eingabemaske'!$I$12:$V$21,4,FALSE),""),"")</f>
        <v/>
      </c>
      <c r="Y419" s="108" t="str">
        <f>IF(ISTEXT($D419),IF($W419="","",IF($X419="","",IF('1. Eingabemaske'!$F$15="","",(IF('1. Eingabemaske'!$F$15=0,($W419/'1. Eingabemaske'!$G$15),($W419-1)/('1. Eingabemaske'!$G$15-1))*$X419)))),"")</f>
        <v/>
      </c>
      <c r="Z419" s="103"/>
      <c r="AA419" s="103"/>
      <c r="AB419" s="104" t="str">
        <f t="shared" si="52"/>
        <v/>
      </c>
      <c r="AC419" s="104" t="str">
        <f>IF(AND(ISTEXT($D419),ISNUMBER($AB419)),IF(HLOOKUP(INT($I419),'1. Eingabemaske'!$I$12:$V$21,5,FALSE)&lt;&gt;0,HLOOKUP(INT($I419),'1. Eingabemaske'!$I$12:$V$21,5,FALSE),""),"")</f>
        <v/>
      </c>
      <c r="AD419" s="91" t="str">
        <f>IF(ISTEXT($D419),IF($AC419="","",IF('1. Eingabemaske'!$F$16="","",(IF('1. Eingabemaske'!$F$16=0,($AB419/'1. Eingabemaske'!$G$16),($AB419-1)/('1. Eingabemaske'!$G$16-1))*$AC419))),"")</f>
        <v/>
      </c>
      <c r="AE419" s="92" t="str">
        <f>IF(ISTEXT($D419),IF(F419="M",IF(L419="","",IF($K419="Frühentwickler",VLOOKUP(INT($I419),'1. Eingabemaske'!$Z$12:$AF$28,5,FALSE),IF($K419="Normalentwickler",VLOOKUP(INT($I419),'1. Eingabemaske'!$Z$12:$AF$23,6,FALSE),IF($K419="Spätentwickler",VLOOKUP(INT($I419),'1. Eingabemaske'!$Z$12:$AF$23,7,FALSE),0)))+((VLOOKUP(INT($I419),'1. Eingabemaske'!$Z$12:$AF$23,2,FALSE))*(($G419-DATE(YEAR($G419),1,1)+1)/365))),IF(F419="W",(IF($K419="Frühentwickler",VLOOKUP(INT($I419),'1. Eingabemaske'!$AH$12:$AN$28,5,FALSE),IF($K419="Normalentwickler",VLOOKUP(INT($I419),'1. Eingabemaske'!$AH$12:$AN$23,6,FALSE),IF($K419="Spätentwickler",VLOOKUP(INT($I419),'1. Eingabemaske'!$AH$12:$AN$23,7,FALSE),0)))+((VLOOKUP(INT($I419),'1. Eingabemaske'!$AH$12:$AN$23,2,FALSE))*(($G419-DATE(YEAR($G419),1,1)+1)/365))),"Geschlecht fehlt!")),"")</f>
        <v/>
      </c>
      <c r="AF419" s="93" t="str">
        <f t="shared" si="53"/>
        <v/>
      </c>
      <c r="AG419" s="103"/>
      <c r="AH419" s="94" t="str">
        <f>IF(AND(ISTEXT($D419),ISNUMBER($AG419)),IF(HLOOKUP(INT($I419),'1. Eingabemaske'!$I$12:$V$21,6,FALSE)&lt;&gt;0,HLOOKUP(INT($I419),'1. Eingabemaske'!$I$12:$V$21,6,FALSE),""),"")</f>
        <v/>
      </c>
      <c r="AI419" s="91" t="str">
        <f>IF(ISTEXT($D419),IF($AH419="","",IF('1. Eingabemaske'!$F$17="","",(IF('1. Eingabemaske'!$F$17=0,($AG419/'1. Eingabemaske'!$G$17),($AG419-1)/('1. Eingabemaske'!$G$17-1))*$AH419))),"")</f>
        <v/>
      </c>
      <c r="AJ419" s="103"/>
      <c r="AK419" s="94" t="str">
        <f>IF(AND(ISTEXT($D419),ISNUMBER($AJ419)),IF(HLOOKUP(INT($I419),'1. Eingabemaske'!$I$12:$V$21,7,FALSE)&lt;&gt;0,HLOOKUP(INT($I419),'1. Eingabemaske'!$I$12:$V$21,7,FALSE),""),"")</f>
        <v/>
      </c>
      <c r="AL419" s="91" t="str">
        <f>IF(ISTEXT($D419),IF(AJ419=0,0,IF($AK419="","",IF('1. Eingabemaske'!$F$18="","",(IF('1. Eingabemaske'!$F$18=0,($AJ419/'1. Eingabemaske'!$G$18),($AJ419-1)/('1. Eingabemaske'!$G$18-1))*$AK419)))),"")</f>
        <v/>
      </c>
      <c r="AM419" s="103"/>
      <c r="AN419" s="94" t="str">
        <f>IF(AND(ISTEXT($D419),ISNUMBER($AM419)),IF(HLOOKUP(INT($I419),'1. Eingabemaske'!$I$12:$V$21,8,FALSE)&lt;&gt;0,HLOOKUP(INT($I419),'1. Eingabemaske'!$I$12:$V$21,8,FALSE),""),"")</f>
        <v/>
      </c>
      <c r="AO419" s="89" t="str">
        <f>IF(ISTEXT($D419),IF($AN419="","",IF('1. Eingabemaske'!#REF!="","",(IF('1. Eingabemaske'!#REF!=0,($AM419/'1. Eingabemaske'!#REF!),($AM419-1)/('1. Eingabemaske'!#REF!-1))*$AN419))),"")</f>
        <v/>
      </c>
      <c r="AP419" s="110"/>
      <c r="AQ419" s="94" t="str">
        <f>IF(AND(ISTEXT($D419),ISNUMBER($AP419)),IF(HLOOKUP(INT($I419),'1. Eingabemaske'!$I$12:$V$21,9,FALSE)&lt;&gt;0,HLOOKUP(INT($I419),'1. Eingabemaske'!$I$12:$V$21,9,FALSE),""),"")</f>
        <v/>
      </c>
      <c r="AR419" s="103"/>
      <c r="AS419" s="94" t="str">
        <f>IF(AND(ISTEXT($D419),ISNUMBER($AR419)),IF(HLOOKUP(INT($I419),'1. Eingabemaske'!$I$12:$V$21,10,FALSE)&lt;&gt;0,HLOOKUP(INT($I419),'1. Eingabemaske'!$I$12:$V$21,10,FALSE),""),"")</f>
        <v/>
      </c>
      <c r="AT419" s="95" t="str">
        <f>IF(ISTEXT($D419),(IF($AQ419="",0,IF('1. Eingabemaske'!$F$19="","",(IF('1. Eingabemaske'!$F$19=0,($AP419/'1. Eingabemaske'!$G$19),($AP419-1)/('1. Eingabemaske'!$G$19-1))*$AQ419)))+IF($AS419="",0,IF('1. Eingabemaske'!$F$20="","",(IF('1. Eingabemaske'!$F$20=0,($AR419/'1. Eingabemaske'!$G$20),($AR419-1)/('1. Eingabemaske'!$G$20-1))*$AS419)))),"")</f>
        <v/>
      </c>
      <c r="AU419" s="103"/>
      <c r="AV419" s="94" t="str">
        <f>IF(AND(ISTEXT($D419),ISNUMBER($AU419)),IF(HLOOKUP(INT($I419),'1. Eingabemaske'!$I$12:$V$21,11,FALSE)&lt;&gt;0,HLOOKUP(INT($I419),'1. Eingabemaske'!$I$12:$V$21,11,FALSE),""),"")</f>
        <v/>
      </c>
      <c r="AW419" s="103"/>
      <c r="AX419" s="94" t="str">
        <f>IF(AND(ISTEXT($D419),ISNUMBER($AW419)),IF(HLOOKUP(INT($I419),'1. Eingabemaske'!$I$12:$V$21,12,FALSE)&lt;&gt;0,HLOOKUP(INT($I419),'1. Eingabemaske'!$I$12:$V$21,12,FALSE),""),"")</f>
        <v/>
      </c>
      <c r="AY419" s="95" t="str">
        <f>IF(ISTEXT($D419),SUM(IF($AV419="",0,IF('1. Eingabemaske'!$F$21="","",(IF('1. Eingabemaske'!$F$21=0,($AU419/'1. Eingabemaske'!$G$21),($AU419-1)/('1. Eingabemaske'!$G$21-1)))*$AV419)),IF($AX419="",0,IF('1. Eingabemaske'!#REF!="","",(IF('1. Eingabemaske'!#REF!=0,($AW419/'1. Eingabemaske'!#REF!),($AW419-1)/('1. Eingabemaske'!#REF!-1)))*$AX419))),"")</f>
        <v/>
      </c>
      <c r="AZ419" s="84" t="str">
        <f t="shared" si="54"/>
        <v>Bitte BES einfügen</v>
      </c>
      <c r="BA419" s="96" t="str">
        <f t="shared" si="55"/>
        <v/>
      </c>
      <c r="BB419" s="100"/>
      <c r="BC419" s="100"/>
      <c r="BD419" s="100"/>
    </row>
    <row r="420" spans="2:56" ht="13.5" thickBot="1" x14ac:dyDescent="0.45">
      <c r="B420" s="99" t="str">
        <f t="shared" si="48"/>
        <v xml:space="preserve"> </v>
      </c>
      <c r="C420" s="100"/>
      <c r="D420" s="100"/>
      <c r="E420" s="100"/>
      <c r="F420" s="100"/>
      <c r="G420" s="101"/>
      <c r="H420" s="101"/>
      <c r="I420" s="84" t="str">
        <f>IF(ISBLANK(Tableau1[[#This Row],[Name]]),"",((Tableau1[[#This Row],[Testdatum]]-Tableau1[[#This Row],[Geburtsdatum]])/365))</f>
        <v/>
      </c>
      <c r="J420" s="102" t="str">
        <f t="shared" si="49"/>
        <v xml:space="preserve"> </v>
      </c>
      <c r="K420" s="103"/>
      <c r="L420" s="103"/>
      <c r="M420" s="104" t="str">
        <f>IF(ISTEXT(D420),IF(L420="","",IF(HLOOKUP(INT($I420),'1. Eingabemaske'!$I$12:$V$21,2,FALSE)&lt;&gt;0,HLOOKUP(INT($I420),'1. Eingabemaske'!$I$12:$V$21,2,FALSE),"")),"")</f>
        <v/>
      </c>
      <c r="N420" s="105" t="str">
        <f>IF(ISTEXT($D420),IF(F420="M",IF(L420="","",IF($K420="Frühentwickler",VLOOKUP(INT($I420),'1. Eingabemaske'!$Z$12:$AF$28,5,FALSE),IF($K420="Normalentwickler",VLOOKUP(INT($I420),'1. Eingabemaske'!$Z$12:$AF$23,6,FALSE),IF($K420="Spätentwickler",VLOOKUP(INT($I420),'1. Eingabemaske'!$Z$12:$AF$23,7,FALSE),0)))+((VLOOKUP(INT($I420),'1. Eingabemaske'!$Z$12:$AF$23,2,FALSE))*(($G420-DATE(YEAR($G420),1,1)+1)/365))),IF(F420="W",(IF($K420="Frühentwickler",VLOOKUP(INT($I420),'1. Eingabemaske'!$AH$12:$AN$28,5,FALSE),IF($K420="Normalentwickler",VLOOKUP(INT($I420),'1. Eingabemaske'!$AH$12:$AN$23,6,FALSE),IF($K420="Spätentwickler",VLOOKUP(INT($I420),'1. Eingabemaske'!$AH$12:$AN$23,7,FALSE),0)))+((VLOOKUP(INT($I420),'1. Eingabemaske'!$AH$12:$AN$23,2,FALSE))*(($G420-DATE(YEAR($G420),1,1)+1)/365))),"Geschlecht fehlt!")),"")</f>
        <v/>
      </c>
      <c r="O420" s="106" t="str">
        <f>IF(ISTEXT(D420),IF(M420="","",IF('1. Eingabemaske'!$F$13="",0,(IF('1. Eingabemaske'!$F$13=0,(L420/'1. Eingabemaske'!$G$13),(L420-1)/('1. Eingabemaske'!$G$13-1))*M420*N420))),"")</f>
        <v/>
      </c>
      <c r="P420" s="103"/>
      <c r="Q420" s="103"/>
      <c r="R420" s="104" t="str">
        <f t="shared" si="50"/>
        <v/>
      </c>
      <c r="S420" s="104" t="str">
        <f>IF(AND(ISTEXT($D420),ISNUMBER(R420)),IF(HLOOKUP(INT($I420),'1. Eingabemaske'!$I$12:$V$21,3,FALSE)&lt;&gt;0,HLOOKUP(INT($I420),'1. Eingabemaske'!$I$12:$V$21,3,FALSE),""),"")</f>
        <v/>
      </c>
      <c r="T420" s="106" t="str">
        <f>IF(ISTEXT($D420),IF($S420="","",IF($R420="","",IF('1. Eingabemaske'!$F$14="",0,(IF('1. Eingabemaske'!$F$14=0,(R420/'1. Eingabemaske'!$G$14),(R420-1)/('1. Eingabemaske'!$G$14-1))*$S420)))),"")</f>
        <v/>
      </c>
      <c r="U420" s="103"/>
      <c r="V420" s="103"/>
      <c r="W420" s="104" t="str">
        <f t="shared" si="51"/>
        <v/>
      </c>
      <c r="X420" s="104" t="str">
        <f>IF(AND(ISTEXT($D420),ISNUMBER(W420)),IF(HLOOKUP(INT($I420),'1. Eingabemaske'!$I$12:$V$21,4,FALSE)&lt;&gt;0,HLOOKUP(INT($I420),'1. Eingabemaske'!$I$12:$V$21,4,FALSE),""),"")</f>
        <v/>
      </c>
      <c r="Y420" s="108" t="str">
        <f>IF(ISTEXT($D420),IF($W420="","",IF($X420="","",IF('1. Eingabemaske'!$F$15="","",(IF('1. Eingabemaske'!$F$15=0,($W420/'1. Eingabemaske'!$G$15),($W420-1)/('1. Eingabemaske'!$G$15-1))*$X420)))),"")</f>
        <v/>
      </c>
      <c r="Z420" s="103"/>
      <c r="AA420" s="103"/>
      <c r="AB420" s="104" t="str">
        <f t="shared" si="52"/>
        <v/>
      </c>
      <c r="AC420" s="104" t="str">
        <f>IF(AND(ISTEXT($D420),ISNUMBER($AB420)),IF(HLOOKUP(INT($I420),'1. Eingabemaske'!$I$12:$V$21,5,FALSE)&lt;&gt;0,HLOOKUP(INT($I420),'1. Eingabemaske'!$I$12:$V$21,5,FALSE),""),"")</f>
        <v/>
      </c>
      <c r="AD420" s="91" t="str">
        <f>IF(ISTEXT($D420),IF($AC420="","",IF('1. Eingabemaske'!$F$16="","",(IF('1. Eingabemaske'!$F$16=0,($AB420/'1. Eingabemaske'!$G$16),($AB420-1)/('1. Eingabemaske'!$G$16-1))*$AC420))),"")</f>
        <v/>
      </c>
      <c r="AE420" s="92" t="str">
        <f>IF(ISTEXT($D420),IF(F420="M",IF(L420="","",IF($K420="Frühentwickler",VLOOKUP(INT($I420),'1. Eingabemaske'!$Z$12:$AF$28,5,FALSE),IF($K420="Normalentwickler",VLOOKUP(INT($I420),'1. Eingabemaske'!$Z$12:$AF$23,6,FALSE),IF($K420="Spätentwickler",VLOOKUP(INT($I420),'1. Eingabemaske'!$Z$12:$AF$23,7,FALSE),0)))+((VLOOKUP(INT($I420),'1. Eingabemaske'!$Z$12:$AF$23,2,FALSE))*(($G420-DATE(YEAR($G420),1,1)+1)/365))),IF(F420="W",(IF($K420="Frühentwickler",VLOOKUP(INT($I420),'1. Eingabemaske'!$AH$12:$AN$28,5,FALSE),IF($K420="Normalentwickler",VLOOKUP(INT($I420),'1. Eingabemaske'!$AH$12:$AN$23,6,FALSE),IF($K420="Spätentwickler",VLOOKUP(INT($I420),'1. Eingabemaske'!$AH$12:$AN$23,7,FALSE),0)))+((VLOOKUP(INT($I420),'1. Eingabemaske'!$AH$12:$AN$23,2,FALSE))*(($G420-DATE(YEAR($G420),1,1)+1)/365))),"Geschlecht fehlt!")),"")</f>
        <v/>
      </c>
      <c r="AF420" s="93" t="str">
        <f t="shared" si="53"/>
        <v/>
      </c>
      <c r="AG420" s="103"/>
      <c r="AH420" s="94" t="str">
        <f>IF(AND(ISTEXT($D420),ISNUMBER($AG420)),IF(HLOOKUP(INT($I420),'1. Eingabemaske'!$I$12:$V$21,6,FALSE)&lt;&gt;0,HLOOKUP(INT($I420),'1. Eingabemaske'!$I$12:$V$21,6,FALSE),""),"")</f>
        <v/>
      </c>
      <c r="AI420" s="91" t="str">
        <f>IF(ISTEXT($D420),IF($AH420="","",IF('1. Eingabemaske'!$F$17="","",(IF('1. Eingabemaske'!$F$17=0,($AG420/'1. Eingabemaske'!$G$17),($AG420-1)/('1. Eingabemaske'!$G$17-1))*$AH420))),"")</f>
        <v/>
      </c>
      <c r="AJ420" s="103"/>
      <c r="AK420" s="94" t="str">
        <f>IF(AND(ISTEXT($D420),ISNUMBER($AJ420)),IF(HLOOKUP(INT($I420),'1. Eingabemaske'!$I$12:$V$21,7,FALSE)&lt;&gt;0,HLOOKUP(INT($I420),'1. Eingabemaske'!$I$12:$V$21,7,FALSE),""),"")</f>
        <v/>
      </c>
      <c r="AL420" s="91" t="str">
        <f>IF(ISTEXT($D420),IF(AJ420=0,0,IF($AK420="","",IF('1. Eingabemaske'!$F$18="","",(IF('1. Eingabemaske'!$F$18=0,($AJ420/'1. Eingabemaske'!$G$18),($AJ420-1)/('1. Eingabemaske'!$G$18-1))*$AK420)))),"")</f>
        <v/>
      </c>
      <c r="AM420" s="103"/>
      <c r="AN420" s="94" t="str">
        <f>IF(AND(ISTEXT($D420),ISNUMBER($AM420)),IF(HLOOKUP(INT($I420),'1. Eingabemaske'!$I$12:$V$21,8,FALSE)&lt;&gt;0,HLOOKUP(INT($I420),'1. Eingabemaske'!$I$12:$V$21,8,FALSE),""),"")</f>
        <v/>
      </c>
      <c r="AO420" s="89" t="str">
        <f>IF(ISTEXT($D420),IF($AN420="","",IF('1. Eingabemaske'!#REF!="","",(IF('1. Eingabemaske'!#REF!=0,($AM420/'1. Eingabemaske'!#REF!),($AM420-1)/('1. Eingabemaske'!#REF!-1))*$AN420))),"")</f>
        <v/>
      </c>
      <c r="AP420" s="110"/>
      <c r="AQ420" s="94" t="str">
        <f>IF(AND(ISTEXT($D420),ISNUMBER($AP420)),IF(HLOOKUP(INT($I420),'1. Eingabemaske'!$I$12:$V$21,9,FALSE)&lt;&gt;0,HLOOKUP(INT($I420),'1. Eingabemaske'!$I$12:$V$21,9,FALSE),""),"")</f>
        <v/>
      </c>
      <c r="AR420" s="103"/>
      <c r="AS420" s="94" t="str">
        <f>IF(AND(ISTEXT($D420),ISNUMBER($AR420)),IF(HLOOKUP(INT($I420),'1. Eingabemaske'!$I$12:$V$21,10,FALSE)&lt;&gt;0,HLOOKUP(INT($I420),'1. Eingabemaske'!$I$12:$V$21,10,FALSE),""),"")</f>
        <v/>
      </c>
      <c r="AT420" s="95" t="str">
        <f>IF(ISTEXT($D420),(IF($AQ420="",0,IF('1. Eingabemaske'!$F$19="","",(IF('1. Eingabemaske'!$F$19=0,($AP420/'1. Eingabemaske'!$G$19),($AP420-1)/('1. Eingabemaske'!$G$19-1))*$AQ420)))+IF($AS420="",0,IF('1. Eingabemaske'!$F$20="","",(IF('1. Eingabemaske'!$F$20=0,($AR420/'1. Eingabemaske'!$G$20),($AR420-1)/('1. Eingabemaske'!$G$20-1))*$AS420)))),"")</f>
        <v/>
      </c>
      <c r="AU420" s="103"/>
      <c r="AV420" s="94" t="str">
        <f>IF(AND(ISTEXT($D420),ISNUMBER($AU420)),IF(HLOOKUP(INT($I420),'1. Eingabemaske'!$I$12:$V$21,11,FALSE)&lt;&gt;0,HLOOKUP(INT($I420),'1. Eingabemaske'!$I$12:$V$21,11,FALSE),""),"")</f>
        <v/>
      </c>
      <c r="AW420" s="103"/>
      <c r="AX420" s="94" t="str">
        <f>IF(AND(ISTEXT($D420),ISNUMBER($AW420)),IF(HLOOKUP(INT($I420),'1. Eingabemaske'!$I$12:$V$21,12,FALSE)&lt;&gt;0,HLOOKUP(INT($I420),'1. Eingabemaske'!$I$12:$V$21,12,FALSE),""),"")</f>
        <v/>
      </c>
      <c r="AY420" s="95" t="str">
        <f>IF(ISTEXT($D420),SUM(IF($AV420="",0,IF('1. Eingabemaske'!$F$21="","",(IF('1. Eingabemaske'!$F$21=0,($AU420/'1. Eingabemaske'!$G$21),($AU420-1)/('1. Eingabemaske'!$G$21-1)))*$AV420)),IF($AX420="",0,IF('1. Eingabemaske'!#REF!="","",(IF('1. Eingabemaske'!#REF!=0,($AW420/'1. Eingabemaske'!#REF!),($AW420-1)/('1. Eingabemaske'!#REF!-1)))*$AX420))),"")</f>
        <v/>
      </c>
      <c r="AZ420" s="84" t="str">
        <f t="shared" si="54"/>
        <v>Bitte BES einfügen</v>
      </c>
      <c r="BA420" s="96" t="str">
        <f t="shared" si="55"/>
        <v/>
      </c>
      <c r="BB420" s="100"/>
      <c r="BC420" s="100"/>
      <c r="BD420" s="100"/>
    </row>
    <row r="421" spans="2:56" ht="13.5" thickBot="1" x14ac:dyDescent="0.45">
      <c r="B421" s="99" t="str">
        <f t="shared" si="48"/>
        <v xml:space="preserve"> </v>
      </c>
      <c r="C421" s="100"/>
      <c r="D421" s="100"/>
      <c r="E421" s="100"/>
      <c r="F421" s="100"/>
      <c r="G421" s="101"/>
      <c r="H421" s="101"/>
      <c r="I421" s="84" t="str">
        <f>IF(ISBLANK(Tableau1[[#This Row],[Name]]),"",((Tableau1[[#This Row],[Testdatum]]-Tableau1[[#This Row],[Geburtsdatum]])/365))</f>
        <v/>
      </c>
      <c r="J421" s="102" t="str">
        <f t="shared" si="49"/>
        <v xml:space="preserve"> </v>
      </c>
      <c r="K421" s="103"/>
      <c r="L421" s="103"/>
      <c r="M421" s="104" t="str">
        <f>IF(ISTEXT(D421),IF(L421="","",IF(HLOOKUP(INT($I421),'1. Eingabemaske'!$I$12:$V$21,2,FALSE)&lt;&gt;0,HLOOKUP(INT($I421),'1. Eingabemaske'!$I$12:$V$21,2,FALSE),"")),"")</f>
        <v/>
      </c>
      <c r="N421" s="105" t="str">
        <f>IF(ISTEXT($D421),IF(F421="M",IF(L421="","",IF($K421="Frühentwickler",VLOOKUP(INT($I421),'1. Eingabemaske'!$Z$12:$AF$28,5,FALSE),IF($K421="Normalentwickler",VLOOKUP(INT($I421),'1. Eingabemaske'!$Z$12:$AF$23,6,FALSE),IF($K421="Spätentwickler",VLOOKUP(INT($I421),'1. Eingabemaske'!$Z$12:$AF$23,7,FALSE),0)))+((VLOOKUP(INT($I421),'1. Eingabemaske'!$Z$12:$AF$23,2,FALSE))*(($G421-DATE(YEAR($G421),1,1)+1)/365))),IF(F421="W",(IF($K421="Frühentwickler",VLOOKUP(INT($I421),'1. Eingabemaske'!$AH$12:$AN$28,5,FALSE),IF($K421="Normalentwickler",VLOOKUP(INT($I421),'1. Eingabemaske'!$AH$12:$AN$23,6,FALSE),IF($K421="Spätentwickler",VLOOKUP(INT($I421),'1. Eingabemaske'!$AH$12:$AN$23,7,FALSE),0)))+((VLOOKUP(INT($I421),'1. Eingabemaske'!$AH$12:$AN$23,2,FALSE))*(($G421-DATE(YEAR($G421),1,1)+1)/365))),"Geschlecht fehlt!")),"")</f>
        <v/>
      </c>
      <c r="O421" s="106" t="str">
        <f>IF(ISTEXT(D421),IF(M421="","",IF('1. Eingabemaske'!$F$13="",0,(IF('1. Eingabemaske'!$F$13=0,(L421/'1. Eingabemaske'!$G$13),(L421-1)/('1. Eingabemaske'!$G$13-1))*M421*N421))),"")</f>
        <v/>
      </c>
      <c r="P421" s="103"/>
      <c r="Q421" s="103"/>
      <c r="R421" s="104" t="str">
        <f t="shared" si="50"/>
        <v/>
      </c>
      <c r="S421" s="104" t="str">
        <f>IF(AND(ISTEXT($D421),ISNUMBER(R421)),IF(HLOOKUP(INT($I421),'1. Eingabemaske'!$I$12:$V$21,3,FALSE)&lt;&gt;0,HLOOKUP(INT($I421),'1. Eingabemaske'!$I$12:$V$21,3,FALSE),""),"")</f>
        <v/>
      </c>
      <c r="T421" s="106" t="str">
        <f>IF(ISTEXT($D421),IF($S421="","",IF($R421="","",IF('1. Eingabemaske'!$F$14="",0,(IF('1. Eingabemaske'!$F$14=0,(R421/'1. Eingabemaske'!$G$14),(R421-1)/('1. Eingabemaske'!$G$14-1))*$S421)))),"")</f>
        <v/>
      </c>
      <c r="U421" s="103"/>
      <c r="V421" s="103"/>
      <c r="W421" s="104" t="str">
        <f t="shared" si="51"/>
        <v/>
      </c>
      <c r="X421" s="104" t="str">
        <f>IF(AND(ISTEXT($D421),ISNUMBER(W421)),IF(HLOOKUP(INT($I421),'1. Eingabemaske'!$I$12:$V$21,4,FALSE)&lt;&gt;0,HLOOKUP(INT($I421),'1. Eingabemaske'!$I$12:$V$21,4,FALSE),""),"")</f>
        <v/>
      </c>
      <c r="Y421" s="108" t="str">
        <f>IF(ISTEXT($D421),IF($W421="","",IF($X421="","",IF('1. Eingabemaske'!$F$15="","",(IF('1. Eingabemaske'!$F$15=0,($W421/'1. Eingabemaske'!$G$15),($W421-1)/('1. Eingabemaske'!$G$15-1))*$X421)))),"")</f>
        <v/>
      </c>
      <c r="Z421" s="103"/>
      <c r="AA421" s="103"/>
      <c r="AB421" s="104" t="str">
        <f t="shared" si="52"/>
        <v/>
      </c>
      <c r="AC421" s="104" t="str">
        <f>IF(AND(ISTEXT($D421),ISNUMBER($AB421)),IF(HLOOKUP(INT($I421),'1. Eingabemaske'!$I$12:$V$21,5,FALSE)&lt;&gt;0,HLOOKUP(INT($I421),'1. Eingabemaske'!$I$12:$V$21,5,FALSE),""),"")</f>
        <v/>
      </c>
      <c r="AD421" s="91" t="str">
        <f>IF(ISTEXT($D421),IF($AC421="","",IF('1. Eingabemaske'!$F$16="","",(IF('1. Eingabemaske'!$F$16=0,($AB421/'1. Eingabemaske'!$G$16),($AB421-1)/('1. Eingabemaske'!$G$16-1))*$AC421))),"")</f>
        <v/>
      </c>
      <c r="AE421" s="92" t="str">
        <f>IF(ISTEXT($D421),IF(F421="M",IF(L421="","",IF($K421="Frühentwickler",VLOOKUP(INT($I421),'1. Eingabemaske'!$Z$12:$AF$28,5,FALSE),IF($K421="Normalentwickler",VLOOKUP(INT($I421),'1. Eingabemaske'!$Z$12:$AF$23,6,FALSE),IF($K421="Spätentwickler",VLOOKUP(INT($I421),'1. Eingabemaske'!$Z$12:$AF$23,7,FALSE),0)))+((VLOOKUP(INT($I421),'1. Eingabemaske'!$Z$12:$AF$23,2,FALSE))*(($G421-DATE(YEAR($G421),1,1)+1)/365))),IF(F421="W",(IF($K421="Frühentwickler",VLOOKUP(INT($I421),'1. Eingabemaske'!$AH$12:$AN$28,5,FALSE),IF($K421="Normalentwickler",VLOOKUP(INT($I421),'1. Eingabemaske'!$AH$12:$AN$23,6,FALSE),IF($K421="Spätentwickler",VLOOKUP(INT($I421),'1. Eingabemaske'!$AH$12:$AN$23,7,FALSE),0)))+((VLOOKUP(INT($I421),'1. Eingabemaske'!$AH$12:$AN$23,2,FALSE))*(($G421-DATE(YEAR($G421),1,1)+1)/365))),"Geschlecht fehlt!")),"")</f>
        <v/>
      </c>
      <c r="AF421" s="93" t="str">
        <f t="shared" si="53"/>
        <v/>
      </c>
      <c r="AG421" s="103"/>
      <c r="AH421" s="94" t="str">
        <f>IF(AND(ISTEXT($D421),ISNUMBER($AG421)),IF(HLOOKUP(INT($I421),'1. Eingabemaske'!$I$12:$V$21,6,FALSE)&lt;&gt;0,HLOOKUP(INT($I421),'1. Eingabemaske'!$I$12:$V$21,6,FALSE),""),"")</f>
        <v/>
      </c>
      <c r="AI421" s="91" t="str">
        <f>IF(ISTEXT($D421),IF($AH421="","",IF('1. Eingabemaske'!$F$17="","",(IF('1. Eingabemaske'!$F$17=0,($AG421/'1. Eingabemaske'!$G$17),($AG421-1)/('1. Eingabemaske'!$G$17-1))*$AH421))),"")</f>
        <v/>
      </c>
      <c r="AJ421" s="103"/>
      <c r="AK421" s="94" t="str">
        <f>IF(AND(ISTEXT($D421),ISNUMBER($AJ421)),IF(HLOOKUP(INT($I421),'1. Eingabemaske'!$I$12:$V$21,7,FALSE)&lt;&gt;0,HLOOKUP(INT($I421),'1. Eingabemaske'!$I$12:$V$21,7,FALSE),""),"")</f>
        <v/>
      </c>
      <c r="AL421" s="91" t="str">
        <f>IF(ISTEXT($D421),IF(AJ421=0,0,IF($AK421="","",IF('1. Eingabemaske'!$F$18="","",(IF('1. Eingabemaske'!$F$18=0,($AJ421/'1. Eingabemaske'!$G$18),($AJ421-1)/('1. Eingabemaske'!$G$18-1))*$AK421)))),"")</f>
        <v/>
      </c>
      <c r="AM421" s="103"/>
      <c r="AN421" s="94" t="str">
        <f>IF(AND(ISTEXT($D421),ISNUMBER($AM421)),IF(HLOOKUP(INT($I421),'1. Eingabemaske'!$I$12:$V$21,8,FALSE)&lt;&gt;0,HLOOKUP(INT($I421),'1. Eingabemaske'!$I$12:$V$21,8,FALSE),""),"")</f>
        <v/>
      </c>
      <c r="AO421" s="89" t="str">
        <f>IF(ISTEXT($D421),IF($AN421="","",IF('1. Eingabemaske'!#REF!="","",(IF('1. Eingabemaske'!#REF!=0,($AM421/'1. Eingabemaske'!#REF!),($AM421-1)/('1. Eingabemaske'!#REF!-1))*$AN421))),"")</f>
        <v/>
      </c>
      <c r="AP421" s="110"/>
      <c r="AQ421" s="94" t="str">
        <f>IF(AND(ISTEXT($D421),ISNUMBER($AP421)),IF(HLOOKUP(INT($I421),'1. Eingabemaske'!$I$12:$V$21,9,FALSE)&lt;&gt;0,HLOOKUP(INT($I421),'1. Eingabemaske'!$I$12:$V$21,9,FALSE),""),"")</f>
        <v/>
      </c>
      <c r="AR421" s="103"/>
      <c r="AS421" s="94" t="str">
        <f>IF(AND(ISTEXT($D421),ISNUMBER($AR421)),IF(HLOOKUP(INT($I421),'1. Eingabemaske'!$I$12:$V$21,10,FALSE)&lt;&gt;0,HLOOKUP(INT($I421),'1. Eingabemaske'!$I$12:$V$21,10,FALSE),""),"")</f>
        <v/>
      </c>
      <c r="AT421" s="95" t="str">
        <f>IF(ISTEXT($D421),(IF($AQ421="",0,IF('1. Eingabemaske'!$F$19="","",(IF('1. Eingabemaske'!$F$19=0,($AP421/'1. Eingabemaske'!$G$19),($AP421-1)/('1. Eingabemaske'!$G$19-1))*$AQ421)))+IF($AS421="",0,IF('1. Eingabemaske'!$F$20="","",(IF('1. Eingabemaske'!$F$20=0,($AR421/'1. Eingabemaske'!$G$20),($AR421-1)/('1. Eingabemaske'!$G$20-1))*$AS421)))),"")</f>
        <v/>
      </c>
      <c r="AU421" s="103"/>
      <c r="AV421" s="94" t="str">
        <f>IF(AND(ISTEXT($D421),ISNUMBER($AU421)),IF(HLOOKUP(INT($I421),'1. Eingabemaske'!$I$12:$V$21,11,FALSE)&lt;&gt;0,HLOOKUP(INT($I421),'1. Eingabemaske'!$I$12:$V$21,11,FALSE),""),"")</f>
        <v/>
      </c>
      <c r="AW421" s="103"/>
      <c r="AX421" s="94" t="str">
        <f>IF(AND(ISTEXT($D421),ISNUMBER($AW421)),IF(HLOOKUP(INT($I421),'1. Eingabemaske'!$I$12:$V$21,12,FALSE)&lt;&gt;0,HLOOKUP(INT($I421),'1. Eingabemaske'!$I$12:$V$21,12,FALSE),""),"")</f>
        <v/>
      </c>
      <c r="AY421" s="95" t="str">
        <f>IF(ISTEXT($D421),SUM(IF($AV421="",0,IF('1. Eingabemaske'!$F$21="","",(IF('1. Eingabemaske'!$F$21=0,($AU421/'1. Eingabemaske'!$G$21),($AU421-1)/('1. Eingabemaske'!$G$21-1)))*$AV421)),IF($AX421="",0,IF('1. Eingabemaske'!#REF!="","",(IF('1. Eingabemaske'!#REF!=0,($AW421/'1. Eingabemaske'!#REF!),($AW421-1)/('1. Eingabemaske'!#REF!-1)))*$AX421))),"")</f>
        <v/>
      </c>
      <c r="AZ421" s="84" t="str">
        <f t="shared" si="54"/>
        <v>Bitte BES einfügen</v>
      </c>
      <c r="BA421" s="96" t="str">
        <f t="shared" si="55"/>
        <v/>
      </c>
      <c r="BB421" s="100"/>
      <c r="BC421" s="100"/>
      <c r="BD421" s="100"/>
    </row>
    <row r="422" spans="2:56" ht="13.5" thickBot="1" x14ac:dyDescent="0.45">
      <c r="B422" s="99" t="str">
        <f t="shared" si="48"/>
        <v xml:space="preserve"> </v>
      </c>
      <c r="C422" s="100"/>
      <c r="D422" s="100"/>
      <c r="E422" s="100"/>
      <c r="F422" s="100"/>
      <c r="G422" s="101"/>
      <c r="H422" s="101"/>
      <c r="I422" s="84" t="str">
        <f>IF(ISBLANK(Tableau1[[#This Row],[Name]]),"",((Tableau1[[#This Row],[Testdatum]]-Tableau1[[#This Row],[Geburtsdatum]])/365))</f>
        <v/>
      </c>
      <c r="J422" s="102" t="str">
        <f t="shared" si="49"/>
        <v xml:space="preserve"> </v>
      </c>
      <c r="K422" s="103"/>
      <c r="L422" s="103"/>
      <c r="M422" s="104" t="str">
        <f>IF(ISTEXT(D422),IF(L422="","",IF(HLOOKUP(INT($I422),'1. Eingabemaske'!$I$12:$V$21,2,FALSE)&lt;&gt;0,HLOOKUP(INT($I422),'1. Eingabemaske'!$I$12:$V$21,2,FALSE),"")),"")</f>
        <v/>
      </c>
      <c r="N422" s="105" t="str">
        <f>IF(ISTEXT($D422),IF(F422="M",IF(L422="","",IF($K422="Frühentwickler",VLOOKUP(INT($I422),'1. Eingabemaske'!$Z$12:$AF$28,5,FALSE),IF($K422="Normalentwickler",VLOOKUP(INT($I422),'1. Eingabemaske'!$Z$12:$AF$23,6,FALSE),IF($K422="Spätentwickler",VLOOKUP(INT($I422),'1. Eingabemaske'!$Z$12:$AF$23,7,FALSE),0)))+((VLOOKUP(INT($I422),'1. Eingabemaske'!$Z$12:$AF$23,2,FALSE))*(($G422-DATE(YEAR($G422),1,1)+1)/365))),IF(F422="W",(IF($K422="Frühentwickler",VLOOKUP(INT($I422),'1. Eingabemaske'!$AH$12:$AN$28,5,FALSE),IF($K422="Normalentwickler",VLOOKUP(INT($I422),'1. Eingabemaske'!$AH$12:$AN$23,6,FALSE),IF($K422="Spätentwickler",VLOOKUP(INT($I422),'1. Eingabemaske'!$AH$12:$AN$23,7,FALSE),0)))+((VLOOKUP(INT($I422),'1. Eingabemaske'!$AH$12:$AN$23,2,FALSE))*(($G422-DATE(YEAR($G422),1,1)+1)/365))),"Geschlecht fehlt!")),"")</f>
        <v/>
      </c>
      <c r="O422" s="106" t="str">
        <f>IF(ISTEXT(D422),IF(M422="","",IF('1. Eingabemaske'!$F$13="",0,(IF('1. Eingabemaske'!$F$13=0,(L422/'1. Eingabemaske'!$G$13),(L422-1)/('1. Eingabemaske'!$G$13-1))*M422*N422))),"")</f>
        <v/>
      </c>
      <c r="P422" s="103"/>
      <c r="Q422" s="103"/>
      <c r="R422" s="104" t="str">
        <f t="shared" si="50"/>
        <v/>
      </c>
      <c r="S422" s="104" t="str">
        <f>IF(AND(ISTEXT($D422),ISNUMBER(R422)),IF(HLOOKUP(INT($I422),'1. Eingabemaske'!$I$12:$V$21,3,FALSE)&lt;&gt;0,HLOOKUP(INT($I422),'1. Eingabemaske'!$I$12:$V$21,3,FALSE),""),"")</f>
        <v/>
      </c>
      <c r="T422" s="106" t="str">
        <f>IF(ISTEXT($D422),IF($S422="","",IF($R422="","",IF('1. Eingabemaske'!$F$14="",0,(IF('1. Eingabemaske'!$F$14=0,(R422/'1. Eingabemaske'!$G$14),(R422-1)/('1. Eingabemaske'!$G$14-1))*$S422)))),"")</f>
        <v/>
      </c>
      <c r="U422" s="103"/>
      <c r="V422" s="103"/>
      <c r="W422" s="104" t="str">
        <f t="shared" si="51"/>
        <v/>
      </c>
      <c r="X422" s="104" t="str">
        <f>IF(AND(ISTEXT($D422),ISNUMBER(W422)),IF(HLOOKUP(INT($I422),'1. Eingabemaske'!$I$12:$V$21,4,FALSE)&lt;&gt;0,HLOOKUP(INT($I422),'1. Eingabemaske'!$I$12:$V$21,4,FALSE),""),"")</f>
        <v/>
      </c>
      <c r="Y422" s="108" t="str">
        <f>IF(ISTEXT($D422),IF($W422="","",IF($X422="","",IF('1. Eingabemaske'!$F$15="","",(IF('1. Eingabemaske'!$F$15=0,($W422/'1. Eingabemaske'!$G$15),($W422-1)/('1. Eingabemaske'!$G$15-1))*$X422)))),"")</f>
        <v/>
      </c>
      <c r="Z422" s="103"/>
      <c r="AA422" s="103"/>
      <c r="AB422" s="104" t="str">
        <f t="shared" si="52"/>
        <v/>
      </c>
      <c r="AC422" s="104" t="str">
        <f>IF(AND(ISTEXT($D422),ISNUMBER($AB422)),IF(HLOOKUP(INT($I422),'1. Eingabemaske'!$I$12:$V$21,5,FALSE)&lt;&gt;0,HLOOKUP(INT($I422),'1. Eingabemaske'!$I$12:$V$21,5,FALSE),""),"")</f>
        <v/>
      </c>
      <c r="AD422" s="91" t="str">
        <f>IF(ISTEXT($D422),IF($AC422="","",IF('1. Eingabemaske'!$F$16="","",(IF('1. Eingabemaske'!$F$16=0,($AB422/'1. Eingabemaske'!$G$16),($AB422-1)/('1. Eingabemaske'!$G$16-1))*$AC422))),"")</f>
        <v/>
      </c>
      <c r="AE422" s="92" t="str">
        <f>IF(ISTEXT($D422),IF(F422="M",IF(L422="","",IF($K422="Frühentwickler",VLOOKUP(INT($I422),'1. Eingabemaske'!$Z$12:$AF$28,5,FALSE),IF($K422="Normalentwickler",VLOOKUP(INT($I422),'1. Eingabemaske'!$Z$12:$AF$23,6,FALSE),IF($K422="Spätentwickler",VLOOKUP(INT($I422),'1. Eingabemaske'!$Z$12:$AF$23,7,FALSE),0)))+((VLOOKUP(INT($I422),'1. Eingabemaske'!$Z$12:$AF$23,2,FALSE))*(($G422-DATE(YEAR($G422),1,1)+1)/365))),IF(F422="W",(IF($K422="Frühentwickler",VLOOKUP(INT($I422),'1. Eingabemaske'!$AH$12:$AN$28,5,FALSE),IF($K422="Normalentwickler",VLOOKUP(INT($I422),'1. Eingabemaske'!$AH$12:$AN$23,6,FALSE),IF($K422="Spätentwickler",VLOOKUP(INT($I422),'1. Eingabemaske'!$AH$12:$AN$23,7,FALSE),0)))+((VLOOKUP(INT($I422),'1. Eingabemaske'!$AH$12:$AN$23,2,FALSE))*(($G422-DATE(YEAR($G422),1,1)+1)/365))),"Geschlecht fehlt!")),"")</f>
        <v/>
      </c>
      <c r="AF422" s="93" t="str">
        <f t="shared" si="53"/>
        <v/>
      </c>
      <c r="AG422" s="103"/>
      <c r="AH422" s="94" t="str">
        <f>IF(AND(ISTEXT($D422),ISNUMBER($AG422)),IF(HLOOKUP(INT($I422),'1. Eingabemaske'!$I$12:$V$21,6,FALSE)&lt;&gt;0,HLOOKUP(INT($I422),'1. Eingabemaske'!$I$12:$V$21,6,FALSE),""),"")</f>
        <v/>
      </c>
      <c r="AI422" s="91" t="str">
        <f>IF(ISTEXT($D422),IF($AH422="","",IF('1. Eingabemaske'!$F$17="","",(IF('1. Eingabemaske'!$F$17=0,($AG422/'1. Eingabemaske'!$G$17),($AG422-1)/('1. Eingabemaske'!$G$17-1))*$AH422))),"")</f>
        <v/>
      </c>
      <c r="AJ422" s="103"/>
      <c r="AK422" s="94" t="str">
        <f>IF(AND(ISTEXT($D422),ISNUMBER($AJ422)),IF(HLOOKUP(INT($I422),'1. Eingabemaske'!$I$12:$V$21,7,FALSE)&lt;&gt;0,HLOOKUP(INT($I422),'1. Eingabemaske'!$I$12:$V$21,7,FALSE),""),"")</f>
        <v/>
      </c>
      <c r="AL422" s="91" t="str">
        <f>IF(ISTEXT($D422),IF(AJ422=0,0,IF($AK422="","",IF('1. Eingabemaske'!$F$18="","",(IF('1. Eingabemaske'!$F$18=0,($AJ422/'1. Eingabemaske'!$G$18),($AJ422-1)/('1. Eingabemaske'!$G$18-1))*$AK422)))),"")</f>
        <v/>
      </c>
      <c r="AM422" s="103"/>
      <c r="AN422" s="94" t="str">
        <f>IF(AND(ISTEXT($D422),ISNUMBER($AM422)),IF(HLOOKUP(INT($I422),'1. Eingabemaske'!$I$12:$V$21,8,FALSE)&lt;&gt;0,HLOOKUP(INT($I422),'1. Eingabemaske'!$I$12:$V$21,8,FALSE),""),"")</f>
        <v/>
      </c>
      <c r="AO422" s="89" t="str">
        <f>IF(ISTEXT($D422),IF($AN422="","",IF('1. Eingabemaske'!#REF!="","",(IF('1. Eingabemaske'!#REF!=0,($AM422/'1. Eingabemaske'!#REF!),($AM422-1)/('1. Eingabemaske'!#REF!-1))*$AN422))),"")</f>
        <v/>
      </c>
      <c r="AP422" s="110"/>
      <c r="AQ422" s="94" t="str">
        <f>IF(AND(ISTEXT($D422),ISNUMBER($AP422)),IF(HLOOKUP(INT($I422),'1. Eingabemaske'!$I$12:$V$21,9,FALSE)&lt;&gt;0,HLOOKUP(INT($I422),'1. Eingabemaske'!$I$12:$V$21,9,FALSE),""),"")</f>
        <v/>
      </c>
      <c r="AR422" s="103"/>
      <c r="AS422" s="94" t="str">
        <f>IF(AND(ISTEXT($D422),ISNUMBER($AR422)),IF(HLOOKUP(INT($I422),'1. Eingabemaske'!$I$12:$V$21,10,FALSE)&lt;&gt;0,HLOOKUP(INT($I422),'1. Eingabemaske'!$I$12:$V$21,10,FALSE),""),"")</f>
        <v/>
      </c>
      <c r="AT422" s="95" t="str">
        <f>IF(ISTEXT($D422),(IF($AQ422="",0,IF('1. Eingabemaske'!$F$19="","",(IF('1. Eingabemaske'!$F$19=0,($AP422/'1. Eingabemaske'!$G$19),($AP422-1)/('1. Eingabemaske'!$G$19-1))*$AQ422)))+IF($AS422="",0,IF('1. Eingabemaske'!$F$20="","",(IF('1. Eingabemaske'!$F$20=0,($AR422/'1. Eingabemaske'!$G$20),($AR422-1)/('1. Eingabemaske'!$G$20-1))*$AS422)))),"")</f>
        <v/>
      </c>
      <c r="AU422" s="103"/>
      <c r="AV422" s="94" t="str">
        <f>IF(AND(ISTEXT($D422),ISNUMBER($AU422)),IF(HLOOKUP(INT($I422),'1. Eingabemaske'!$I$12:$V$21,11,FALSE)&lt;&gt;0,HLOOKUP(INT($I422),'1. Eingabemaske'!$I$12:$V$21,11,FALSE),""),"")</f>
        <v/>
      </c>
      <c r="AW422" s="103"/>
      <c r="AX422" s="94" t="str">
        <f>IF(AND(ISTEXT($D422),ISNUMBER($AW422)),IF(HLOOKUP(INT($I422),'1. Eingabemaske'!$I$12:$V$21,12,FALSE)&lt;&gt;0,HLOOKUP(INT($I422),'1. Eingabemaske'!$I$12:$V$21,12,FALSE),""),"")</f>
        <v/>
      </c>
      <c r="AY422" s="95" t="str">
        <f>IF(ISTEXT($D422),SUM(IF($AV422="",0,IF('1. Eingabemaske'!$F$21="","",(IF('1. Eingabemaske'!$F$21=0,($AU422/'1. Eingabemaske'!$G$21),($AU422-1)/('1. Eingabemaske'!$G$21-1)))*$AV422)),IF($AX422="",0,IF('1. Eingabemaske'!#REF!="","",(IF('1. Eingabemaske'!#REF!=0,($AW422/'1. Eingabemaske'!#REF!),($AW422-1)/('1. Eingabemaske'!#REF!-1)))*$AX422))),"")</f>
        <v/>
      </c>
      <c r="AZ422" s="84" t="str">
        <f t="shared" si="54"/>
        <v>Bitte BES einfügen</v>
      </c>
      <c r="BA422" s="96" t="str">
        <f t="shared" si="55"/>
        <v/>
      </c>
      <c r="BB422" s="100"/>
      <c r="BC422" s="100"/>
      <c r="BD422" s="100"/>
    </row>
    <row r="423" spans="2:56" ht="13.5" thickBot="1" x14ac:dyDescent="0.45">
      <c r="B423" s="99" t="str">
        <f t="shared" si="48"/>
        <v xml:space="preserve"> </v>
      </c>
      <c r="C423" s="100"/>
      <c r="D423" s="100"/>
      <c r="E423" s="100"/>
      <c r="F423" s="100"/>
      <c r="G423" s="101"/>
      <c r="H423" s="101"/>
      <c r="I423" s="84" t="str">
        <f>IF(ISBLANK(Tableau1[[#This Row],[Name]]),"",((Tableau1[[#This Row],[Testdatum]]-Tableau1[[#This Row],[Geburtsdatum]])/365))</f>
        <v/>
      </c>
      <c r="J423" s="102" t="str">
        <f t="shared" si="49"/>
        <v xml:space="preserve"> </v>
      </c>
      <c r="K423" s="103"/>
      <c r="L423" s="103"/>
      <c r="M423" s="104" t="str">
        <f>IF(ISTEXT(D423),IF(L423="","",IF(HLOOKUP(INT($I423),'1. Eingabemaske'!$I$12:$V$21,2,FALSE)&lt;&gt;0,HLOOKUP(INT($I423),'1. Eingabemaske'!$I$12:$V$21,2,FALSE),"")),"")</f>
        <v/>
      </c>
      <c r="N423" s="105" t="str">
        <f>IF(ISTEXT($D423),IF(F423="M",IF(L423="","",IF($K423="Frühentwickler",VLOOKUP(INT($I423),'1. Eingabemaske'!$Z$12:$AF$28,5,FALSE),IF($K423="Normalentwickler",VLOOKUP(INT($I423),'1. Eingabemaske'!$Z$12:$AF$23,6,FALSE),IF($K423="Spätentwickler",VLOOKUP(INT($I423),'1. Eingabemaske'!$Z$12:$AF$23,7,FALSE),0)))+((VLOOKUP(INT($I423),'1. Eingabemaske'!$Z$12:$AF$23,2,FALSE))*(($G423-DATE(YEAR($G423),1,1)+1)/365))),IF(F423="W",(IF($K423="Frühentwickler",VLOOKUP(INT($I423),'1. Eingabemaske'!$AH$12:$AN$28,5,FALSE),IF($K423="Normalentwickler",VLOOKUP(INT($I423),'1. Eingabemaske'!$AH$12:$AN$23,6,FALSE),IF($K423="Spätentwickler",VLOOKUP(INT($I423),'1. Eingabemaske'!$AH$12:$AN$23,7,FALSE),0)))+((VLOOKUP(INT($I423),'1. Eingabemaske'!$AH$12:$AN$23,2,FALSE))*(($G423-DATE(YEAR($G423),1,1)+1)/365))),"Geschlecht fehlt!")),"")</f>
        <v/>
      </c>
      <c r="O423" s="106" t="str">
        <f>IF(ISTEXT(D423),IF(M423="","",IF('1. Eingabemaske'!$F$13="",0,(IF('1. Eingabemaske'!$F$13=0,(L423/'1. Eingabemaske'!$G$13),(L423-1)/('1. Eingabemaske'!$G$13-1))*M423*N423))),"")</f>
        <v/>
      </c>
      <c r="P423" s="103"/>
      <c r="Q423" s="103"/>
      <c r="R423" s="104" t="str">
        <f t="shared" si="50"/>
        <v/>
      </c>
      <c r="S423" s="104" t="str">
        <f>IF(AND(ISTEXT($D423),ISNUMBER(R423)),IF(HLOOKUP(INT($I423),'1. Eingabemaske'!$I$12:$V$21,3,FALSE)&lt;&gt;0,HLOOKUP(INT($I423),'1. Eingabemaske'!$I$12:$V$21,3,FALSE),""),"")</f>
        <v/>
      </c>
      <c r="T423" s="106" t="str">
        <f>IF(ISTEXT($D423),IF($S423="","",IF($R423="","",IF('1. Eingabemaske'!$F$14="",0,(IF('1. Eingabemaske'!$F$14=0,(R423/'1. Eingabemaske'!$G$14),(R423-1)/('1. Eingabemaske'!$G$14-1))*$S423)))),"")</f>
        <v/>
      </c>
      <c r="U423" s="103"/>
      <c r="V423" s="103"/>
      <c r="W423" s="104" t="str">
        <f t="shared" si="51"/>
        <v/>
      </c>
      <c r="X423" s="104" t="str">
        <f>IF(AND(ISTEXT($D423),ISNUMBER(W423)),IF(HLOOKUP(INT($I423),'1. Eingabemaske'!$I$12:$V$21,4,FALSE)&lt;&gt;0,HLOOKUP(INT($I423),'1. Eingabemaske'!$I$12:$V$21,4,FALSE),""),"")</f>
        <v/>
      </c>
      <c r="Y423" s="108" t="str">
        <f>IF(ISTEXT($D423),IF($W423="","",IF($X423="","",IF('1. Eingabemaske'!$F$15="","",(IF('1. Eingabemaske'!$F$15=0,($W423/'1. Eingabemaske'!$G$15),($W423-1)/('1. Eingabemaske'!$G$15-1))*$X423)))),"")</f>
        <v/>
      </c>
      <c r="Z423" s="103"/>
      <c r="AA423" s="103"/>
      <c r="AB423" s="104" t="str">
        <f t="shared" si="52"/>
        <v/>
      </c>
      <c r="AC423" s="104" t="str">
        <f>IF(AND(ISTEXT($D423),ISNUMBER($AB423)),IF(HLOOKUP(INT($I423),'1. Eingabemaske'!$I$12:$V$21,5,FALSE)&lt;&gt;0,HLOOKUP(INT($I423),'1. Eingabemaske'!$I$12:$V$21,5,FALSE),""),"")</f>
        <v/>
      </c>
      <c r="AD423" s="91" t="str">
        <f>IF(ISTEXT($D423),IF($AC423="","",IF('1. Eingabemaske'!$F$16="","",(IF('1. Eingabemaske'!$F$16=0,($AB423/'1. Eingabemaske'!$G$16),($AB423-1)/('1. Eingabemaske'!$G$16-1))*$AC423))),"")</f>
        <v/>
      </c>
      <c r="AE423" s="92" t="str">
        <f>IF(ISTEXT($D423),IF(F423="M",IF(L423="","",IF($K423="Frühentwickler",VLOOKUP(INT($I423),'1. Eingabemaske'!$Z$12:$AF$28,5,FALSE),IF($K423="Normalentwickler",VLOOKUP(INT($I423),'1. Eingabemaske'!$Z$12:$AF$23,6,FALSE),IF($K423="Spätentwickler",VLOOKUP(INT($I423),'1. Eingabemaske'!$Z$12:$AF$23,7,FALSE),0)))+((VLOOKUP(INT($I423),'1. Eingabemaske'!$Z$12:$AF$23,2,FALSE))*(($G423-DATE(YEAR($G423),1,1)+1)/365))),IF(F423="W",(IF($K423="Frühentwickler",VLOOKUP(INT($I423),'1. Eingabemaske'!$AH$12:$AN$28,5,FALSE),IF($K423="Normalentwickler",VLOOKUP(INT($I423),'1. Eingabemaske'!$AH$12:$AN$23,6,FALSE),IF($K423="Spätentwickler",VLOOKUP(INT($I423),'1. Eingabemaske'!$AH$12:$AN$23,7,FALSE),0)))+((VLOOKUP(INT($I423),'1. Eingabemaske'!$AH$12:$AN$23,2,FALSE))*(($G423-DATE(YEAR($G423),1,1)+1)/365))),"Geschlecht fehlt!")),"")</f>
        <v/>
      </c>
      <c r="AF423" s="93" t="str">
        <f t="shared" si="53"/>
        <v/>
      </c>
      <c r="AG423" s="103"/>
      <c r="AH423" s="94" t="str">
        <f>IF(AND(ISTEXT($D423),ISNUMBER($AG423)),IF(HLOOKUP(INT($I423),'1. Eingabemaske'!$I$12:$V$21,6,FALSE)&lt;&gt;0,HLOOKUP(INT($I423),'1. Eingabemaske'!$I$12:$V$21,6,FALSE),""),"")</f>
        <v/>
      </c>
      <c r="AI423" s="91" t="str">
        <f>IF(ISTEXT($D423),IF($AH423="","",IF('1. Eingabemaske'!$F$17="","",(IF('1. Eingabemaske'!$F$17=0,($AG423/'1. Eingabemaske'!$G$17),($AG423-1)/('1. Eingabemaske'!$G$17-1))*$AH423))),"")</f>
        <v/>
      </c>
      <c r="AJ423" s="103"/>
      <c r="AK423" s="94" t="str">
        <f>IF(AND(ISTEXT($D423),ISNUMBER($AJ423)),IF(HLOOKUP(INT($I423),'1. Eingabemaske'!$I$12:$V$21,7,FALSE)&lt;&gt;0,HLOOKUP(INT($I423),'1. Eingabemaske'!$I$12:$V$21,7,FALSE),""),"")</f>
        <v/>
      </c>
      <c r="AL423" s="91" t="str">
        <f>IF(ISTEXT($D423),IF(AJ423=0,0,IF($AK423="","",IF('1. Eingabemaske'!$F$18="","",(IF('1. Eingabemaske'!$F$18=0,($AJ423/'1. Eingabemaske'!$G$18),($AJ423-1)/('1. Eingabemaske'!$G$18-1))*$AK423)))),"")</f>
        <v/>
      </c>
      <c r="AM423" s="103"/>
      <c r="AN423" s="94" t="str">
        <f>IF(AND(ISTEXT($D423),ISNUMBER($AM423)),IF(HLOOKUP(INT($I423),'1. Eingabemaske'!$I$12:$V$21,8,FALSE)&lt;&gt;0,HLOOKUP(INT($I423),'1. Eingabemaske'!$I$12:$V$21,8,FALSE),""),"")</f>
        <v/>
      </c>
      <c r="AO423" s="89" t="str">
        <f>IF(ISTEXT($D423),IF($AN423="","",IF('1. Eingabemaske'!#REF!="","",(IF('1. Eingabemaske'!#REF!=0,($AM423/'1. Eingabemaske'!#REF!),($AM423-1)/('1. Eingabemaske'!#REF!-1))*$AN423))),"")</f>
        <v/>
      </c>
      <c r="AP423" s="110"/>
      <c r="AQ423" s="94" t="str">
        <f>IF(AND(ISTEXT($D423),ISNUMBER($AP423)),IF(HLOOKUP(INT($I423),'1. Eingabemaske'!$I$12:$V$21,9,FALSE)&lt;&gt;0,HLOOKUP(INT($I423),'1. Eingabemaske'!$I$12:$V$21,9,FALSE),""),"")</f>
        <v/>
      </c>
      <c r="AR423" s="103"/>
      <c r="AS423" s="94" t="str">
        <f>IF(AND(ISTEXT($D423),ISNUMBER($AR423)),IF(HLOOKUP(INT($I423),'1. Eingabemaske'!$I$12:$V$21,10,FALSE)&lt;&gt;0,HLOOKUP(INT($I423),'1. Eingabemaske'!$I$12:$V$21,10,FALSE),""),"")</f>
        <v/>
      </c>
      <c r="AT423" s="95" t="str">
        <f>IF(ISTEXT($D423),(IF($AQ423="",0,IF('1. Eingabemaske'!$F$19="","",(IF('1. Eingabemaske'!$F$19=0,($AP423/'1. Eingabemaske'!$G$19),($AP423-1)/('1. Eingabemaske'!$G$19-1))*$AQ423)))+IF($AS423="",0,IF('1. Eingabemaske'!$F$20="","",(IF('1. Eingabemaske'!$F$20=0,($AR423/'1. Eingabemaske'!$G$20),($AR423-1)/('1. Eingabemaske'!$G$20-1))*$AS423)))),"")</f>
        <v/>
      </c>
      <c r="AU423" s="103"/>
      <c r="AV423" s="94" t="str">
        <f>IF(AND(ISTEXT($D423),ISNUMBER($AU423)),IF(HLOOKUP(INT($I423),'1. Eingabemaske'!$I$12:$V$21,11,FALSE)&lt;&gt;0,HLOOKUP(INT($I423),'1. Eingabemaske'!$I$12:$V$21,11,FALSE),""),"")</f>
        <v/>
      </c>
      <c r="AW423" s="103"/>
      <c r="AX423" s="94" t="str">
        <f>IF(AND(ISTEXT($D423),ISNUMBER($AW423)),IF(HLOOKUP(INT($I423),'1. Eingabemaske'!$I$12:$V$21,12,FALSE)&lt;&gt;0,HLOOKUP(INT($I423),'1. Eingabemaske'!$I$12:$V$21,12,FALSE),""),"")</f>
        <v/>
      </c>
      <c r="AY423" s="95" t="str">
        <f>IF(ISTEXT($D423),SUM(IF($AV423="",0,IF('1. Eingabemaske'!$F$21="","",(IF('1. Eingabemaske'!$F$21=0,($AU423/'1. Eingabemaske'!$G$21),($AU423-1)/('1. Eingabemaske'!$G$21-1)))*$AV423)),IF($AX423="",0,IF('1. Eingabemaske'!#REF!="","",(IF('1. Eingabemaske'!#REF!=0,($AW423/'1. Eingabemaske'!#REF!),($AW423-1)/('1. Eingabemaske'!#REF!-1)))*$AX423))),"")</f>
        <v/>
      </c>
      <c r="AZ423" s="84" t="str">
        <f t="shared" si="54"/>
        <v>Bitte BES einfügen</v>
      </c>
      <c r="BA423" s="96" t="str">
        <f t="shared" si="55"/>
        <v/>
      </c>
      <c r="BB423" s="100"/>
      <c r="BC423" s="100"/>
      <c r="BD423" s="100"/>
    </row>
    <row r="424" spans="2:56" ht="13.5" thickBot="1" x14ac:dyDescent="0.45">
      <c r="B424" s="99" t="str">
        <f t="shared" si="48"/>
        <v xml:space="preserve"> </v>
      </c>
      <c r="C424" s="100"/>
      <c r="D424" s="100"/>
      <c r="E424" s="100"/>
      <c r="F424" s="100"/>
      <c r="G424" s="101"/>
      <c r="H424" s="101"/>
      <c r="I424" s="84" t="str">
        <f>IF(ISBLANK(Tableau1[[#This Row],[Name]]),"",((Tableau1[[#This Row],[Testdatum]]-Tableau1[[#This Row],[Geburtsdatum]])/365))</f>
        <v/>
      </c>
      <c r="J424" s="102" t="str">
        <f t="shared" si="49"/>
        <v xml:space="preserve"> </v>
      </c>
      <c r="K424" s="103"/>
      <c r="L424" s="103"/>
      <c r="M424" s="104" t="str">
        <f>IF(ISTEXT(D424),IF(L424="","",IF(HLOOKUP(INT($I424),'1. Eingabemaske'!$I$12:$V$21,2,FALSE)&lt;&gt;0,HLOOKUP(INT($I424),'1. Eingabemaske'!$I$12:$V$21,2,FALSE),"")),"")</f>
        <v/>
      </c>
      <c r="N424" s="105" t="str">
        <f>IF(ISTEXT($D424),IF(F424="M",IF(L424="","",IF($K424="Frühentwickler",VLOOKUP(INT($I424),'1. Eingabemaske'!$Z$12:$AF$28,5,FALSE),IF($K424="Normalentwickler",VLOOKUP(INT($I424),'1. Eingabemaske'!$Z$12:$AF$23,6,FALSE),IF($K424="Spätentwickler",VLOOKUP(INT($I424),'1. Eingabemaske'!$Z$12:$AF$23,7,FALSE),0)))+((VLOOKUP(INT($I424),'1. Eingabemaske'!$Z$12:$AF$23,2,FALSE))*(($G424-DATE(YEAR($G424),1,1)+1)/365))),IF(F424="W",(IF($K424="Frühentwickler",VLOOKUP(INT($I424),'1. Eingabemaske'!$AH$12:$AN$28,5,FALSE),IF($K424="Normalentwickler",VLOOKUP(INT($I424),'1. Eingabemaske'!$AH$12:$AN$23,6,FALSE),IF($K424="Spätentwickler",VLOOKUP(INT($I424),'1. Eingabemaske'!$AH$12:$AN$23,7,FALSE),0)))+((VLOOKUP(INT($I424),'1. Eingabemaske'!$AH$12:$AN$23,2,FALSE))*(($G424-DATE(YEAR($G424),1,1)+1)/365))),"Geschlecht fehlt!")),"")</f>
        <v/>
      </c>
      <c r="O424" s="106" t="str">
        <f>IF(ISTEXT(D424),IF(M424="","",IF('1. Eingabemaske'!$F$13="",0,(IF('1. Eingabemaske'!$F$13=0,(L424/'1. Eingabemaske'!$G$13),(L424-1)/('1. Eingabemaske'!$G$13-1))*M424*N424))),"")</f>
        <v/>
      </c>
      <c r="P424" s="103"/>
      <c r="Q424" s="103"/>
      <c r="R424" s="104" t="str">
        <f t="shared" si="50"/>
        <v/>
      </c>
      <c r="S424" s="104" t="str">
        <f>IF(AND(ISTEXT($D424),ISNUMBER(R424)),IF(HLOOKUP(INT($I424),'1. Eingabemaske'!$I$12:$V$21,3,FALSE)&lt;&gt;0,HLOOKUP(INT($I424),'1. Eingabemaske'!$I$12:$V$21,3,FALSE),""),"")</f>
        <v/>
      </c>
      <c r="T424" s="106" t="str">
        <f>IF(ISTEXT($D424),IF($S424="","",IF($R424="","",IF('1. Eingabemaske'!$F$14="",0,(IF('1. Eingabemaske'!$F$14=0,(R424/'1. Eingabemaske'!$G$14),(R424-1)/('1. Eingabemaske'!$G$14-1))*$S424)))),"")</f>
        <v/>
      </c>
      <c r="U424" s="103"/>
      <c r="V424" s="103"/>
      <c r="W424" s="104" t="str">
        <f t="shared" si="51"/>
        <v/>
      </c>
      <c r="X424" s="104" t="str">
        <f>IF(AND(ISTEXT($D424),ISNUMBER(W424)),IF(HLOOKUP(INT($I424),'1. Eingabemaske'!$I$12:$V$21,4,FALSE)&lt;&gt;0,HLOOKUP(INT($I424),'1. Eingabemaske'!$I$12:$V$21,4,FALSE),""),"")</f>
        <v/>
      </c>
      <c r="Y424" s="108" t="str">
        <f>IF(ISTEXT($D424),IF($W424="","",IF($X424="","",IF('1. Eingabemaske'!$F$15="","",(IF('1. Eingabemaske'!$F$15=0,($W424/'1. Eingabemaske'!$G$15),($W424-1)/('1. Eingabemaske'!$G$15-1))*$X424)))),"")</f>
        <v/>
      </c>
      <c r="Z424" s="103"/>
      <c r="AA424" s="103"/>
      <c r="AB424" s="104" t="str">
        <f t="shared" si="52"/>
        <v/>
      </c>
      <c r="AC424" s="104" t="str">
        <f>IF(AND(ISTEXT($D424),ISNUMBER($AB424)),IF(HLOOKUP(INT($I424),'1. Eingabemaske'!$I$12:$V$21,5,FALSE)&lt;&gt;0,HLOOKUP(INT($I424),'1. Eingabemaske'!$I$12:$V$21,5,FALSE),""),"")</f>
        <v/>
      </c>
      <c r="AD424" s="91" t="str">
        <f>IF(ISTEXT($D424),IF($AC424="","",IF('1. Eingabemaske'!$F$16="","",(IF('1. Eingabemaske'!$F$16=0,($AB424/'1. Eingabemaske'!$G$16),($AB424-1)/('1. Eingabemaske'!$G$16-1))*$AC424))),"")</f>
        <v/>
      </c>
      <c r="AE424" s="92" t="str">
        <f>IF(ISTEXT($D424),IF(F424="M",IF(L424="","",IF($K424="Frühentwickler",VLOOKUP(INT($I424),'1. Eingabemaske'!$Z$12:$AF$28,5,FALSE),IF($K424="Normalentwickler",VLOOKUP(INT($I424),'1. Eingabemaske'!$Z$12:$AF$23,6,FALSE),IF($K424="Spätentwickler",VLOOKUP(INT($I424),'1. Eingabemaske'!$Z$12:$AF$23,7,FALSE),0)))+((VLOOKUP(INT($I424),'1. Eingabemaske'!$Z$12:$AF$23,2,FALSE))*(($G424-DATE(YEAR($G424),1,1)+1)/365))),IF(F424="W",(IF($K424="Frühentwickler",VLOOKUP(INT($I424),'1. Eingabemaske'!$AH$12:$AN$28,5,FALSE),IF($K424="Normalentwickler",VLOOKUP(INT($I424),'1. Eingabemaske'!$AH$12:$AN$23,6,FALSE),IF($K424="Spätentwickler",VLOOKUP(INT($I424),'1. Eingabemaske'!$AH$12:$AN$23,7,FALSE),0)))+((VLOOKUP(INT($I424),'1. Eingabemaske'!$AH$12:$AN$23,2,FALSE))*(($G424-DATE(YEAR($G424),1,1)+1)/365))),"Geschlecht fehlt!")),"")</f>
        <v/>
      </c>
      <c r="AF424" s="93" t="str">
        <f t="shared" si="53"/>
        <v/>
      </c>
      <c r="AG424" s="103"/>
      <c r="AH424" s="94" t="str">
        <f>IF(AND(ISTEXT($D424),ISNUMBER($AG424)),IF(HLOOKUP(INT($I424),'1. Eingabemaske'!$I$12:$V$21,6,FALSE)&lt;&gt;0,HLOOKUP(INT($I424),'1. Eingabemaske'!$I$12:$V$21,6,FALSE),""),"")</f>
        <v/>
      </c>
      <c r="AI424" s="91" t="str">
        <f>IF(ISTEXT($D424),IF($AH424="","",IF('1. Eingabemaske'!$F$17="","",(IF('1. Eingabemaske'!$F$17=0,($AG424/'1. Eingabemaske'!$G$17),($AG424-1)/('1. Eingabemaske'!$G$17-1))*$AH424))),"")</f>
        <v/>
      </c>
      <c r="AJ424" s="103"/>
      <c r="AK424" s="94" t="str">
        <f>IF(AND(ISTEXT($D424),ISNUMBER($AJ424)),IF(HLOOKUP(INT($I424),'1. Eingabemaske'!$I$12:$V$21,7,FALSE)&lt;&gt;0,HLOOKUP(INT($I424),'1. Eingabemaske'!$I$12:$V$21,7,FALSE),""),"")</f>
        <v/>
      </c>
      <c r="AL424" s="91" t="str">
        <f>IF(ISTEXT($D424),IF(AJ424=0,0,IF($AK424="","",IF('1. Eingabemaske'!$F$18="","",(IF('1. Eingabemaske'!$F$18=0,($AJ424/'1. Eingabemaske'!$G$18),($AJ424-1)/('1. Eingabemaske'!$G$18-1))*$AK424)))),"")</f>
        <v/>
      </c>
      <c r="AM424" s="103"/>
      <c r="AN424" s="94" t="str">
        <f>IF(AND(ISTEXT($D424),ISNUMBER($AM424)),IF(HLOOKUP(INT($I424),'1. Eingabemaske'!$I$12:$V$21,8,FALSE)&lt;&gt;0,HLOOKUP(INT($I424),'1. Eingabemaske'!$I$12:$V$21,8,FALSE),""),"")</f>
        <v/>
      </c>
      <c r="AO424" s="89" t="str">
        <f>IF(ISTEXT($D424),IF($AN424="","",IF('1. Eingabemaske'!#REF!="","",(IF('1. Eingabemaske'!#REF!=0,($AM424/'1. Eingabemaske'!#REF!),($AM424-1)/('1. Eingabemaske'!#REF!-1))*$AN424))),"")</f>
        <v/>
      </c>
      <c r="AP424" s="110"/>
      <c r="AQ424" s="94" t="str">
        <f>IF(AND(ISTEXT($D424),ISNUMBER($AP424)),IF(HLOOKUP(INT($I424),'1. Eingabemaske'!$I$12:$V$21,9,FALSE)&lt;&gt;0,HLOOKUP(INT($I424),'1. Eingabemaske'!$I$12:$V$21,9,FALSE),""),"")</f>
        <v/>
      </c>
      <c r="AR424" s="103"/>
      <c r="AS424" s="94" t="str">
        <f>IF(AND(ISTEXT($D424),ISNUMBER($AR424)),IF(HLOOKUP(INT($I424),'1. Eingabemaske'!$I$12:$V$21,10,FALSE)&lt;&gt;0,HLOOKUP(INT($I424),'1. Eingabemaske'!$I$12:$V$21,10,FALSE),""),"")</f>
        <v/>
      </c>
      <c r="AT424" s="95" t="str">
        <f>IF(ISTEXT($D424),(IF($AQ424="",0,IF('1. Eingabemaske'!$F$19="","",(IF('1. Eingabemaske'!$F$19=0,($AP424/'1. Eingabemaske'!$G$19),($AP424-1)/('1. Eingabemaske'!$G$19-1))*$AQ424)))+IF($AS424="",0,IF('1. Eingabemaske'!$F$20="","",(IF('1. Eingabemaske'!$F$20=0,($AR424/'1. Eingabemaske'!$G$20),($AR424-1)/('1. Eingabemaske'!$G$20-1))*$AS424)))),"")</f>
        <v/>
      </c>
      <c r="AU424" s="103"/>
      <c r="AV424" s="94" t="str">
        <f>IF(AND(ISTEXT($D424),ISNUMBER($AU424)),IF(HLOOKUP(INT($I424),'1. Eingabemaske'!$I$12:$V$21,11,FALSE)&lt;&gt;0,HLOOKUP(INT($I424),'1. Eingabemaske'!$I$12:$V$21,11,FALSE),""),"")</f>
        <v/>
      </c>
      <c r="AW424" s="103"/>
      <c r="AX424" s="94" t="str">
        <f>IF(AND(ISTEXT($D424),ISNUMBER($AW424)),IF(HLOOKUP(INT($I424),'1. Eingabemaske'!$I$12:$V$21,12,FALSE)&lt;&gt;0,HLOOKUP(INT($I424),'1. Eingabemaske'!$I$12:$V$21,12,FALSE),""),"")</f>
        <v/>
      </c>
      <c r="AY424" s="95" t="str">
        <f>IF(ISTEXT($D424),SUM(IF($AV424="",0,IF('1. Eingabemaske'!$F$21="","",(IF('1. Eingabemaske'!$F$21=0,($AU424/'1. Eingabemaske'!$G$21),($AU424-1)/('1. Eingabemaske'!$G$21-1)))*$AV424)),IF($AX424="",0,IF('1. Eingabemaske'!#REF!="","",(IF('1. Eingabemaske'!#REF!=0,($AW424/'1. Eingabemaske'!#REF!),($AW424-1)/('1. Eingabemaske'!#REF!-1)))*$AX424))),"")</f>
        <v/>
      </c>
      <c r="AZ424" s="84" t="str">
        <f t="shared" si="54"/>
        <v>Bitte BES einfügen</v>
      </c>
      <c r="BA424" s="96" t="str">
        <f t="shared" si="55"/>
        <v/>
      </c>
      <c r="BB424" s="100"/>
      <c r="BC424" s="100"/>
      <c r="BD424" s="100"/>
    </row>
    <row r="425" spans="2:56" ht="13.5" thickBot="1" x14ac:dyDescent="0.45">
      <c r="B425" s="99" t="str">
        <f t="shared" si="48"/>
        <v xml:space="preserve"> </v>
      </c>
      <c r="C425" s="100"/>
      <c r="D425" s="100"/>
      <c r="E425" s="100"/>
      <c r="F425" s="100"/>
      <c r="G425" s="101"/>
      <c r="H425" s="101"/>
      <c r="I425" s="84" t="str">
        <f>IF(ISBLANK(Tableau1[[#This Row],[Name]]),"",((Tableau1[[#This Row],[Testdatum]]-Tableau1[[#This Row],[Geburtsdatum]])/365))</f>
        <v/>
      </c>
      <c r="J425" s="102" t="str">
        <f t="shared" si="49"/>
        <v xml:space="preserve"> </v>
      </c>
      <c r="K425" s="103"/>
      <c r="L425" s="103"/>
      <c r="M425" s="104" t="str">
        <f>IF(ISTEXT(D425),IF(L425="","",IF(HLOOKUP(INT($I425),'1. Eingabemaske'!$I$12:$V$21,2,FALSE)&lt;&gt;0,HLOOKUP(INT($I425),'1. Eingabemaske'!$I$12:$V$21,2,FALSE),"")),"")</f>
        <v/>
      </c>
      <c r="N425" s="105" t="str">
        <f>IF(ISTEXT($D425),IF(F425="M",IF(L425="","",IF($K425="Frühentwickler",VLOOKUP(INT($I425),'1. Eingabemaske'!$Z$12:$AF$28,5,FALSE),IF($K425="Normalentwickler",VLOOKUP(INT($I425),'1. Eingabemaske'!$Z$12:$AF$23,6,FALSE),IF($K425="Spätentwickler",VLOOKUP(INT($I425),'1. Eingabemaske'!$Z$12:$AF$23,7,FALSE),0)))+((VLOOKUP(INT($I425),'1. Eingabemaske'!$Z$12:$AF$23,2,FALSE))*(($G425-DATE(YEAR($G425),1,1)+1)/365))),IF(F425="W",(IF($K425="Frühentwickler",VLOOKUP(INT($I425),'1. Eingabemaske'!$AH$12:$AN$28,5,FALSE),IF($K425="Normalentwickler",VLOOKUP(INT($I425),'1. Eingabemaske'!$AH$12:$AN$23,6,FALSE),IF($K425="Spätentwickler",VLOOKUP(INT($I425),'1. Eingabemaske'!$AH$12:$AN$23,7,FALSE),0)))+((VLOOKUP(INT($I425),'1. Eingabemaske'!$AH$12:$AN$23,2,FALSE))*(($G425-DATE(YEAR($G425),1,1)+1)/365))),"Geschlecht fehlt!")),"")</f>
        <v/>
      </c>
      <c r="O425" s="106" t="str">
        <f>IF(ISTEXT(D425),IF(M425="","",IF('1. Eingabemaske'!$F$13="",0,(IF('1. Eingabemaske'!$F$13=0,(L425/'1. Eingabemaske'!$G$13),(L425-1)/('1. Eingabemaske'!$G$13-1))*M425*N425))),"")</f>
        <v/>
      </c>
      <c r="P425" s="103"/>
      <c r="Q425" s="103"/>
      <c r="R425" s="104" t="str">
        <f t="shared" si="50"/>
        <v/>
      </c>
      <c r="S425" s="104" t="str">
        <f>IF(AND(ISTEXT($D425),ISNUMBER(R425)),IF(HLOOKUP(INT($I425),'1. Eingabemaske'!$I$12:$V$21,3,FALSE)&lt;&gt;0,HLOOKUP(INT($I425),'1. Eingabemaske'!$I$12:$V$21,3,FALSE),""),"")</f>
        <v/>
      </c>
      <c r="T425" s="106" t="str">
        <f>IF(ISTEXT($D425),IF($S425="","",IF($R425="","",IF('1. Eingabemaske'!$F$14="",0,(IF('1. Eingabemaske'!$F$14=0,(R425/'1. Eingabemaske'!$G$14),(R425-1)/('1. Eingabemaske'!$G$14-1))*$S425)))),"")</f>
        <v/>
      </c>
      <c r="U425" s="103"/>
      <c r="V425" s="103"/>
      <c r="W425" s="104" t="str">
        <f t="shared" si="51"/>
        <v/>
      </c>
      <c r="X425" s="104" t="str">
        <f>IF(AND(ISTEXT($D425),ISNUMBER(W425)),IF(HLOOKUP(INT($I425),'1. Eingabemaske'!$I$12:$V$21,4,FALSE)&lt;&gt;0,HLOOKUP(INT($I425),'1. Eingabemaske'!$I$12:$V$21,4,FALSE),""),"")</f>
        <v/>
      </c>
      <c r="Y425" s="108" t="str">
        <f>IF(ISTEXT($D425),IF($W425="","",IF($X425="","",IF('1. Eingabemaske'!$F$15="","",(IF('1. Eingabemaske'!$F$15=0,($W425/'1. Eingabemaske'!$G$15),($W425-1)/('1. Eingabemaske'!$G$15-1))*$X425)))),"")</f>
        <v/>
      </c>
      <c r="Z425" s="103"/>
      <c r="AA425" s="103"/>
      <c r="AB425" s="104" t="str">
        <f t="shared" si="52"/>
        <v/>
      </c>
      <c r="AC425" s="104" t="str">
        <f>IF(AND(ISTEXT($D425),ISNUMBER($AB425)),IF(HLOOKUP(INT($I425),'1. Eingabemaske'!$I$12:$V$21,5,FALSE)&lt;&gt;0,HLOOKUP(INT($I425),'1. Eingabemaske'!$I$12:$V$21,5,FALSE),""),"")</f>
        <v/>
      </c>
      <c r="AD425" s="91" t="str">
        <f>IF(ISTEXT($D425),IF($AC425="","",IF('1. Eingabemaske'!$F$16="","",(IF('1. Eingabemaske'!$F$16=0,($AB425/'1. Eingabemaske'!$G$16),($AB425-1)/('1. Eingabemaske'!$G$16-1))*$AC425))),"")</f>
        <v/>
      </c>
      <c r="AE425" s="92" t="str">
        <f>IF(ISTEXT($D425),IF(F425="M",IF(L425="","",IF($K425="Frühentwickler",VLOOKUP(INT($I425),'1. Eingabemaske'!$Z$12:$AF$28,5,FALSE),IF($K425="Normalentwickler",VLOOKUP(INT($I425),'1. Eingabemaske'!$Z$12:$AF$23,6,FALSE),IF($K425="Spätentwickler",VLOOKUP(INT($I425),'1. Eingabemaske'!$Z$12:$AF$23,7,FALSE),0)))+((VLOOKUP(INT($I425),'1. Eingabemaske'!$Z$12:$AF$23,2,FALSE))*(($G425-DATE(YEAR($G425),1,1)+1)/365))),IF(F425="W",(IF($K425="Frühentwickler",VLOOKUP(INT($I425),'1. Eingabemaske'!$AH$12:$AN$28,5,FALSE),IF($K425="Normalentwickler",VLOOKUP(INT($I425),'1. Eingabemaske'!$AH$12:$AN$23,6,FALSE),IF($K425="Spätentwickler",VLOOKUP(INT($I425),'1. Eingabemaske'!$AH$12:$AN$23,7,FALSE),0)))+((VLOOKUP(INT($I425),'1. Eingabemaske'!$AH$12:$AN$23,2,FALSE))*(($G425-DATE(YEAR($G425),1,1)+1)/365))),"Geschlecht fehlt!")),"")</f>
        <v/>
      </c>
      <c r="AF425" s="93" t="str">
        <f t="shared" si="53"/>
        <v/>
      </c>
      <c r="AG425" s="103"/>
      <c r="AH425" s="94" t="str">
        <f>IF(AND(ISTEXT($D425),ISNUMBER($AG425)),IF(HLOOKUP(INT($I425),'1. Eingabemaske'!$I$12:$V$21,6,FALSE)&lt;&gt;0,HLOOKUP(INT($I425),'1. Eingabemaske'!$I$12:$V$21,6,FALSE),""),"")</f>
        <v/>
      </c>
      <c r="AI425" s="91" t="str">
        <f>IF(ISTEXT($D425),IF($AH425="","",IF('1. Eingabemaske'!$F$17="","",(IF('1. Eingabemaske'!$F$17=0,($AG425/'1. Eingabemaske'!$G$17),($AG425-1)/('1. Eingabemaske'!$G$17-1))*$AH425))),"")</f>
        <v/>
      </c>
      <c r="AJ425" s="103"/>
      <c r="AK425" s="94" t="str">
        <f>IF(AND(ISTEXT($D425),ISNUMBER($AJ425)),IF(HLOOKUP(INT($I425),'1. Eingabemaske'!$I$12:$V$21,7,FALSE)&lt;&gt;0,HLOOKUP(INT($I425),'1. Eingabemaske'!$I$12:$V$21,7,FALSE),""),"")</f>
        <v/>
      </c>
      <c r="AL425" s="91" t="str">
        <f>IF(ISTEXT($D425),IF(AJ425=0,0,IF($AK425="","",IF('1. Eingabemaske'!$F$18="","",(IF('1. Eingabemaske'!$F$18=0,($AJ425/'1. Eingabemaske'!$G$18),($AJ425-1)/('1. Eingabemaske'!$G$18-1))*$AK425)))),"")</f>
        <v/>
      </c>
      <c r="AM425" s="103"/>
      <c r="AN425" s="94" t="str">
        <f>IF(AND(ISTEXT($D425),ISNUMBER($AM425)),IF(HLOOKUP(INT($I425),'1. Eingabemaske'!$I$12:$V$21,8,FALSE)&lt;&gt;0,HLOOKUP(INT($I425),'1. Eingabemaske'!$I$12:$V$21,8,FALSE),""),"")</f>
        <v/>
      </c>
      <c r="AO425" s="89" t="str">
        <f>IF(ISTEXT($D425),IF($AN425="","",IF('1. Eingabemaske'!#REF!="","",(IF('1. Eingabemaske'!#REF!=0,($AM425/'1. Eingabemaske'!#REF!),($AM425-1)/('1. Eingabemaske'!#REF!-1))*$AN425))),"")</f>
        <v/>
      </c>
      <c r="AP425" s="110"/>
      <c r="AQ425" s="94" t="str">
        <f>IF(AND(ISTEXT($D425),ISNUMBER($AP425)),IF(HLOOKUP(INT($I425),'1. Eingabemaske'!$I$12:$V$21,9,FALSE)&lt;&gt;0,HLOOKUP(INT($I425),'1. Eingabemaske'!$I$12:$V$21,9,FALSE),""),"")</f>
        <v/>
      </c>
      <c r="AR425" s="103"/>
      <c r="AS425" s="94" t="str">
        <f>IF(AND(ISTEXT($D425),ISNUMBER($AR425)),IF(HLOOKUP(INT($I425),'1. Eingabemaske'!$I$12:$V$21,10,FALSE)&lt;&gt;0,HLOOKUP(INT($I425),'1. Eingabemaske'!$I$12:$V$21,10,FALSE),""),"")</f>
        <v/>
      </c>
      <c r="AT425" s="95" t="str">
        <f>IF(ISTEXT($D425),(IF($AQ425="",0,IF('1. Eingabemaske'!$F$19="","",(IF('1. Eingabemaske'!$F$19=0,($AP425/'1. Eingabemaske'!$G$19),($AP425-1)/('1. Eingabemaske'!$G$19-1))*$AQ425)))+IF($AS425="",0,IF('1. Eingabemaske'!$F$20="","",(IF('1. Eingabemaske'!$F$20=0,($AR425/'1. Eingabemaske'!$G$20),($AR425-1)/('1. Eingabemaske'!$G$20-1))*$AS425)))),"")</f>
        <v/>
      </c>
      <c r="AU425" s="103"/>
      <c r="AV425" s="94" t="str">
        <f>IF(AND(ISTEXT($D425),ISNUMBER($AU425)),IF(HLOOKUP(INT($I425),'1. Eingabemaske'!$I$12:$V$21,11,FALSE)&lt;&gt;0,HLOOKUP(INT($I425),'1. Eingabemaske'!$I$12:$V$21,11,FALSE),""),"")</f>
        <v/>
      </c>
      <c r="AW425" s="103"/>
      <c r="AX425" s="94" t="str">
        <f>IF(AND(ISTEXT($D425),ISNUMBER($AW425)),IF(HLOOKUP(INT($I425),'1. Eingabemaske'!$I$12:$V$21,12,FALSE)&lt;&gt;0,HLOOKUP(INT($I425),'1. Eingabemaske'!$I$12:$V$21,12,FALSE),""),"")</f>
        <v/>
      </c>
      <c r="AY425" s="95" t="str">
        <f>IF(ISTEXT($D425),SUM(IF($AV425="",0,IF('1. Eingabemaske'!$F$21="","",(IF('1. Eingabemaske'!$F$21=0,($AU425/'1. Eingabemaske'!$G$21),($AU425-1)/('1. Eingabemaske'!$G$21-1)))*$AV425)),IF($AX425="",0,IF('1. Eingabemaske'!#REF!="","",(IF('1. Eingabemaske'!#REF!=0,($AW425/'1. Eingabemaske'!#REF!),($AW425-1)/('1. Eingabemaske'!#REF!-1)))*$AX425))),"")</f>
        <v/>
      </c>
      <c r="AZ425" s="84" t="str">
        <f t="shared" si="54"/>
        <v>Bitte BES einfügen</v>
      </c>
      <c r="BA425" s="96" t="str">
        <f t="shared" si="55"/>
        <v/>
      </c>
      <c r="BB425" s="100"/>
      <c r="BC425" s="100"/>
      <c r="BD425" s="100"/>
    </row>
    <row r="426" spans="2:56" ht="13.5" thickBot="1" x14ac:dyDescent="0.45">
      <c r="B426" s="99" t="str">
        <f t="shared" si="48"/>
        <v xml:space="preserve"> </v>
      </c>
      <c r="C426" s="100"/>
      <c r="D426" s="100"/>
      <c r="E426" s="100"/>
      <c r="F426" s="100"/>
      <c r="G426" s="101"/>
      <c r="H426" s="101"/>
      <c r="I426" s="84" t="str">
        <f>IF(ISBLANK(Tableau1[[#This Row],[Name]]),"",((Tableau1[[#This Row],[Testdatum]]-Tableau1[[#This Row],[Geburtsdatum]])/365))</f>
        <v/>
      </c>
      <c r="J426" s="102" t="str">
        <f t="shared" si="49"/>
        <v xml:space="preserve"> </v>
      </c>
      <c r="K426" s="103"/>
      <c r="L426" s="103"/>
      <c r="M426" s="104" t="str">
        <f>IF(ISTEXT(D426),IF(L426="","",IF(HLOOKUP(INT($I426),'1. Eingabemaske'!$I$12:$V$21,2,FALSE)&lt;&gt;0,HLOOKUP(INT($I426),'1. Eingabemaske'!$I$12:$V$21,2,FALSE),"")),"")</f>
        <v/>
      </c>
      <c r="N426" s="105" t="str">
        <f>IF(ISTEXT($D426),IF(F426="M",IF(L426="","",IF($K426="Frühentwickler",VLOOKUP(INT($I426),'1. Eingabemaske'!$Z$12:$AF$28,5,FALSE),IF($K426="Normalentwickler",VLOOKUP(INT($I426),'1. Eingabemaske'!$Z$12:$AF$23,6,FALSE),IF($K426="Spätentwickler",VLOOKUP(INT($I426),'1. Eingabemaske'!$Z$12:$AF$23,7,FALSE),0)))+((VLOOKUP(INT($I426),'1. Eingabemaske'!$Z$12:$AF$23,2,FALSE))*(($G426-DATE(YEAR($G426),1,1)+1)/365))),IF(F426="W",(IF($K426="Frühentwickler",VLOOKUP(INT($I426),'1. Eingabemaske'!$AH$12:$AN$28,5,FALSE),IF($K426="Normalentwickler",VLOOKUP(INT($I426),'1. Eingabemaske'!$AH$12:$AN$23,6,FALSE),IF($K426="Spätentwickler",VLOOKUP(INT($I426),'1. Eingabemaske'!$AH$12:$AN$23,7,FALSE),0)))+((VLOOKUP(INT($I426),'1. Eingabemaske'!$AH$12:$AN$23,2,FALSE))*(($G426-DATE(YEAR($G426),1,1)+1)/365))),"Geschlecht fehlt!")),"")</f>
        <v/>
      </c>
      <c r="O426" s="106" t="str">
        <f>IF(ISTEXT(D426),IF(M426="","",IF('1. Eingabemaske'!$F$13="",0,(IF('1. Eingabemaske'!$F$13=0,(L426/'1. Eingabemaske'!$G$13),(L426-1)/('1. Eingabemaske'!$G$13-1))*M426*N426))),"")</f>
        <v/>
      </c>
      <c r="P426" s="103"/>
      <c r="Q426" s="103"/>
      <c r="R426" s="104" t="str">
        <f t="shared" si="50"/>
        <v/>
      </c>
      <c r="S426" s="104" t="str">
        <f>IF(AND(ISTEXT($D426),ISNUMBER(R426)),IF(HLOOKUP(INT($I426),'1. Eingabemaske'!$I$12:$V$21,3,FALSE)&lt;&gt;0,HLOOKUP(INT($I426),'1. Eingabemaske'!$I$12:$V$21,3,FALSE),""),"")</f>
        <v/>
      </c>
      <c r="T426" s="106" t="str">
        <f>IF(ISTEXT($D426),IF($S426="","",IF($R426="","",IF('1. Eingabemaske'!$F$14="",0,(IF('1. Eingabemaske'!$F$14=0,(R426/'1. Eingabemaske'!$G$14),(R426-1)/('1. Eingabemaske'!$G$14-1))*$S426)))),"")</f>
        <v/>
      </c>
      <c r="U426" s="103"/>
      <c r="V426" s="103"/>
      <c r="W426" s="104" t="str">
        <f t="shared" si="51"/>
        <v/>
      </c>
      <c r="X426" s="104" t="str">
        <f>IF(AND(ISTEXT($D426),ISNUMBER(W426)),IF(HLOOKUP(INT($I426),'1. Eingabemaske'!$I$12:$V$21,4,FALSE)&lt;&gt;0,HLOOKUP(INT($I426),'1. Eingabemaske'!$I$12:$V$21,4,FALSE),""),"")</f>
        <v/>
      </c>
      <c r="Y426" s="108" t="str">
        <f>IF(ISTEXT($D426),IF($W426="","",IF($X426="","",IF('1. Eingabemaske'!$F$15="","",(IF('1. Eingabemaske'!$F$15=0,($W426/'1. Eingabemaske'!$G$15),($W426-1)/('1. Eingabemaske'!$G$15-1))*$X426)))),"")</f>
        <v/>
      </c>
      <c r="Z426" s="103"/>
      <c r="AA426" s="103"/>
      <c r="AB426" s="104" t="str">
        <f t="shared" si="52"/>
        <v/>
      </c>
      <c r="AC426" s="104" t="str">
        <f>IF(AND(ISTEXT($D426),ISNUMBER($AB426)),IF(HLOOKUP(INT($I426),'1. Eingabemaske'!$I$12:$V$21,5,FALSE)&lt;&gt;0,HLOOKUP(INT($I426),'1. Eingabemaske'!$I$12:$V$21,5,FALSE),""),"")</f>
        <v/>
      </c>
      <c r="AD426" s="91" t="str">
        <f>IF(ISTEXT($D426),IF($AC426="","",IF('1. Eingabemaske'!$F$16="","",(IF('1. Eingabemaske'!$F$16=0,($AB426/'1. Eingabemaske'!$G$16),($AB426-1)/('1. Eingabemaske'!$G$16-1))*$AC426))),"")</f>
        <v/>
      </c>
      <c r="AE426" s="92" t="str">
        <f>IF(ISTEXT($D426),IF(F426="M",IF(L426="","",IF($K426="Frühentwickler",VLOOKUP(INT($I426),'1. Eingabemaske'!$Z$12:$AF$28,5,FALSE),IF($K426="Normalentwickler",VLOOKUP(INT($I426),'1. Eingabemaske'!$Z$12:$AF$23,6,FALSE),IF($K426="Spätentwickler",VLOOKUP(INT($I426),'1. Eingabemaske'!$Z$12:$AF$23,7,FALSE),0)))+((VLOOKUP(INT($I426),'1. Eingabemaske'!$Z$12:$AF$23,2,FALSE))*(($G426-DATE(YEAR($G426),1,1)+1)/365))),IF(F426="W",(IF($K426="Frühentwickler",VLOOKUP(INT($I426),'1. Eingabemaske'!$AH$12:$AN$28,5,FALSE),IF($K426="Normalentwickler",VLOOKUP(INT($I426),'1. Eingabemaske'!$AH$12:$AN$23,6,FALSE),IF($K426="Spätentwickler",VLOOKUP(INT($I426),'1. Eingabemaske'!$AH$12:$AN$23,7,FALSE),0)))+((VLOOKUP(INT($I426),'1. Eingabemaske'!$AH$12:$AN$23,2,FALSE))*(($G426-DATE(YEAR($G426),1,1)+1)/365))),"Geschlecht fehlt!")),"")</f>
        <v/>
      </c>
      <c r="AF426" s="93" t="str">
        <f t="shared" si="53"/>
        <v/>
      </c>
      <c r="AG426" s="103"/>
      <c r="AH426" s="94" t="str">
        <f>IF(AND(ISTEXT($D426),ISNUMBER($AG426)),IF(HLOOKUP(INT($I426),'1. Eingabemaske'!$I$12:$V$21,6,FALSE)&lt;&gt;0,HLOOKUP(INT($I426),'1. Eingabemaske'!$I$12:$V$21,6,FALSE),""),"")</f>
        <v/>
      </c>
      <c r="AI426" s="91" t="str">
        <f>IF(ISTEXT($D426),IF($AH426="","",IF('1. Eingabemaske'!$F$17="","",(IF('1. Eingabemaske'!$F$17=0,($AG426/'1. Eingabemaske'!$G$17),($AG426-1)/('1. Eingabemaske'!$G$17-1))*$AH426))),"")</f>
        <v/>
      </c>
      <c r="AJ426" s="103"/>
      <c r="AK426" s="94" t="str">
        <f>IF(AND(ISTEXT($D426),ISNUMBER($AJ426)),IF(HLOOKUP(INT($I426),'1. Eingabemaske'!$I$12:$V$21,7,FALSE)&lt;&gt;0,HLOOKUP(INT($I426),'1. Eingabemaske'!$I$12:$V$21,7,FALSE),""),"")</f>
        <v/>
      </c>
      <c r="AL426" s="91" t="str">
        <f>IF(ISTEXT($D426),IF(AJ426=0,0,IF($AK426="","",IF('1. Eingabemaske'!$F$18="","",(IF('1. Eingabemaske'!$F$18=0,($AJ426/'1. Eingabemaske'!$G$18),($AJ426-1)/('1. Eingabemaske'!$G$18-1))*$AK426)))),"")</f>
        <v/>
      </c>
      <c r="AM426" s="103"/>
      <c r="AN426" s="94" t="str">
        <f>IF(AND(ISTEXT($D426),ISNUMBER($AM426)),IF(HLOOKUP(INT($I426),'1. Eingabemaske'!$I$12:$V$21,8,FALSE)&lt;&gt;0,HLOOKUP(INT($I426),'1. Eingabemaske'!$I$12:$V$21,8,FALSE),""),"")</f>
        <v/>
      </c>
      <c r="AO426" s="89" t="str">
        <f>IF(ISTEXT($D426),IF($AN426="","",IF('1. Eingabemaske'!#REF!="","",(IF('1. Eingabemaske'!#REF!=0,($AM426/'1. Eingabemaske'!#REF!),($AM426-1)/('1. Eingabemaske'!#REF!-1))*$AN426))),"")</f>
        <v/>
      </c>
      <c r="AP426" s="110"/>
      <c r="AQ426" s="94" t="str">
        <f>IF(AND(ISTEXT($D426),ISNUMBER($AP426)),IF(HLOOKUP(INT($I426),'1. Eingabemaske'!$I$12:$V$21,9,FALSE)&lt;&gt;0,HLOOKUP(INT($I426),'1. Eingabemaske'!$I$12:$V$21,9,FALSE),""),"")</f>
        <v/>
      </c>
      <c r="AR426" s="103"/>
      <c r="AS426" s="94" t="str">
        <f>IF(AND(ISTEXT($D426),ISNUMBER($AR426)),IF(HLOOKUP(INT($I426),'1. Eingabemaske'!$I$12:$V$21,10,FALSE)&lt;&gt;0,HLOOKUP(INT($I426),'1. Eingabemaske'!$I$12:$V$21,10,FALSE),""),"")</f>
        <v/>
      </c>
      <c r="AT426" s="95" t="str">
        <f>IF(ISTEXT($D426),(IF($AQ426="",0,IF('1. Eingabemaske'!$F$19="","",(IF('1. Eingabemaske'!$F$19=0,($AP426/'1. Eingabemaske'!$G$19),($AP426-1)/('1. Eingabemaske'!$G$19-1))*$AQ426)))+IF($AS426="",0,IF('1. Eingabemaske'!$F$20="","",(IF('1. Eingabemaske'!$F$20=0,($AR426/'1. Eingabemaske'!$G$20),($AR426-1)/('1. Eingabemaske'!$G$20-1))*$AS426)))),"")</f>
        <v/>
      </c>
      <c r="AU426" s="103"/>
      <c r="AV426" s="94" t="str">
        <f>IF(AND(ISTEXT($D426),ISNUMBER($AU426)),IF(HLOOKUP(INT($I426),'1. Eingabemaske'!$I$12:$V$21,11,FALSE)&lt;&gt;0,HLOOKUP(INT($I426),'1. Eingabemaske'!$I$12:$V$21,11,FALSE),""),"")</f>
        <v/>
      </c>
      <c r="AW426" s="103"/>
      <c r="AX426" s="94" t="str">
        <f>IF(AND(ISTEXT($D426),ISNUMBER($AW426)),IF(HLOOKUP(INT($I426),'1. Eingabemaske'!$I$12:$V$21,12,FALSE)&lt;&gt;0,HLOOKUP(INT($I426),'1. Eingabemaske'!$I$12:$V$21,12,FALSE),""),"")</f>
        <v/>
      </c>
      <c r="AY426" s="95" t="str">
        <f>IF(ISTEXT($D426),SUM(IF($AV426="",0,IF('1. Eingabemaske'!$F$21="","",(IF('1. Eingabemaske'!$F$21=0,($AU426/'1. Eingabemaske'!$G$21),($AU426-1)/('1. Eingabemaske'!$G$21-1)))*$AV426)),IF($AX426="",0,IF('1. Eingabemaske'!#REF!="","",(IF('1. Eingabemaske'!#REF!=0,($AW426/'1. Eingabemaske'!#REF!),($AW426-1)/('1. Eingabemaske'!#REF!-1)))*$AX426))),"")</f>
        <v/>
      </c>
      <c r="AZ426" s="84" t="str">
        <f t="shared" si="54"/>
        <v>Bitte BES einfügen</v>
      </c>
      <c r="BA426" s="96" t="str">
        <f t="shared" si="55"/>
        <v/>
      </c>
      <c r="BB426" s="100"/>
      <c r="BC426" s="100"/>
      <c r="BD426" s="100"/>
    </row>
    <row r="427" spans="2:56" ht="13.5" thickBot="1" x14ac:dyDescent="0.45">
      <c r="B427" s="99" t="str">
        <f t="shared" si="48"/>
        <v xml:space="preserve"> </v>
      </c>
      <c r="C427" s="100"/>
      <c r="D427" s="100"/>
      <c r="E427" s="100"/>
      <c r="F427" s="100"/>
      <c r="G427" s="101"/>
      <c r="H427" s="101"/>
      <c r="I427" s="84" t="str">
        <f>IF(ISBLANK(Tableau1[[#This Row],[Name]]),"",((Tableau1[[#This Row],[Testdatum]]-Tableau1[[#This Row],[Geburtsdatum]])/365))</f>
        <v/>
      </c>
      <c r="J427" s="102" t="str">
        <f t="shared" si="49"/>
        <v xml:space="preserve"> </v>
      </c>
      <c r="K427" s="103"/>
      <c r="L427" s="103"/>
      <c r="M427" s="104" t="str">
        <f>IF(ISTEXT(D427),IF(L427="","",IF(HLOOKUP(INT($I427),'1. Eingabemaske'!$I$12:$V$21,2,FALSE)&lt;&gt;0,HLOOKUP(INT($I427),'1. Eingabemaske'!$I$12:$V$21,2,FALSE),"")),"")</f>
        <v/>
      </c>
      <c r="N427" s="105" t="str">
        <f>IF(ISTEXT($D427),IF(F427="M",IF(L427="","",IF($K427="Frühentwickler",VLOOKUP(INT($I427),'1. Eingabemaske'!$Z$12:$AF$28,5,FALSE),IF($K427="Normalentwickler",VLOOKUP(INT($I427),'1. Eingabemaske'!$Z$12:$AF$23,6,FALSE),IF($K427="Spätentwickler",VLOOKUP(INT($I427),'1. Eingabemaske'!$Z$12:$AF$23,7,FALSE),0)))+((VLOOKUP(INT($I427),'1. Eingabemaske'!$Z$12:$AF$23,2,FALSE))*(($G427-DATE(YEAR($G427),1,1)+1)/365))),IF(F427="W",(IF($K427="Frühentwickler",VLOOKUP(INT($I427),'1. Eingabemaske'!$AH$12:$AN$28,5,FALSE),IF($K427="Normalentwickler",VLOOKUP(INT($I427),'1. Eingabemaske'!$AH$12:$AN$23,6,FALSE),IF($K427="Spätentwickler",VLOOKUP(INT($I427),'1. Eingabemaske'!$AH$12:$AN$23,7,FALSE),0)))+((VLOOKUP(INT($I427),'1. Eingabemaske'!$AH$12:$AN$23,2,FALSE))*(($G427-DATE(YEAR($G427),1,1)+1)/365))),"Geschlecht fehlt!")),"")</f>
        <v/>
      </c>
      <c r="O427" s="106" t="str">
        <f>IF(ISTEXT(D427),IF(M427="","",IF('1. Eingabemaske'!$F$13="",0,(IF('1. Eingabemaske'!$F$13=0,(L427/'1. Eingabemaske'!$G$13),(L427-1)/('1. Eingabemaske'!$G$13-1))*M427*N427))),"")</f>
        <v/>
      </c>
      <c r="P427" s="103"/>
      <c r="Q427" s="103"/>
      <c r="R427" s="104" t="str">
        <f t="shared" si="50"/>
        <v/>
      </c>
      <c r="S427" s="104" t="str">
        <f>IF(AND(ISTEXT($D427),ISNUMBER(R427)),IF(HLOOKUP(INT($I427),'1. Eingabemaske'!$I$12:$V$21,3,FALSE)&lt;&gt;0,HLOOKUP(INT($I427),'1. Eingabemaske'!$I$12:$V$21,3,FALSE),""),"")</f>
        <v/>
      </c>
      <c r="T427" s="106" t="str">
        <f>IF(ISTEXT($D427),IF($S427="","",IF($R427="","",IF('1. Eingabemaske'!$F$14="",0,(IF('1. Eingabemaske'!$F$14=0,(R427/'1. Eingabemaske'!$G$14),(R427-1)/('1. Eingabemaske'!$G$14-1))*$S427)))),"")</f>
        <v/>
      </c>
      <c r="U427" s="103"/>
      <c r="V427" s="103"/>
      <c r="W427" s="104" t="str">
        <f t="shared" si="51"/>
        <v/>
      </c>
      <c r="X427" s="104" t="str">
        <f>IF(AND(ISTEXT($D427),ISNUMBER(W427)),IF(HLOOKUP(INT($I427),'1. Eingabemaske'!$I$12:$V$21,4,FALSE)&lt;&gt;0,HLOOKUP(INT($I427),'1. Eingabemaske'!$I$12:$V$21,4,FALSE),""),"")</f>
        <v/>
      </c>
      <c r="Y427" s="108" t="str">
        <f>IF(ISTEXT($D427),IF($W427="","",IF($X427="","",IF('1. Eingabemaske'!$F$15="","",(IF('1. Eingabemaske'!$F$15=0,($W427/'1. Eingabemaske'!$G$15),($W427-1)/('1. Eingabemaske'!$G$15-1))*$X427)))),"")</f>
        <v/>
      </c>
      <c r="Z427" s="103"/>
      <c r="AA427" s="103"/>
      <c r="AB427" s="104" t="str">
        <f t="shared" si="52"/>
        <v/>
      </c>
      <c r="AC427" s="104" t="str">
        <f>IF(AND(ISTEXT($D427),ISNUMBER($AB427)),IF(HLOOKUP(INT($I427),'1. Eingabemaske'!$I$12:$V$21,5,FALSE)&lt;&gt;0,HLOOKUP(INT($I427),'1. Eingabemaske'!$I$12:$V$21,5,FALSE),""),"")</f>
        <v/>
      </c>
      <c r="AD427" s="91" t="str">
        <f>IF(ISTEXT($D427),IF($AC427="","",IF('1. Eingabemaske'!$F$16="","",(IF('1. Eingabemaske'!$F$16=0,($AB427/'1. Eingabemaske'!$G$16),($AB427-1)/('1. Eingabemaske'!$G$16-1))*$AC427))),"")</f>
        <v/>
      </c>
      <c r="AE427" s="92" t="str">
        <f>IF(ISTEXT($D427),IF(F427="M",IF(L427="","",IF($K427="Frühentwickler",VLOOKUP(INT($I427),'1. Eingabemaske'!$Z$12:$AF$28,5,FALSE),IF($K427="Normalentwickler",VLOOKUP(INT($I427),'1. Eingabemaske'!$Z$12:$AF$23,6,FALSE),IF($K427="Spätentwickler",VLOOKUP(INT($I427),'1. Eingabemaske'!$Z$12:$AF$23,7,FALSE),0)))+((VLOOKUP(INT($I427),'1. Eingabemaske'!$Z$12:$AF$23,2,FALSE))*(($G427-DATE(YEAR($G427),1,1)+1)/365))),IF(F427="W",(IF($K427="Frühentwickler",VLOOKUP(INT($I427),'1. Eingabemaske'!$AH$12:$AN$28,5,FALSE),IF($K427="Normalentwickler",VLOOKUP(INT($I427),'1. Eingabemaske'!$AH$12:$AN$23,6,FALSE),IF($K427="Spätentwickler",VLOOKUP(INT($I427),'1. Eingabemaske'!$AH$12:$AN$23,7,FALSE),0)))+((VLOOKUP(INT($I427),'1. Eingabemaske'!$AH$12:$AN$23,2,FALSE))*(($G427-DATE(YEAR($G427),1,1)+1)/365))),"Geschlecht fehlt!")),"")</f>
        <v/>
      </c>
      <c r="AF427" s="93" t="str">
        <f t="shared" si="53"/>
        <v/>
      </c>
      <c r="AG427" s="103"/>
      <c r="AH427" s="94" t="str">
        <f>IF(AND(ISTEXT($D427),ISNUMBER($AG427)),IF(HLOOKUP(INT($I427),'1. Eingabemaske'!$I$12:$V$21,6,FALSE)&lt;&gt;0,HLOOKUP(INT($I427),'1. Eingabemaske'!$I$12:$V$21,6,FALSE),""),"")</f>
        <v/>
      </c>
      <c r="AI427" s="91" t="str">
        <f>IF(ISTEXT($D427),IF($AH427="","",IF('1. Eingabemaske'!$F$17="","",(IF('1. Eingabemaske'!$F$17=0,($AG427/'1. Eingabemaske'!$G$17),($AG427-1)/('1. Eingabemaske'!$G$17-1))*$AH427))),"")</f>
        <v/>
      </c>
      <c r="AJ427" s="103"/>
      <c r="AK427" s="94" t="str">
        <f>IF(AND(ISTEXT($D427),ISNUMBER($AJ427)),IF(HLOOKUP(INT($I427),'1. Eingabemaske'!$I$12:$V$21,7,FALSE)&lt;&gt;0,HLOOKUP(INT($I427),'1. Eingabemaske'!$I$12:$V$21,7,FALSE),""),"")</f>
        <v/>
      </c>
      <c r="AL427" s="91" t="str">
        <f>IF(ISTEXT($D427),IF(AJ427=0,0,IF($AK427="","",IF('1. Eingabemaske'!$F$18="","",(IF('1. Eingabemaske'!$F$18=0,($AJ427/'1. Eingabemaske'!$G$18),($AJ427-1)/('1. Eingabemaske'!$G$18-1))*$AK427)))),"")</f>
        <v/>
      </c>
      <c r="AM427" s="103"/>
      <c r="AN427" s="94" t="str">
        <f>IF(AND(ISTEXT($D427),ISNUMBER($AM427)),IF(HLOOKUP(INT($I427),'1. Eingabemaske'!$I$12:$V$21,8,FALSE)&lt;&gt;0,HLOOKUP(INT($I427),'1. Eingabemaske'!$I$12:$V$21,8,FALSE),""),"")</f>
        <v/>
      </c>
      <c r="AO427" s="89" t="str">
        <f>IF(ISTEXT($D427),IF($AN427="","",IF('1. Eingabemaske'!#REF!="","",(IF('1. Eingabemaske'!#REF!=0,($AM427/'1. Eingabemaske'!#REF!),($AM427-1)/('1. Eingabemaske'!#REF!-1))*$AN427))),"")</f>
        <v/>
      </c>
      <c r="AP427" s="110"/>
      <c r="AQ427" s="94" t="str">
        <f>IF(AND(ISTEXT($D427),ISNUMBER($AP427)),IF(HLOOKUP(INT($I427),'1. Eingabemaske'!$I$12:$V$21,9,FALSE)&lt;&gt;0,HLOOKUP(INT($I427),'1. Eingabemaske'!$I$12:$V$21,9,FALSE),""),"")</f>
        <v/>
      </c>
      <c r="AR427" s="103"/>
      <c r="AS427" s="94" t="str">
        <f>IF(AND(ISTEXT($D427),ISNUMBER($AR427)),IF(HLOOKUP(INT($I427),'1. Eingabemaske'!$I$12:$V$21,10,FALSE)&lt;&gt;0,HLOOKUP(INT($I427),'1. Eingabemaske'!$I$12:$V$21,10,FALSE),""),"")</f>
        <v/>
      </c>
      <c r="AT427" s="95" t="str">
        <f>IF(ISTEXT($D427),(IF($AQ427="",0,IF('1. Eingabemaske'!$F$19="","",(IF('1. Eingabemaske'!$F$19=0,($AP427/'1. Eingabemaske'!$G$19),($AP427-1)/('1. Eingabemaske'!$G$19-1))*$AQ427)))+IF($AS427="",0,IF('1. Eingabemaske'!$F$20="","",(IF('1. Eingabemaske'!$F$20=0,($AR427/'1. Eingabemaske'!$G$20),($AR427-1)/('1. Eingabemaske'!$G$20-1))*$AS427)))),"")</f>
        <v/>
      </c>
      <c r="AU427" s="103"/>
      <c r="AV427" s="94" t="str">
        <f>IF(AND(ISTEXT($D427),ISNUMBER($AU427)),IF(HLOOKUP(INT($I427),'1. Eingabemaske'!$I$12:$V$21,11,FALSE)&lt;&gt;0,HLOOKUP(INT($I427),'1. Eingabemaske'!$I$12:$V$21,11,FALSE),""),"")</f>
        <v/>
      </c>
      <c r="AW427" s="103"/>
      <c r="AX427" s="94" t="str">
        <f>IF(AND(ISTEXT($D427),ISNUMBER($AW427)),IF(HLOOKUP(INT($I427),'1. Eingabemaske'!$I$12:$V$21,12,FALSE)&lt;&gt;0,HLOOKUP(INT($I427),'1. Eingabemaske'!$I$12:$V$21,12,FALSE),""),"")</f>
        <v/>
      </c>
      <c r="AY427" s="95" t="str">
        <f>IF(ISTEXT($D427),SUM(IF($AV427="",0,IF('1. Eingabemaske'!$F$21="","",(IF('1. Eingabemaske'!$F$21=0,($AU427/'1. Eingabemaske'!$G$21),($AU427-1)/('1. Eingabemaske'!$G$21-1)))*$AV427)),IF($AX427="",0,IF('1. Eingabemaske'!#REF!="","",(IF('1. Eingabemaske'!#REF!=0,($AW427/'1. Eingabemaske'!#REF!),($AW427-1)/('1. Eingabemaske'!#REF!-1)))*$AX427))),"")</f>
        <v/>
      </c>
      <c r="AZ427" s="84" t="str">
        <f t="shared" si="54"/>
        <v>Bitte BES einfügen</v>
      </c>
      <c r="BA427" s="96" t="str">
        <f t="shared" si="55"/>
        <v/>
      </c>
      <c r="BB427" s="100"/>
      <c r="BC427" s="100"/>
      <c r="BD427" s="100"/>
    </row>
    <row r="428" spans="2:56" ht="13.5" thickBot="1" x14ac:dyDescent="0.45">
      <c r="B428" s="99" t="str">
        <f t="shared" si="48"/>
        <v xml:space="preserve"> </v>
      </c>
      <c r="C428" s="100"/>
      <c r="D428" s="100"/>
      <c r="E428" s="100"/>
      <c r="F428" s="100"/>
      <c r="G428" s="101"/>
      <c r="H428" s="101"/>
      <c r="I428" s="84" t="str">
        <f>IF(ISBLANK(Tableau1[[#This Row],[Name]]),"",((Tableau1[[#This Row],[Testdatum]]-Tableau1[[#This Row],[Geburtsdatum]])/365))</f>
        <v/>
      </c>
      <c r="J428" s="102" t="str">
        <f t="shared" si="49"/>
        <v xml:space="preserve"> </v>
      </c>
      <c r="K428" s="103"/>
      <c r="L428" s="103"/>
      <c r="M428" s="104" t="str">
        <f>IF(ISTEXT(D428),IF(L428="","",IF(HLOOKUP(INT($I428),'1. Eingabemaske'!$I$12:$V$21,2,FALSE)&lt;&gt;0,HLOOKUP(INT($I428),'1. Eingabemaske'!$I$12:$V$21,2,FALSE),"")),"")</f>
        <v/>
      </c>
      <c r="N428" s="105" t="str">
        <f>IF(ISTEXT($D428),IF(F428="M",IF(L428="","",IF($K428="Frühentwickler",VLOOKUP(INT($I428),'1. Eingabemaske'!$Z$12:$AF$28,5,FALSE),IF($K428="Normalentwickler",VLOOKUP(INT($I428),'1. Eingabemaske'!$Z$12:$AF$23,6,FALSE),IF($K428="Spätentwickler",VLOOKUP(INT($I428),'1. Eingabemaske'!$Z$12:$AF$23,7,FALSE),0)))+((VLOOKUP(INT($I428),'1. Eingabemaske'!$Z$12:$AF$23,2,FALSE))*(($G428-DATE(YEAR($G428),1,1)+1)/365))),IF(F428="W",(IF($K428="Frühentwickler",VLOOKUP(INT($I428),'1. Eingabemaske'!$AH$12:$AN$28,5,FALSE),IF($K428="Normalentwickler",VLOOKUP(INT($I428),'1. Eingabemaske'!$AH$12:$AN$23,6,FALSE),IF($K428="Spätentwickler",VLOOKUP(INT($I428),'1. Eingabemaske'!$AH$12:$AN$23,7,FALSE),0)))+((VLOOKUP(INT($I428),'1. Eingabemaske'!$AH$12:$AN$23,2,FALSE))*(($G428-DATE(YEAR($G428),1,1)+1)/365))),"Geschlecht fehlt!")),"")</f>
        <v/>
      </c>
      <c r="O428" s="106" t="str">
        <f>IF(ISTEXT(D428),IF(M428="","",IF('1. Eingabemaske'!$F$13="",0,(IF('1. Eingabemaske'!$F$13=0,(L428/'1. Eingabemaske'!$G$13),(L428-1)/('1. Eingabemaske'!$G$13-1))*M428*N428))),"")</f>
        <v/>
      </c>
      <c r="P428" s="103"/>
      <c r="Q428" s="103"/>
      <c r="R428" s="104" t="str">
        <f t="shared" si="50"/>
        <v/>
      </c>
      <c r="S428" s="104" t="str">
        <f>IF(AND(ISTEXT($D428),ISNUMBER(R428)),IF(HLOOKUP(INT($I428),'1. Eingabemaske'!$I$12:$V$21,3,FALSE)&lt;&gt;0,HLOOKUP(INT($I428),'1. Eingabemaske'!$I$12:$V$21,3,FALSE),""),"")</f>
        <v/>
      </c>
      <c r="T428" s="106" t="str">
        <f>IF(ISTEXT($D428),IF($S428="","",IF($R428="","",IF('1. Eingabemaske'!$F$14="",0,(IF('1. Eingabemaske'!$F$14=0,(R428/'1. Eingabemaske'!$G$14),(R428-1)/('1. Eingabemaske'!$G$14-1))*$S428)))),"")</f>
        <v/>
      </c>
      <c r="U428" s="103"/>
      <c r="V428" s="103"/>
      <c r="W428" s="104" t="str">
        <f t="shared" si="51"/>
        <v/>
      </c>
      <c r="X428" s="104" t="str">
        <f>IF(AND(ISTEXT($D428),ISNUMBER(W428)),IF(HLOOKUP(INT($I428),'1. Eingabemaske'!$I$12:$V$21,4,FALSE)&lt;&gt;0,HLOOKUP(INT($I428),'1. Eingabemaske'!$I$12:$V$21,4,FALSE),""),"")</f>
        <v/>
      </c>
      <c r="Y428" s="108" t="str">
        <f>IF(ISTEXT($D428),IF($W428="","",IF($X428="","",IF('1. Eingabemaske'!$F$15="","",(IF('1. Eingabemaske'!$F$15=0,($W428/'1. Eingabemaske'!$G$15),($W428-1)/('1. Eingabemaske'!$G$15-1))*$X428)))),"")</f>
        <v/>
      </c>
      <c r="Z428" s="103"/>
      <c r="AA428" s="103"/>
      <c r="AB428" s="104" t="str">
        <f t="shared" si="52"/>
        <v/>
      </c>
      <c r="AC428" s="104" t="str">
        <f>IF(AND(ISTEXT($D428),ISNUMBER($AB428)),IF(HLOOKUP(INT($I428),'1. Eingabemaske'!$I$12:$V$21,5,FALSE)&lt;&gt;0,HLOOKUP(INT($I428),'1. Eingabemaske'!$I$12:$V$21,5,FALSE),""),"")</f>
        <v/>
      </c>
      <c r="AD428" s="91" t="str">
        <f>IF(ISTEXT($D428),IF($AC428="","",IF('1. Eingabemaske'!$F$16="","",(IF('1. Eingabemaske'!$F$16=0,($AB428/'1. Eingabemaske'!$G$16),($AB428-1)/('1. Eingabemaske'!$G$16-1))*$AC428))),"")</f>
        <v/>
      </c>
      <c r="AE428" s="92" t="str">
        <f>IF(ISTEXT($D428),IF(F428="M",IF(L428="","",IF($K428="Frühentwickler",VLOOKUP(INT($I428),'1. Eingabemaske'!$Z$12:$AF$28,5,FALSE),IF($K428="Normalentwickler",VLOOKUP(INT($I428),'1. Eingabemaske'!$Z$12:$AF$23,6,FALSE),IF($K428="Spätentwickler",VLOOKUP(INT($I428),'1. Eingabemaske'!$Z$12:$AF$23,7,FALSE),0)))+((VLOOKUP(INT($I428),'1. Eingabemaske'!$Z$12:$AF$23,2,FALSE))*(($G428-DATE(YEAR($G428),1,1)+1)/365))),IF(F428="W",(IF($K428="Frühentwickler",VLOOKUP(INT($I428),'1. Eingabemaske'!$AH$12:$AN$28,5,FALSE),IF($K428="Normalentwickler",VLOOKUP(INT($I428),'1. Eingabemaske'!$AH$12:$AN$23,6,FALSE),IF($K428="Spätentwickler",VLOOKUP(INT($I428),'1. Eingabemaske'!$AH$12:$AN$23,7,FALSE),0)))+((VLOOKUP(INT($I428),'1. Eingabemaske'!$AH$12:$AN$23,2,FALSE))*(($G428-DATE(YEAR($G428),1,1)+1)/365))),"Geschlecht fehlt!")),"")</f>
        <v/>
      </c>
      <c r="AF428" s="93" t="str">
        <f t="shared" si="53"/>
        <v/>
      </c>
      <c r="AG428" s="103"/>
      <c r="AH428" s="94" t="str">
        <f>IF(AND(ISTEXT($D428),ISNUMBER($AG428)),IF(HLOOKUP(INT($I428),'1. Eingabemaske'!$I$12:$V$21,6,FALSE)&lt;&gt;0,HLOOKUP(INT($I428),'1. Eingabemaske'!$I$12:$V$21,6,FALSE),""),"")</f>
        <v/>
      </c>
      <c r="AI428" s="91" t="str">
        <f>IF(ISTEXT($D428),IF($AH428="","",IF('1. Eingabemaske'!$F$17="","",(IF('1. Eingabemaske'!$F$17=0,($AG428/'1. Eingabemaske'!$G$17),($AG428-1)/('1. Eingabemaske'!$G$17-1))*$AH428))),"")</f>
        <v/>
      </c>
      <c r="AJ428" s="103"/>
      <c r="AK428" s="94" t="str">
        <f>IF(AND(ISTEXT($D428),ISNUMBER($AJ428)),IF(HLOOKUP(INT($I428),'1. Eingabemaske'!$I$12:$V$21,7,FALSE)&lt;&gt;0,HLOOKUP(INT($I428),'1. Eingabemaske'!$I$12:$V$21,7,FALSE),""),"")</f>
        <v/>
      </c>
      <c r="AL428" s="91" t="str">
        <f>IF(ISTEXT($D428),IF(AJ428=0,0,IF($AK428="","",IF('1. Eingabemaske'!$F$18="","",(IF('1. Eingabemaske'!$F$18=0,($AJ428/'1. Eingabemaske'!$G$18),($AJ428-1)/('1. Eingabemaske'!$G$18-1))*$AK428)))),"")</f>
        <v/>
      </c>
      <c r="AM428" s="103"/>
      <c r="AN428" s="94" t="str">
        <f>IF(AND(ISTEXT($D428),ISNUMBER($AM428)),IF(HLOOKUP(INT($I428),'1. Eingabemaske'!$I$12:$V$21,8,FALSE)&lt;&gt;0,HLOOKUP(INT($I428),'1. Eingabemaske'!$I$12:$V$21,8,FALSE),""),"")</f>
        <v/>
      </c>
      <c r="AO428" s="89" t="str">
        <f>IF(ISTEXT($D428),IF($AN428="","",IF('1. Eingabemaske'!#REF!="","",(IF('1. Eingabemaske'!#REF!=0,($AM428/'1. Eingabemaske'!#REF!),($AM428-1)/('1. Eingabemaske'!#REF!-1))*$AN428))),"")</f>
        <v/>
      </c>
      <c r="AP428" s="110"/>
      <c r="AQ428" s="94" t="str">
        <f>IF(AND(ISTEXT($D428),ISNUMBER($AP428)),IF(HLOOKUP(INT($I428),'1. Eingabemaske'!$I$12:$V$21,9,FALSE)&lt;&gt;0,HLOOKUP(INT($I428),'1. Eingabemaske'!$I$12:$V$21,9,FALSE),""),"")</f>
        <v/>
      </c>
      <c r="AR428" s="103"/>
      <c r="AS428" s="94" t="str">
        <f>IF(AND(ISTEXT($D428),ISNUMBER($AR428)),IF(HLOOKUP(INT($I428),'1. Eingabemaske'!$I$12:$V$21,10,FALSE)&lt;&gt;0,HLOOKUP(INT($I428),'1. Eingabemaske'!$I$12:$V$21,10,FALSE),""),"")</f>
        <v/>
      </c>
      <c r="AT428" s="95" t="str">
        <f>IF(ISTEXT($D428),(IF($AQ428="",0,IF('1. Eingabemaske'!$F$19="","",(IF('1. Eingabemaske'!$F$19=0,($AP428/'1. Eingabemaske'!$G$19),($AP428-1)/('1. Eingabemaske'!$G$19-1))*$AQ428)))+IF($AS428="",0,IF('1. Eingabemaske'!$F$20="","",(IF('1. Eingabemaske'!$F$20=0,($AR428/'1. Eingabemaske'!$G$20),($AR428-1)/('1. Eingabemaske'!$G$20-1))*$AS428)))),"")</f>
        <v/>
      </c>
      <c r="AU428" s="103"/>
      <c r="AV428" s="94" t="str">
        <f>IF(AND(ISTEXT($D428),ISNUMBER($AU428)),IF(HLOOKUP(INT($I428),'1. Eingabemaske'!$I$12:$V$21,11,FALSE)&lt;&gt;0,HLOOKUP(INT($I428),'1. Eingabemaske'!$I$12:$V$21,11,FALSE),""),"")</f>
        <v/>
      </c>
      <c r="AW428" s="103"/>
      <c r="AX428" s="94" t="str">
        <f>IF(AND(ISTEXT($D428),ISNUMBER($AW428)),IF(HLOOKUP(INT($I428),'1. Eingabemaske'!$I$12:$V$21,12,FALSE)&lt;&gt;0,HLOOKUP(INT($I428),'1. Eingabemaske'!$I$12:$V$21,12,FALSE),""),"")</f>
        <v/>
      </c>
      <c r="AY428" s="95" t="str">
        <f>IF(ISTEXT($D428),SUM(IF($AV428="",0,IF('1. Eingabemaske'!$F$21="","",(IF('1. Eingabemaske'!$F$21=0,($AU428/'1. Eingabemaske'!$G$21),($AU428-1)/('1. Eingabemaske'!$G$21-1)))*$AV428)),IF($AX428="",0,IF('1. Eingabemaske'!#REF!="","",(IF('1. Eingabemaske'!#REF!=0,($AW428/'1. Eingabemaske'!#REF!),($AW428-1)/('1. Eingabemaske'!#REF!-1)))*$AX428))),"")</f>
        <v/>
      </c>
      <c r="AZ428" s="84" t="str">
        <f t="shared" si="54"/>
        <v>Bitte BES einfügen</v>
      </c>
      <c r="BA428" s="96" t="str">
        <f t="shared" si="55"/>
        <v/>
      </c>
      <c r="BB428" s="100"/>
      <c r="BC428" s="100"/>
      <c r="BD428" s="100"/>
    </row>
    <row r="429" spans="2:56" ht="13.5" thickBot="1" x14ac:dyDescent="0.45">
      <c r="B429" s="99" t="str">
        <f t="shared" si="48"/>
        <v xml:space="preserve"> </v>
      </c>
      <c r="C429" s="100"/>
      <c r="D429" s="100"/>
      <c r="E429" s="100"/>
      <c r="F429" s="100"/>
      <c r="G429" s="101"/>
      <c r="H429" s="101"/>
      <c r="I429" s="84" t="str">
        <f>IF(ISBLANK(Tableau1[[#This Row],[Name]]),"",((Tableau1[[#This Row],[Testdatum]]-Tableau1[[#This Row],[Geburtsdatum]])/365))</f>
        <v/>
      </c>
      <c r="J429" s="102" t="str">
        <f t="shared" si="49"/>
        <v xml:space="preserve"> </v>
      </c>
      <c r="K429" s="103"/>
      <c r="L429" s="103"/>
      <c r="M429" s="104" t="str">
        <f>IF(ISTEXT(D429),IF(L429="","",IF(HLOOKUP(INT($I429),'1. Eingabemaske'!$I$12:$V$21,2,FALSE)&lt;&gt;0,HLOOKUP(INT($I429),'1. Eingabemaske'!$I$12:$V$21,2,FALSE),"")),"")</f>
        <v/>
      </c>
      <c r="N429" s="105" t="str">
        <f>IF(ISTEXT($D429),IF(F429="M",IF(L429="","",IF($K429="Frühentwickler",VLOOKUP(INT($I429),'1. Eingabemaske'!$Z$12:$AF$28,5,FALSE),IF($K429="Normalentwickler",VLOOKUP(INT($I429),'1. Eingabemaske'!$Z$12:$AF$23,6,FALSE),IF($K429="Spätentwickler",VLOOKUP(INT($I429),'1. Eingabemaske'!$Z$12:$AF$23,7,FALSE),0)))+((VLOOKUP(INT($I429),'1. Eingabemaske'!$Z$12:$AF$23,2,FALSE))*(($G429-DATE(YEAR($G429),1,1)+1)/365))),IF(F429="W",(IF($K429="Frühentwickler",VLOOKUP(INT($I429),'1. Eingabemaske'!$AH$12:$AN$28,5,FALSE),IF($K429="Normalentwickler",VLOOKUP(INT($I429),'1. Eingabemaske'!$AH$12:$AN$23,6,FALSE),IF($K429="Spätentwickler",VLOOKUP(INT($I429),'1. Eingabemaske'!$AH$12:$AN$23,7,FALSE),0)))+((VLOOKUP(INT($I429),'1. Eingabemaske'!$AH$12:$AN$23,2,FALSE))*(($G429-DATE(YEAR($G429),1,1)+1)/365))),"Geschlecht fehlt!")),"")</f>
        <v/>
      </c>
      <c r="O429" s="106" t="str">
        <f>IF(ISTEXT(D429),IF(M429="","",IF('1. Eingabemaske'!$F$13="",0,(IF('1. Eingabemaske'!$F$13=0,(L429/'1. Eingabemaske'!$G$13),(L429-1)/('1. Eingabemaske'!$G$13-1))*M429*N429))),"")</f>
        <v/>
      </c>
      <c r="P429" s="103"/>
      <c r="Q429" s="103"/>
      <c r="R429" s="104" t="str">
        <f t="shared" si="50"/>
        <v/>
      </c>
      <c r="S429" s="104" t="str">
        <f>IF(AND(ISTEXT($D429),ISNUMBER(R429)),IF(HLOOKUP(INT($I429),'1. Eingabemaske'!$I$12:$V$21,3,FALSE)&lt;&gt;0,HLOOKUP(INT($I429),'1. Eingabemaske'!$I$12:$V$21,3,FALSE),""),"")</f>
        <v/>
      </c>
      <c r="T429" s="106" t="str">
        <f>IF(ISTEXT($D429),IF($S429="","",IF($R429="","",IF('1. Eingabemaske'!$F$14="",0,(IF('1. Eingabemaske'!$F$14=0,(R429/'1. Eingabemaske'!$G$14),(R429-1)/('1. Eingabemaske'!$G$14-1))*$S429)))),"")</f>
        <v/>
      </c>
      <c r="U429" s="103"/>
      <c r="V429" s="103"/>
      <c r="W429" s="104" t="str">
        <f t="shared" si="51"/>
        <v/>
      </c>
      <c r="X429" s="104" t="str">
        <f>IF(AND(ISTEXT($D429),ISNUMBER(W429)),IF(HLOOKUP(INT($I429),'1. Eingabemaske'!$I$12:$V$21,4,FALSE)&lt;&gt;0,HLOOKUP(INT($I429),'1. Eingabemaske'!$I$12:$V$21,4,FALSE),""),"")</f>
        <v/>
      </c>
      <c r="Y429" s="108" t="str">
        <f>IF(ISTEXT($D429),IF($W429="","",IF($X429="","",IF('1. Eingabemaske'!$F$15="","",(IF('1. Eingabemaske'!$F$15=0,($W429/'1. Eingabemaske'!$G$15),($W429-1)/('1. Eingabemaske'!$G$15-1))*$X429)))),"")</f>
        <v/>
      </c>
      <c r="Z429" s="103"/>
      <c r="AA429" s="103"/>
      <c r="AB429" s="104" t="str">
        <f t="shared" si="52"/>
        <v/>
      </c>
      <c r="AC429" s="104" t="str">
        <f>IF(AND(ISTEXT($D429),ISNUMBER($AB429)),IF(HLOOKUP(INT($I429),'1. Eingabemaske'!$I$12:$V$21,5,FALSE)&lt;&gt;0,HLOOKUP(INT($I429),'1. Eingabemaske'!$I$12:$V$21,5,FALSE),""),"")</f>
        <v/>
      </c>
      <c r="AD429" s="91" t="str">
        <f>IF(ISTEXT($D429),IF($AC429="","",IF('1. Eingabemaske'!$F$16="","",(IF('1. Eingabemaske'!$F$16=0,($AB429/'1. Eingabemaske'!$G$16),($AB429-1)/('1. Eingabemaske'!$G$16-1))*$AC429))),"")</f>
        <v/>
      </c>
      <c r="AE429" s="92" t="str">
        <f>IF(ISTEXT($D429),IF(F429="M",IF(L429="","",IF($K429="Frühentwickler",VLOOKUP(INT($I429),'1. Eingabemaske'!$Z$12:$AF$28,5,FALSE),IF($K429="Normalentwickler",VLOOKUP(INT($I429),'1. Eingabemaske'!$Z$12:$AF$23,6,FALSE),IF($K429="Spätentwickler",VLOOKUP(INT($I429),'1. Eingabemaske'!$Z$12:$AF$23,7,FALSE),0)))+((VLOOKUP(INT($I429),'1. Eingabemaske'!$Z$12:$AF$23,2,FALSE))*(($G429-DATE(YEAR($G429),1,1)+1)/365))),IF(F429="W",(IF($K429="Frühentwickler",VLOOKUP(INT($I429),'1. Eingabemaske'!$AH$12:$AN$28,5,FALSE),IF($K429="Normalentwickler",VLOOKUP(INT($I429),'1. Eingabemaske'!$AH$12:$AN$23,6,FALSE),IF($K429="Spätentwickler",VLOOKUP(INT($I429),'1. Eingabemaske'!$AH$12:$AN$23,7,FALSE),0)))+((VLOOKUP(INT($I429),'1. Eingabemaske'!$AH$12:$AN$23,2,FALSE))*(($G429-DATE(YEAR($G429),1,1)+1)/365))),"Geschlecht fehlt!")),"")</f>
        <v/>
      </c>
      <c r="AF429" s="93" t="str">
        <f t="shared" si="53"/>
        <v/>
      </c>
      <c r="AG429" s="103"/>
      <c r="AH429" s="94" t="str">
        <f>IF(AND(ISTEXT($D429),ISNUMBER($AG429)),IF(HLOOKUP(INT($I429),'1. Eingabemaske'!$I$12:$V$21,6,FALSE)&lt;&gt;0,HLOOKUP(INT($I429),'1. Eingabemaske'!$I$12:$V$21,6,FALSE),""),"")</f>
        <v/>
      </c>
      <c r="AI429" s="91" t="str">
        <f>IF(ISTEXT($D429),IF($AH429="","",IF('1. Eingabemaske'!$F$17="","",(IF('1. Eingabemaske'!$F$17=0,($AG429/'1. Eingabemaske'!$G$17),($AG429-1)/('1. Eingabemaske'!$G$17-1))*$AH429))),"")</f>
        <v/>
      </c>
      <c r="AJ429" s="103"/>
      <c r="AK429" s="94" t="str">
        <f>IF(AND(ISTEXT($D429),ISNUMBER($AJ429)),IF(HLOOKUP(INT($I429),'1. Eingabemaske'!$I$12:$V$21,7,FALSE)&lt;&gt;0,HLOOKUP(INT($I429),'1. Eingabemaske'!$I$12:$V$21,7,FALSE),""),"")</f>
        <v/>
      </c>
      <c r="AL429" s="91" t="str">
        <f>IF(ISTEXT($D429),IF(AJ429=0,0,IF($AK429="","",IF('1. Eingabemaske'!$F$18="","",(IF('1. Eingabemaske'!$F$18=0,($AJ429/'1. Eingabemaske'!$G$18),($AJ429-1)/('1. Eingabemaske'!$G$18-1))*$AK429)))),"")</f>
        <v/>
      </c>
      <c r="AM429" s="103"/>
      <c r="AN429" s="94" t="str">
        <f>IF(AND(ISTEXT($D429),ISNUMBER($AM429)),IF(HLOOKUP(INT($I429),'1. Eingabemaske'!$I$12:$V$21,8,FALSE)&lt;&gt;0,HLOOKUP(INT($I429),'1. Eingabemaske'!$I$12:$V$21,8,FALSE),""),"")</f>
        <v/>
      </c>
      <c r="AO429" s="89" t="str">
        <f>IF(ISTEXT($D429),IF($AN429="","",IF('1. Eingabemaske'!#REF!="","",(IF('1. Eingabemaske'!#REF!=0,($AM429/'1. Eingabemaske'!#REF!),($AM429-1)/('1. Eingabemaske'!#REF!-1))*$AN429))),"")</f>
        <v/>
      </c>
      <c r="AP429" s="110"/>
      <c r="AQ429" s="94" t="str">
        <f>IF(AND(ISTEXT($D429),ISNUMBER($AP429)),IF(HLOOKUP(INT($I429),'1. Eingabemaske'!$I$12:$V$21,9,FALSE)&lt;&gt;0,HLOOKUP(INT($I429),'1. Eingabemaske'!$I$12:$V$21,9,FALSE),""),"")</f>
        <v/>
      </c>
      <c r="AR429" s="103"/>
      <c r="AS429" s="94" t="str">
        <f>IF(AND(ISTEXT($D429),ISNUMBER($AR429)),IF(HLOOKUP(INT($I429),'1. Eingabemaske'!$I$12:$V$21,10,FALSE)&lt;&gt;0,HLOOKUP(INT($I429),'1. Eingabemaske'!$I$12:$V$21,10,FALSE),""),"")</f>
        <v/>
      </c>
      <c r="AT429" s="95" t="str">
        <f>IF(ISTEXT($D429),(IF($AQ429="",0,IF('1. Eingabemaske'!$F$19="","",(IF('1. Eingabemaske'!$F$19=0,($AP429/'1. Eingabemaske'!$G$19),($AP429-1)/('1. Eingabemaske'!$G$19-1))*$AQ429)))+IF($AS429="",0,IF('1. Eingabemaske'!$F$20="","",(IF('1. Eingabemaske'!$F$20=0,($AR429/'1. Eingabemaske'!$G$20),($AR429-1)/('1. Eingabemaske'!$G$20-1))*$AS429)))),"")</f>
        <v/>
      </c>
      <c r="AU429" s="103"/>
      <c r="AV429" s="94" t="str">
        <f>IF(AND(ISTEXT($D429),ISNUMBER($AU429)),IF(HLOOKUP(INT($I429),'1. Eingabemaske'!$I$12:$V$21,11,FALSE)&lt;&gt;0,HLOOKUP(INT($I429),'1. Eingabemaske'!$I$12:$V$21,11,FALSE),""),"")</f>
        <v/>
      </c>
      <c r="AW429" s="103"/>
      <c r="AX429" s="94" t="str">
        <f>IF(AND(ISTEXT($D429),ISNUMBER($AW429)),IF(HLOOKUP(INT($I429),'1. Eingabemaske'!$I$12:$V$21,12,FALSE)&lt;&gt;0,HLOOKUP(INT($I429),'1. Eingabemaske'!$I$12:$V$21,12,FALSE),""),"")</f>
        <v/>
      </c>
      <c r="AY429" s="95" t="str">
        <f>IF(ISTEXT($D429),SUM(IF($AV429="",0,IF('1. Eingabemaske'!$F$21="","",(IF('1. Eingabemaske'!$F$21=0,($AU429/'1. Eingabemaske'!$G$21),($AU429-1)/('1. Eingabemaske'!$G$21-1)))*$AV429)),IF($AX429="",0,IF('1. Eingabemaske'!#REF!="","",(IF('1. Eingabemaske'!#REF!=0,($AW429/'1. Eingabemaske'!#REF!),($AW429-1)/('1. Eingabemaske'!#REF!-1)))*$AX429))),"")</f>
        <v/>
      </c>
      <c r="AZ429" s="84" t="str">
        <f t="shared" si="54"/>
        <v>Bitte BES einfügen</v>
      </c>
      <c r="BA429" s="96" t="str">
        <f t="shared" si="55"/>
        <v/>
      </c>
      <c r="BB429" s="100"/>
      <c r="BC429" s="100"/>
      <c r="BD429" s="100"/>
    </row>
    <row r="430" spans="2:56" ht="13.5" thickBot="1" x14ac:dyDescent="0.45">
      <c r="B430" s="99" t="str">
        <f t="shared" si="48"/>
        <v xml:space="preserve"> </v>
      </c>
      <c r="C430" s="100"/>
      <c r="D430" s="100"/>
      <c r="E430" s="100"/>
      <c r="F430" s="100"/>
      <c r="G430" s="101"/>
      <c r="H430" s="101"/>
      <c r="I430" s="84" t="str">
        <f>IF(ISBLANK(Tableau1[[#This Row],[Name]]),"",((Tableau1[[#This Row],[Testdatum]]-Tableau1[[#This Row],[Geburtsdatum]])/365))</f>
        <v/>
      </c>
      <c r="J430" s="102" t="str">
        <f t="shared" si="49"/>
        <v xml:space="preserve"> </v>
      </c>
      <c r="K430" s="103"/>
      <c r="L430" s="103"/>
      <c r="M430" s="104" t="str">
        <f>IF(ISTEXT(D430),IF(L430="","",IF(HLOOKUP(INT($I430),'1. Eingabemaske'!$I$12:$V$21,2,FALSE)&lt;&gt;0,HLOOKUP(INT($I430),'1. Eingabemaske'!$I$12:$V$21,2,FALSE),"")),"")</f>
        <v/>
      </c>
      <c r="N430" s="105" t="str">
        <f>IF(ISTEXT($D430),IF(F430="M",IF(L430="","",IF($K430="Frühentwickler",VLOOKUP(INT($I430),'1. Eingabemaske'!$Z$12:$AF$28,5,FALSE),IF($K430="Normalentwickler",VLOOKUP(INT($I430),'1. Eingabemaske'!$Z$12:$AF$23,6,FALSE),IF($K430="Spätentwickler",VLOOKUP(INT($I430),'1. Eingabemaske'!$Z$12:$AF$23,7,FALSE),0)))+((VLOOKUP(INT($I430),'1. Eingabemaske'!$Z$12:$AF$23,2,FALSE))*(($G430-DATE(YEAR($G430),1,1)+1)/365))),IF(F430="W",(IF($K430="Frühentwickler",VLOOKUP(INT($I430),'1. Eingabemaske'!$AH$12:$AN$28,5,FALSE),IF($K430="Normalentwickler",VLOOKUP(INT($I430),'1. Eingabemaske'!$AH$12:$AN$23,6,FALSE),IF($K430="Spätentwickler",VLOOKUP(INT($I430),'1. Eingabemaske'!$AH$12:$AN$23,7,FALSE),0)))+((VLOOKUP(INT($I430),'1. Eingabemaske'!$AH$12:$AN$23,2,FALSE))*(($G430-DATE(YEAR($G430),1,1)+1)/365))),"Geschlecht fehlt!")),"")</f>
        <v/>
      </c>
      <c r="O430" s="106" t="str">
        <f>IF(ISTEXT(D430),IF(M430="","",IF('1. Eingabemaske'!$F$13="",0,(IF('1. Eingabemaske'!$F$13=0,(L430/'1. Eingabemaske'!$G$13),(L430-1)/('1. Eingabemaske'!$G$13-1))*M430*N430))),"")</f>
        <v/>
      </c>
      <c r="P430" s="103"/>
      <c r="Q430" s="103"/>
      <c r="R430" s="104" t="str">
        <f t="shared" si="50"/>
        <v/>
      </c>
      <c r="S430" s="104" t="str">
        <f>IF(AND(ISTEXT($D430),ISNUMBER(R430)),IF(HLOOKUP(INT($I430),'1. Eingabemaske'!$I$12:$V$21,3,FALSE)&lt;&gt;0,HLOOKUP(INT($I430),'1. Eingabemaske'!$I$12:$V$21,3,FALSE),""),"")</f>
        <v/>
      </c>
      <c r="T430" s="106" t="str">
        <f>IF(ISTEXT($D430),IF($S430="","",IF($R430="","",IF('1. Eingabemaske'!$F$14="",0,(IF('1. Eingabemaske'!$F$14=0,(R430/'1. Eingabemaske'!$G$14),(R430-1)/('1. Eingabemaske'!$G$14-1))*$S430)))),"")</f>
        <v/>
      </c>
      <c r="U430" s="103"/>
      <c r="V430" s="103"/>
      <c r="W430" s="104" t="str">
        <f t="shared" si="51"/>
        <v/>
      </c>
      <c r="X430" s="104" t="str">
        <f>IF(AND(ISTEXT($D430),ISNUMBER(W430)),IF(HLOOKUP(INT($I430),'1. Eingabemaske'!$I$12:$V$21,4,FALSE)&lt;&gt;0,HLOOKUP(INT($I430),'1. Eingabemaske'!$I$12:$V$21,4,FALSE),""),"")</f>
        <v/>
      </c>
      <c r="Y430" s="108" t="str">
        <f>IF(ISTEXT($D430),IF($W430="","",IF($X430="","",IF('1. Eingabemaske'!$F$15="","",(IF('1. Eingabemaske'!$F$15=0,($W430/'1. Eingabemaske'!$G$15),($W430-1)/('1. Eingabemaske'!$G$15-1))*$X430)))),"")</f>
        <v/>
      </c>
      <c r="Z430" s="103"/>
      <c r="AA430" s="103"/>
      <c r="AB430" s="104" t="str">
        <f t="shared" si="52"/>
        <v/>
      </c>
      <c r="AC430" s="104" t="str">
        <f>IF(AND(ISTEXT($D430),ISNUMBER($AB430)),IF(HLOOKUP(INT($I430),'1. Eingabemaske'!$I$12:$V$21,5,FALSE)&lt;&gt;0,HLOOKUP(INT($I430),'1. Eingabemaske'!$I$12:$V$21,5,FALSE),""),"")</f>
        <v/>
      </c>
      <c r="AD430" s="91" t="str">
        <f>IF(ISTEXT($D430),IF($AC430="","",IF('1. Eingabemaske'!$F$16="","",(IF('1. Eingabemaske'!$F$16=0,($AB430/'1. Eingabemaske'!$G$16),($AB430-1)/('1. Eingabemaske'!$G$16-1))*$AC430))),"")</f>
        <v/>
      </c>
      <c r="AE430" s="92" t="str">
        <f>IF(ISTEXT($D430),IF(F430="M",IF(L430="","",IF($K430="Frühentwickler",VLOOKUP(INT($I430),'1. Eingabemaske'!$Z$12:$AF$28,5,FALSE),IF($K430="Normalentwickler",VLOOKUP(INT($I430),'1. Eingabemaske'!$Z$12:$AF$23,6,FALSE),IF($K430="Spätentwickler",VLOOKUP(INT($I430),'1. Eingabemaske'!$Z$12:$AF$23,7,FALSE),0)))+((VLOOKUP(INT($I430),'1. Eingabemaske'!$Z$12:$AF$23,2,FALSE))*(($G430-DATE(YEAR($G430),1,1)+1)/365))),IF(F430="W",(IF($K430="Frühentwickler",VLOOKUP(INT($I430),'1. Eingabemaske'!$AH$12:$AN$28,5,FALSE),IF($K430="Normalentwickler",VLOOKUP(INT($I430),'1. Eingabemaske'!$AH$12:$AN$23,6,FALSE),IF($K430="Spätentwickler",VLOOKUP(INT($I430),'1. Eingabemaske'!$AH$12:$AN$23,7,FALSE),0)))+((VLOOKUP(INT($I430),'1. Eingabemaske'!$AH$12:$AN$23,2,FALSE))*(($G430-DATE(YEAR($G430),1,1)+1)/365))),"Geschlecht fehlt!")),"")</f>
        <v/>
      </c>
      <c r="AF430" s="93" t="str">
        <f t="shared" si="53"/>
        <v/>
      </c>
      <c r="AG430" s="103"/>
      <c r="AH430" s="94" t="str">
        <f>IF(AND(ISTEXT($D430),ISNUMBER($AG430)),IF(HLOOKUP(INT($I430),'1. Eingabemaske'!$I$12:$V$21,6,FALSE)&lt;&gt;0,HLOOKUP(INT($I430),'1. Eingabemaske'!$I$12:$V$21,6,FALSE),""),"")</f>
        <v/>
      </c>
      <c r="AI430" s="91" t="str">
        <f>IF(ISTEXT($D430),IF($AH430="","",IF('1. Eingabemaske'!$F$17="","",(IF('1. Eingabemaske'!$F$17=0,($AG430/'1. Eingabemaske'!$G$17),($AG430-1)/('1. Eingabemaske'!$G$17-1))*$AH430))),"")</f>
        <v/>
      </c>
      <c r="AJ430" s="103"/>
      <c r="AK430" s="94" t="str">
        <f>IF(AND(ISTEXT($D430),ISNUMBER($AJ430)),IF(HLOOKUP(INT($I430),'1. Eingabemaske'!$I$12:$V$21,7,FALSE)&lt;&gt;0,HLOOKUP(INT($I430),'1. Eingabemaske'!$I$12:$V$21,7,FALSE),""),"")</f>
        <v/>
      </c>
      <c r="AL430" s="91" t="str">
        <f>IF(ISTEXT($D430),IF(AJ430=0,0,IF($AK430="","",IF('1. Eingabemaske'!$F$18="","",(IF('1. Eingabemaske'!$F$18=0,($AJ430/'1. Eingabemaske'!$G$18),($AJ430-1)/('1. Eingabemaske'!$G$18-1))*$AK430)))),"")</f>
        <v/>
      </c>
      <c r="AM430" s="103"/>
      <c r="AN430" s="94" t="str">
        <f>IF(AND(ISTEXT($D430),ISNUMBER($AM430)),IF(HLOOKUP(INT($I430),'1. Eingabemaske'!$I$12:$V$21,8,FALSE)&lt;&gt;0,HLOOKUP(INT($I430),'1. Eingabemaske'!$I$12:$V$21,8,FALSE),""),"")</f>
        <v/>
      </c>
      <c r="AO430" s="89" t="str">
        <f>IF(ISTEXT($D430),IF($AN430="","",IF('1. Eingabemaske'!#REF!="","",(IF('1. Eingabemaske'!#REF!=0,($AM430/'1. Eingabemaske'!#REF!),($AM430-1)/('1. Eingabemaske'!#REF!-1))*$AN430))),"")</f>
        <v/>
      </c>
      <c r="AP430" s="110"/>
      <c r="AQ430" s="94" t="str">
        <f>IF(AND(ISTEXT($D430),ISNUMBER($AP430)),IF(HLOOKUP(INT($I430),'1. Eingabemaske'!$I$12:$V$21,9,FALSE)&lt;&gt;0,HLOOKUP(INT($I430),'1. Eingabemaske'!$I$12:$V$21,9,FALSE),""),"")</f>
        <v/>
      </c>
      <c r="AR430" s="103"/>
      <c r="AS430" s="94" t="str">
        <f>IF(AND(ISTEXT($D430),ISNUMBER($AR430)),IF(HLOOKUP(INT($I430),'1. Eingabemaske'!$I$12:$V$21,10,FALSE)&lt;&gt;0,HLOOKUP(INT($I430),'1. Eingabemaske'!$I$12:$V$21,10,FALSE),""),"")</f>
        <v/>
      </c>
      <c r="AT430" s="95" t="str">
        <f>IF(ISTEXT($D430),(IF($AQ430="",0,IF('1. Eingabemaske'!$F$19="","",(IF('1. Eingabemaske'!$F$19=0,($AP430/'1. Eingabemaske'!$G$19),($AP430-1)/('1. Eingabemaske'!$G$19-1))*$AQ430)))+IF($AS430="",0,IF('1. Eingabemaske'!$F$20="","",(IF('1. Eingabemaske'!$F$20=0,($AR430/'1. Eingabemaske'!$G$20),($AR430-1)/('1. Eingabemaske'!$G$20-1))*$AS430)))),"")</f>
        <v/>
      </c>
      <c r="AU430" s="103"/>
      <c r="AV430" s="94" t="str">
        <f>IF(AND(ISTEXT($D430),ISNUMBER($AU430)),IF(HLOOKUP(INT($I430),'1. Eingabemaske'!$I$12:$V$21,11,FALSE)&lt;&gt;0,HLOOKUP(INT($I430),'1. Eingabemaske'!$I$12:$V$21,11,FALSE),""),"")</f>
        <v/>
      </c>
      <c r="AW430" s="103"/>
      <c r="AX430" s="94" t="str">
        <f>IF(AND(ISTEXT($D430),ISNUMBER($AW430)),IF(HLOOKUP(INT($I430),'1. Eingabemaske'!$I$12:$V$21,12,FALSE)&lt;&gt;0,HLOOKUP(INT($I430),'1. Eingabemaske'!$I$12:$V$21,12,FALSE),""),"")</f>
        <v/>
      </c>
      <c r="AY430" s="95" t="str">
        <f>IF(ISTEXT($D430),SUM(IF($AV430="",0,IF('1. Eingabemaske'!$F$21="","",(IF('1. Eingabemaske'!$F$21=0,($AU430/'1. Eingabemaske'!$G$21),($AU430-1)/('1. Eingabemaske'!$G$21-1)))*$AV430)),IF($AX430="",0,IF('1. Eingabemaske'!#REF!="","",(IF('1. Eingabemaske'!#REF!=0,($AW430/'1. Eingabemaske'!#REF!),($AW430-1)/('1. Eingabemaske'!#REF!-1)))*$AX430))),"")</f>
        <v/>
      </c>
      <c r="AZ430" s="84" t="str">
        <f t="shared" si="54"/>
        <v>Bitte BES einfügen</v>
      </c>
      <c r="BA430" s="96" t="str">
        <f t="shared" si="55"/>
        <v/>
      </c>
      <c r="BB430" s="100"/>
      <c r="BC430" s="100"/>
      <c r="BD430" s="100"/>
    </row>
    <row r="431" spans="2:56" ht="13.5" thickBot="1" x14ac:dyDescent="0.45">
      <c r="B431" s="99" t="str">
        <f t="shared" si="48"/>
        <v xml:space="preserve"> </v>
      </c>
      <c r="C431" s="100"/>
      <c r="D431" s="100"/>
      <c r="E431" s="100"/>
      <c r="F431" s="100"/>
      <c r="G431" s="101"/>
      <c r="H431" s="101"/>
      <c r="I431" s="84" t="str">
        <f>IF(ISBLANK(Tableau1[[#This Row],[Name]]),"",((Tableau1[[#This Row],[Testdatum]]-Tableau1[[#This Row],[Geburtsdatum]])/365))</f>
        <v/>
      </c>
      <c r="J431" s="102" t="str">
        <f t="shared" si="49"/>
        <v xml:space="preserve"> </v>
      </c>
      <c r="K431" s="103"/>
      <c r="L431" s="103"/>
      <c r="M431" s="104" t="str">
        <f>IF(ISTEXT(D431),IF(L431="","",IF(HLOOKUP(INT($I431),'1. Eingabemaske'!$I$12:$V$21,2,FALSE)&lt;&gt;0,HLOOKUP(INT($I431),'1. Eingabemaske'!$I$12:$V$21,2,FALSE),"")),"")</f>
        <v/>
      </c>
      <c r="N431" s="105" t="str">
        <f>IF(ISTEXT($D431),IF(F431="M",IF(L431="","",IF($K431="Frühentwickler",VLOOKUP(INT($I431),'1. Eingabemaske'!$Z$12:$AF$28,5,FALSE),IF($K431="Normalentwickler",VLOOKUP(INT($I431),'1. Eingabemaske'!$Z$12:$AF$23,6,FALSE),IF($K431="Spätentwickler",VLOOKUP(INT($I431),'1. Eingabemaske'!$Z$12:$AF$23,7,FALSE),0)))+((VLOOKUP(INT($I431),'1. Eingabemaske'!$Z$12:$AF$23,2,FALSE))*(($G431-DATE(YEAR($G431),1,1)+1)/365))),IF(F431="W",(IF($K431="Frühentwickler",VLOOKUP(INT($I431),'1. Eingabemaske'!$AH$12:$AN$28,5,FALSE),IF($K431="Normalentwickler",VLOOKUP(INT($I431),'1. Eingabemaske'!$AH$12:$AN$23,6,FALSE),IF($K431="Spätentwickler",VLOOKUP(INT($I431),'1. Eingabemaske'!$AH$12:$AN$23,7,FALSE),0)))+((VLOOKUP(INT($I431),'1. Eingabemaske'!$AH$12:$AN$23,2,FALSE))*(($G431-DATE(YEAR($G431),1,1)+1)/365))),"Geschlecht fehlt!")),"")</f>
        <v/>
      </c>
      <c r="O431" s="106" t="str">
        <f>IF(ISTEXT(D431),IF(M431="","",IF('1. Eingabemaske'!$F$13="",0,(IF('1. Eingabemaske'!$F$13=0,(L431/'1. Eingabemaske'!$G$13),(L431-1)/('1. Eingabemaske'!$G$13-1))*M431*N431))),"")</f>
        <v/>
      </c>
      <c r="P431" s="103"/>
      <c r="Q431" s="103"/>
      <c r="R431" s="104" t="str">
        <f t="shared" si="50"/>
        <v/>
      </c>
      <c r="S431" s="104" t="str">
        <f>IF(AND(ISTEXT($D431),ISNUMBER(R431)),IF(HLOOKUP(INT($I431),'1. Eingabemaske'!$I$12:$V$21,3,FALSE)&lt;&gt;0,HLOOKUP(INT($I431),'1. Eingabemaske'!$I$12:$V$21,3,FALSE),""),"")</f>
        <v/>
      </c>
      <c r="T431" s="106" t="str">
        <f>IF(ISTEXT($D431),IF($S431="","",IF($R431="","",IF('1. Eingabemaske'!$F$14="",0,(IF('1. Eingabemaske'!$F$14=0,(R431/'1. Eingabemaske'!$G$14),(R431-1)/('1. Eingabemaske'!$G$14-1))*$S431)))),"")</f>
        <v/>
      </c>
      <c r="U431" s="103"/>
      <c r="V431" s="103"/>
      <c r="W431" s="104" t="str">
        <f t="shared" si="51"/>
        <v/>
      </c>
      <c r="X431" s="104" t="str">
        <f>IF(AND(ISTEXT($D431),ISNUMBER(W431)),IF(HLOOKUP(INT($I431),'1. Eingabemaske'!$I$12:$V$21,4,FALSE)&lt;&gt;0,HLOOKUP(INT($I431),'1. Eingabemaske'!$I$12:$V$21,4,FALSE),""),"")</f>
        <v/>
      </c>
      <c r="Y431" s="108" t="str">
        <f>IF(ISTEXT($D431),IF($W431="","",IF($X431="","",IF('1. Eingabemaske'!$F$15="","",(IF('1. Eingabemaske'!$F$15=0,($W431/'1. Eingabemaske'!$G$15),($W431-1)/('1. Eingabemaske'!$G$15-1))*$X431)))),"")</f>
        <v/>
      </c>
      <c r="Z431" s="103"/>
      <c r="AA431" s="103"/>
      <c r="AB431" s="104" t="str">
        <f t="shared" si="52"/>
        <v/>
      </c>
      <c r="AC431" s="104" t="str">
        <f>IF(AND(ISTEXT($D431),ISNUMBER($AB431)),IF(HLOOKUP(INT($I431),'1. Eingabemaske'!$I$12:$V$21,5,FALSE)&lt;&gt;0,HLOOKUP(INT($I431),'1. Eingabemaske'!$I$12:$V$21,5,FALSE),""),"")</f>
        <v/>
      </c>
      <c r="AD431" s="91" t="str">
        <f>IF(ISTEXT($D431),IF($AC431="","",IF('1. Eingabemaske'!$F$16="","",(IF('1. Eingabemaske'!$F$16=0,($AB431/'1. Eingabemaske'!$G$16),($AB431-1)/('1. Eingabemaske'!$G$16-1))*$AC431))),"")</f>
        <v/>
      </c>
      <c r="AE431" s="92" t="str">
        <f>IF(ISTEXT($D431),IF(F431="M",IF(L431="","",IF($K431="Frühentwickler",VLOOKUP(INT($I431),'1. Eingabemaske'!$Z$12:$AF$28,5,FALSE),IF($K431="Normalentwickler",VLOOKUP(INT($I431),'1. Eingabemaske'!$Z$12:$AF$23,6,FALSE),IF($K431="Spätentwickler",VLOOKUP(INT($I431),'1. Eingabemaske'!$Z$12:$AF$23,7,FALSE),0)))+((VLOOKUP(INT($I431),'1. Eingabemaske'!$Z$12:$AF$23,2,FALSE))*(($G431-DATE(YEAR($G431),1,1)+1)/365))),IF(F431="W",(IF($K431="Frühentwickler",VLOOKUP(INT($I431),'1. Eingabemaske'!$AH$12:$AN$28,5,FALSE),IF($K431="Normalentwickler",VLOOKUP(INT($I431),'1. Eingabemaske'!$AH$12:$AN$23,6,FALSE),IF($K431="Spätentwickler",VLOOKUP(INT($I431),'1. Eingabemaske'!$AH$12:$AN$23,7,FALSE),0)))+((VLOOKUP(INT($I431),'1. Eingabemaske'!$AH$12:$AN$23,2,FALSE))*(($G431-DATE(YEAR($G431),1,1)+1)/365))),"Geschlecht fehlt!")),"")</f>
        <v/>
      </c>
      <c r="AF431" s="93" t="str">
        <f t="shared" si="53"/>
        <v/>
      </c>
      <c r="AG431" s="103"/>
      <c r="AH431" s="94" t="str">
        <f>IF(AND(ISTEXT($D431),ISNUMBER($AG431)),IF(HLOOKUP(INT($I431),'1. Eingabemaske'!$I$12:$V$21,6,FALSE)&lt;&gt;0,HLOOKUP(INT($I431),'1. Eingabemaske'!$I$12:$V$21,6,FALSE),""),"")</f>
        <v/>
      </c>
      <c r="AI431" s="91" t="str">
        <f>IF(ISTEXT($D431),IF($AH431="","",IF('1. Eingabemaske'!$F$17="","",(IF('1. Eingabemaske'!$F$17=0,($AG431/'1. Eingabemaske'!$G$17),($AG431-1)/('1. Eingabemaske'!$G$17-1))*$AH431))),"")</f>
        <v/>
      </c>
      <c r="AJ431" s="103"/>
      <c r="AK431" s="94" t="str">
        <f>IF(AND(ISTEXT($D431),ISNUMBER($AJ431)),IF(HLOOKUP(INT($I431),'1. Eingabemaske'!$I$12:$V$21,7,FALSE)&lt;&gt;0,HLOOKUP(INT($I431),'1. Eingabemaske'!$I$12:$V$21,7,FALSE),""),"")</f>
        <v/>
      </c>
      <c r="AL431" s="91" t="str">
        <f>IF(ISTEXT($D431),IF(AJ431=0,0,IF($AK431="","",IF('1. Eingabemaske'!$F$18="","",(IF('1. Eingabemaske'!$F$18=0,($AJ431/'1. Eingabemaske'!$G$18),($AJ431-1)/('1. Eingabemaske'!$G$18-1))*$AK431)))),"")</f>
        <v/>
      </c>
      <c r="AM431" s="103"/>
      <c r="AN431" s="94" t="str">
        <f>IF(AND(ISTEXT($D431),ISNUMBER($AM431)),IF(HLOOKUP(INT($I431),'1. Eingabemaske'!$I$12:$V$21,8,FALSE)&lt;&gt;0,HLOOKUP(INT($I431),'1. Eingabemaske'!$I$12:$V$21,8,FALSE),""),"")</f>
        <v/>
      </c>
      <c r="AO431" s="89" t="str">
        <f>IF(ISTEXT($D431),IF($AN431="","",IF('1. Eingabemaske'!#REF!="","",(IF('1. Eingabemaske'!#REF!=0,($AM431/'1. Eingabemaske'!#REF!),($AM431-1)/('1. Eingabemaske'!#REF!-1))*$AN431))),"")</f>
        <v/>
      </c>
      <c r="AP431" s="110"/>
      <c r="AQ431" s="94" t="str">
        <f>IF(AND(ISTEXT($D431),ISNUMBER($AP431)),IF(HLOOKUP(INT($I431),'1. Eingabemaske'!$I$12:$V$21,9,FALSE)&lt;&gt;0,HLOOKUP(INT($I431),'1. Eingabemaske'!$I$12:$V$21,9,FALSE),""),"")</f>
        <v/>
      </c>
      <c r="AR431" s="103"/>
      <c r="AS431" s="94" t="str">
        <f>IF(AND(ISTEXT($D431),ISNUMBER($AR431)),IF(HLOOKUP(INT($I431),'1. Eingabemaske'!$I$12:$V$21,10,FALSE)&lt;&gt;0,HLOOKUP(INT($I431),'1. Eingabemaske'!$I$12:$V$21,10,FALSE),""),"")</f>
        <v/>
      </c>
      <c r="AT431" s="95" t="str">
        <f>IF(ISTEXT($D431),(IF($AQ431="",0,IF('1. Eingabemaske'!$F$19="","",(IF('1. Eingabemaske'!$F$19=0,($AP431/'1. Eingabemaske'!$G$19),($AP431-1)/('1. Eingabemaske'!$G$19-1))*$AQ431)))+IF($AS431="",0,IF('1. Eingabemaske'!$F$20="","",(IF('1. Eingabemaske'!$F$20=0,($AR431/'1. Eingabemaske'!$G$20),($AR431-1)/('1. Eingabemaske'!$G$20-1))*$AS431)))),"")</f>
        <v/>
      </c>
      <c r="AU431" s="103"/>
      <c r="AV431" s="94" t="str">
        <f>IF(AND(ISTEXT($D431),ISNUMBER($AU431)),IF(HLOOKUP(INT($I431),'1. Eingabemaske'!$I$12:$V$21,11,FALSE)&lt;&gt;0,HLOOKUP(INT($I431),'1. Eingabemaske'!$I$12:$V$21,11,FALSE),""),"")</f>
        <v/>
      </c>
      <c r="AW431" s="103"/>
      <c r="AX431" s="94" t="str">
        <f>IF(AND(ISTEXT($D431),ISNUMBER($AW431)),IF(HLOOKUP(INT($I431),'1. Eingabemaske'!$I$12:$V$21,12,FALSE)&lt;&gt;0,HLOOKUP(INT($I431),'1. Eingabemaske'!$I$12:$V$21,12,FALSE),""),"")</f>
        <v/>
      </c>
      <c r="AY431" s="95" t="str">
        <f>IF(ISTEXT($D431),SUM(IF($AV431="",0,IF('1. Eingabemaske'!$F$21="","",(IF('1. Eingabemaske'!$F$21=0,($AU431/'1. Eingabemaske'!$G$21),($AU431-1)/('1. Eingabemaske'!$G$21-1)))*$AV431)),IF($AX431="",0,IF('1. Eingabemaske'!#REF!="","",(IF('1. Eingabemaske'!#REF!=0,($AW431/'1. Eingabemaske'!#REF!),($AW431-1)/('1. Eingabemaske'!#REF!-1)))*$AX431))),"")</f>
        <v/>
      </c>
      <c r="AZ431" s="84" t="str">
        <f t="shared" si="54"/>
        <v>Bitte BES einfügen</v>
      </c>
      <c r="BA431" s="96" t="str">
        <f t="shared" si="55"/>
        <v/>
      </c>
      <c r="BB431" s="100"/>
      <c r="BC431" s="100"/>
      <c r="BD431" s="100"/>
    </row>
    <row r="432" spans="2:56" ht="13.5" thickBot="1" x14ac:dyDescent="0.45">
      <c r="B432" s="99" t="str">
        <f t="shared" si="48"/>
        <v xml:space="preserve"> </v>
      </c>
      <c r="C432" s="100"/>
      <c r="D432" s="100"/>
      <c r="E432" s="100"/>
      <c r="F432" s="100"/>
      <c r="G432" s="101"/>
      <c r="H432" s="101"/>
      <c r="I432" s="84" t="str">
        <f>IF(ISBLANK(Tableau1[[#This Row],[Name]]),"",((Tableau1[[#This Row],[Testdatum]]-Tableau1[[#This Row],[Geburtsdatum]])/365))</f>
        <v/>
      </c>
      <c r="J432" s="102" t="str">
        <f t="shared" si="49"/>
        <v xml:space="preserve"> </v>
      </c>
      <c r="K432" s="103"/>
      <c r="L432" s="103"/>
      <c r="M432" s="104" t="str">
        <f>IF(ISTEXT(D432),IF(L432="","",IF(HLOOKUP(INT($I432),'1. Eingabemaske'!$I$12:$V$21,2,FALSE)&lt;&gt;0,HLOOKUP(INT($I432),'1. Eingabemaske'!$I$12:$V$21,2,FALSE),"")),"")</f>
        <v/>
      </c>
      <c r="N432" s="105" t="str">
        <f>IF(ISTEXT($D432),IF(F432="M",IF(L432="","",IF($K432="Frühentwickler",VLOOKUP(INT($I432),'1. Eingabemaske'!$Z$12:$AF$28,5,FALSE),IF($K432="Normalentwickler",VLOOKUP(INT($I432),'1. Eingabemaske'!$Z$12:$AF$23,6,FALSE),IF($K432="Spätentwickler",VLOOKUP(INT($I432),'1. Eingabemaske'!$Z$12:$AF$23,7,FALSE),0)))+((VLOOKUP(INT($I432),'1. Eingabemaske'!$Z$12:$AF$23,2,FALSE))*(($G432-DATE(YEAR($G432),1,1)+1)/365))),IF(F432="W",(IF($K432="Frühentwickler",VLOOKUP(INT($I432),'1. Eingabemaske'!$AH$12:$AN$28,5,FALSE),IF($K432="Normalentwickler",VLOOKUP(INT($I432),'1. Eingabemaske'!$AH$12:$AN$23,6,FALSE),IF($K432="Spätentwickler",VLOOKUP(INT($I432),'1. Eingabemaske'!$AH$12:$AN$23,7,FALSE),0)))+((VLOOKUP(INT($I432),'1. Eingabemaske'!$AH$12:$AN$23,2,FALSE))*(($G432-DATE(YEAR($G432),1,1)+1)/365))),"Geschlecht fehlt!")),"")</f>
        <v/>
      </c>
      <c r="O432" s="106" t="str">
        <f>IF(ISTEXT(D432),IF(M432="","",IF('1. Eingabemaske'!$F$13="",0,(IF('1. Eingabemaske'!$F$13=0,(L432/'1. Eingabemaske'!$G$13),(L432-1)/('1. Eingabemaske'!$G$13-1))*M432*N432))),"")</f>
        <v/>
      </c>
      <c r="P432" s="103"/>
      <c r="Q432" s="103"/>
      <c r="R432" s="104" t="str">
        <f t="shared" si="50"/>
        <v/>
      </c>
      <c r="S432" s="104" t="str">
        <f>IF(AND(ISTEXT($D432),ISNUMBER(R432)),IF(HLOOKUP(INT($I432),'1. Eingabemaske'!$I$12:$V$21,3,FALSE)&lt;&gt;0,HLOOKUP(INT($I432),'1. Eingabemaske'!$I$12:$V$21,3,FALSE),""),"")</f>
        <v/>
      </c>
      <c r="T432" s="106" t="str">
        <f>IF(ISTEXT($D432),IF($S432="","",IF($R432="","",IF('1. Eingabemaske'!$F$14="",0,(IF('1. Eingabemaske'!$F$14=0,(R432/'1. Eingabemaske'!$G$14),(R432-1)/('1. Eingabemaske'!$G$14-1))*$S432)))),"")</f>
        <v/>
      </c>
      <c r="U432" s="103"/>
      <c r="V432" s="103"/>
      <c r="W432" s="104" t="str">
        <f t="shared" si="51"/>
        <v/>
      </c>
      <c r="X432" s="104" t="str">
        <f>IF(AND(ISTEXT($D432),ISNUMBER(W432)),IF(HLOOKUP(INT($I432),'1. Eingabemaske'!$I$12:$V$21,4,FALSE)&lt;&gt;0,HLOOKUP(INT($I432),'1. Eingabemaske'!$I$12:$V$21,4,FALSE),""),"")</f>
        <v/>
      </c>
      <c r="Y432" s="108" t="str">
        <f>IF(ISTEXT($D432),IF($W432="","",IF($X432="","",IF('1. Eingabemaske'!$F$15="","",(IF('1. Eingabemaske'!$F$15=0,($W432/'1. Eingabemaske'!$G$15),($W432-1)/('1. Eingabemaske'!$G$15-1))*$X432)))),"")</f>
        <v/>
      </c>
      <c r="Z432" s="103"/>
      <c r="AA432" s="103"/>
      <c r="AB432" s="104" t="str">
        <f t="shared" si="52"/>
        <v/>
      </c>
      <c r="AC432" s="104" t="str">
        <f>IF(AND(ISTEXT($D432),ISNUMBER($AB432)),IF(HLOOKUP(INT($I432),'1. Eingabemaske'!$I$12:$V$21,5,FALSE)&lt;&gt;0,HLOOKUP(INT($I432),'1. Eingabemaske'!$I$12:$V$21,5,FALSE),""),"")</f>
        <v/>
      </c>
      <c r="AD432" s="91" t="str">
        <f>IF(ISTEXT($D432),IF($AC432="","",IF('1. Eingabemaske'!$F$16="","",(IF('1. Eingabemaske'!$F$16=0,($AB432/'1. Eingabemaske'!$G$16),($AB432-1)/('1. Eingabemaske'!$G$16-1))*$AC432))),"")</f>
        <v/>
      </c>
      <c r="AE432" s="92" t="str">
        <f>IF(ISTEXT($D432),IF(F432="M",IF(L432="","",IF($K432="Frühentwickler",VLOOKUP(INT($I432),'1. Eingabemaske'!$Z$12:$AF$28,5,FALSE),IF($K432="Normalentwickler",VLOOKUP(INT($I432),'1. Eingabemaske'!$Z$12:$AF$23,6,FALSE),IF($K432="Spätentwickler",VLOOKUP(INT($I432),'1. Eingabemaske'!$Z$12:$AF$23,7,FALSE),0)))+((VLOOKUP(INT($I432),'1. Eingabemaske'!$Z$12:$AF$23,2,FALSE))*(($G432-DATE(YEAR($G432),1,1)+1)/365))),IF(F432="W",(IF($K432="Frühentwickler",VLOOKUP(INT($I432),'1. Eingabemaske'!$AH$12:$AN$28,5,FALSE),IF($K432="Normalentwickler",VLOOKUP(INT($I432),'1. Eingabemaske'!$AH$12:$AN$23,6,FALSE),IF($K432="Spätentwickler",VLOOKUP(INT($I432),'1. Eingabemaske'!$AH$12:$AN$23,7,FALSE),0)))+((VLOOKUP(INT($I432),'1. Eingabemaske'!$AH$12:$AN$23,2,FALSE))*(($G432-DATE(YEAR($G432),1,1)+1)/365))),"Geschlecht fehlt!")),"")</f>
        <v/>
      </c>
      <c r="AF432" s="93" t="str">
        <f t="shared" si="53"/>
        <v/>
      </c>
      <c r="AG432" s="103"/>
      <c r="AH432" s="94" t="str">
        <f>IF(AND(ISTEXT($D432),ISNUMBER($AG432)),IF(HLOOKUP(INT($I432),'1. Eingabemaske'!$I$12:$V$21,6,FALSE)&lt;&gt;0,HLOOKUP(INT($I432),'1. Eingabemaske'!$I$12:$V$21,6,FALSE),""),"")</f>
        <v/>
      </c>
      <c r="AI432" s="91" t="str">
        <f>IF(ISTEXT($D432),IF($AH432="","",IF('1. Eingabemaske'!$F$17="","",(IF('1. Eingabemaske'!$F$17=0,($AG432/'1. Eingabemaske'!$G$17),($AG432-1)/('1. Eingabemaske'!$G$17-1))*$AH432))),"")</f>
        <v/>
      </c>
      <c r="AJ432" s="103"/>
      <c r="AK432" s="94" t="str">
        <f>IF(AND(ISTEXT($D432),ISNUMBER($AJ432)),IF(HLOOKUP(INT($I432),'1. Eingabemaske'!$I$12:$V$21,7,FALSE)&lt;&gt;0,HLOOKUP(INT($I432),'1. Eingabemaske'!$I$12:$V$21,7,FALSE),""),"")</f>
        <v/>
      </c>
      <c r="AL432" s="91" t="str">
        <f>IF(ISTEXT($D432),IF(AJ432=0,0,IF($AK432="","",IF('1. Eingabemaske'!$F$18="","",(IF('1. Eingabemaske'!$F$18=0,($AJ432/'1. Eingabemaske'!$G$18),($AJ432-1)/('1. Eingabemaske'!$G$18-1))*$AK432)))),"")</f>
        <v/>
      </c>
      <c r="AM432" s="103"/>
      <c r="AN432" s="94" t="str">
        <f>IF(AND(ISTEXT($D432),ISNUMBER($AM432)),IF(HLOOKUP(INT($I432),'1. Eingabemaske'!$I$12:$V$21,8,FALSE)&lt;&gt;0,HLOOKUP(INT($I432),'1. Eingabemaske'!$I$12:$V$21,8,FALSE),""),"")</f>
        <v/>
      </c>
      <c r="AO432" s="89" t="str">
        <f>IF(ISTEXT($D432),IF($AN432="","",IF('1. Eingabemaske'!#REF!="","",(IF('1. Eingabemaske'!#REF!=0,($AM432/'1. Eingabemaske'!#REF!),($AM432-1)/('1. Eingabemaske'!#REF!-1))*$AN432))),"")</f>
        <v/>
      </c>
      <c r="AP432" s="110"/>
      <c r="AQ432" s="94" t="str">
        <f>IF(AND(ISTEXT($D432),ISNUMBER($AP432)),IF(HLOOKUP(INT($I432),'1. Eingabemaske'!$I$12:$V$21,9,FALSE)&lt;&gt;0,HLOOKUP(INT($I432),'1. Eingabemaske'!$I$12:$V$21,9,FALSE),""),"")</f>
        <v/>
      </c>
      <c r="AR432" s="103"/>
      <c r="AS432" s="94" t="str">
        <f>IF(AND(ISTEXT($D432),ISNUMBER($AR432)),IF(HLOOKUP(INT($I432),'1. Eingabemaske'!$I$12:$V$21,10,FALSE)&lt;&gt;0,HLOOKUP(INT($I432),'1. Eingabemaske'!$I$12:$V$21,10,FALSE),""),"")</f>
        <v/>
      </c>
      <c r="AT432" s="95" t="str">
        <f>IF(ISTEXT($D432),(IF($AQ432="",0,IF('1. Eingabemaske'!$F$19="","",(IF('1. Eingabemaske'!$F$19=0,($AP432/'1. Eingabemaske'!$G$19),($AP432-1)/('1. Eingabemaske'!$G$19-1))*$AQ432)))+IF($AS432="",0,IF('1. Eingabemaske'!$F$20="","",(IF('1. Eingabemaske'!$F$20=0,($AR432/'1. Eingabemaske'!$G$20),($AR432-1)/('1. Eingabemaske'!$G$20-1))*$AS432)))),"")</f>
        <v/>
      </c>
      <c r="AU432" s="103"/>
      <c r="AV432" s="94" t="str">
        <f>IF(AND(ISTEXT($D432),ISNUMBER($AU432)),IF(HLOOKUP(INT($I432),'1. Eingabemaske'!$I$12:$V$21,11,FALSE)&lt;&gt;0,HLOOKUP(INT($I432),'1. Eingabemaske'!$I$12:$V$21,11,FALSE),""),"")</f>
        <v/>
      </c>
      <c r="AW432" s="103"/>
      <c r="AX432" s="94" t="str">
        <f>IF(AND(ISTEXT($D432),ISNUMBER($AW432)),IF(HLOOKUP(INT($I432),'1. Eingabemaske'!$I$12:$V$21,12,FALSE)&lt;&gt;0,HLOOKUP(INT($I432),'1. Eingabemaske'!$I$12:$V$21,12,FALSE),""),"")</f>
        <v/>
      </c>
      <c r="AY432" s="95" t="str">
        <f>IF(ISTEXT($D432),SUM(IF($AV432="",0,IF('1. Eingabemaske'!$F$21="","",(IF('1. Eingabemaske'!$F$21=0,($AU432/'1. Eingabemaske'!$G$21),($AU432-1)/('1. Eingabemaske'!$G$21-1)))*$AV432)),IF($AX432="",0,IF('1. Eingabemaske'!#REF!="","",(IF('1. Eingabemaske'!#REF!=0,($AW432/'1. Eingabemaske'!#REF!),($AW432-1)/('1. Eingabemaske'!#REF!-1)))*$AX432))),"")</f>
        <v/>
      </c>
      <c r="AZ432" s="84" t="str">
        <f t="shared" si="54"/>
        <v>Bitte BES einfügen</v>
      </c>
      <c r="BA432" s="96" t="str">
        <f t="shared" si="55"/>
        <v/>
      </c>
      <c r="BB432" s="100"/>
      <c r="BC432" s="100"/>
      <c r="BD432" s="100"/>
    </row>
    <row r="433" spans="2:56" ht="13.5" thickBot="1" x14ac:dyDescent="0.45">
      <c r="B433" s="99" t="str">
        <f t="shared" si="48"/>
        <v xml:space="preserve"> </v>
      </c>
      <c r="C433" s="100"/>
      <c r="D433" s="100"/>
      <c r="E433" s="100"/>
      <c r="F433" s="100"/>
      <c r="G433" s="101"/>
      <c r="H433" s="101"/>
      <c r="I433" s="84" t="str">
        <f>IF(ISBLANK(Tableau1[[#This Row],[Name]]),"",((Tableau1[[#This Row],[Testdatum]]-Tableau1[[#This Row],[Geburtsdatum]])/365))</f>
        <v/>
      </c>
      <c r="J433" s="102" t="str">
        <f t="shared" si="49"/>
        <v xml:space="preserve"> </v>
      </c>
      <c r="K433" s="103"/>
      <c r="L433" s="103"/>
      <c r="M433" s="104" t="str">
        <f>IF(ISTEXT(D433),IF(L433="","",IF(HLOOKUP(INT($I433),'1. Eingabemaske'!$I$12:$V$21,2,FALSE)&lt;&gt;0,HLOOKUP(INT($I433),'1. Eingabemaske'!$I$12:$V$21,2,FALSE),"")),"")</f>
        <v/>
      </c>
      <c r="N433" s="105" t="str">
        <f>IF(ISTEXT($D433),IF(F433="M",IF(L433="","",IF($K433="Frühentwickler",VLOOKUP(INT($I433),'1. Eingabemaske'!$Z$12:$AF$28,5,FALSE),IF($K433="Normalentwickler",VLOOKUP(INT($I433),'1. Eingabemaske'!$Z$12:$AF$23,6,FALSE),IF($K433="Spätentwickler",VLOOKUP(INT($I433),'1. Eingabemaske'!$Z$12:$AF$23,7,FALSE),0)))+((VLOOKUP(INT($I433),'1. Eingabemaske'!$Z$12:$AF$23,2,FALSE))*(($G433-DATE(YEAR($G433),1,1)+1)/365))),IF(F433="W",(IF($K433="Frühentwickler",VLOOKUP(INT($I433),'1. Eingabemaske'!$AH$12:$AN$28,5,FALSE),IF($K433="Normalentwickler",VLOOKUP(INT($I433),'1. Eingabemaske'!$AH$12:$AN$23,6,FALSE),IF($K433="Spätentwickler",VLOOKUP(INT($I433),'1. Eingabemaske'!$AH$12:$AN$23,7,FALSE),0)))+((VLOOKUP(INT($I433),'1. Eingabemaske'!$AH$12:$AN$23,2,FALSE))*(($G433-DATE(YEAR($G433),1,1)+1)/365))),"Geschlecht fehlt!")),"")</f>
        <v/>
      </c>
      <c r="O433" s="106" t="str">
        <f>IF(ISTEXT(D433),IF(M433="","",IF('1. Eingabemaske'!$F$13="",0,(IF('1. Eingabemaske'!$F$13=0,(L433/'1. Eingabemaske'!$G$13),(L433-1)/('1. Eingabemaske'!$G$13-1))*M433*N433))),"")</f>
        <v/>
      </c>
      <c r="P433" s="103"/>
      <c r="Q433" s="103"/>
      <c r="R433" s="104" t="str">
        <f t="shared" si="50"/>
        <v/>
      </c>
      <c r="S433" s="104" t="str">
        <f>IF(AND(ISTEXT($D433),ISNUMBER(R433)),IF(HLOOKUP(INT($I433),'1. Eingabemaske'!$I$12:$V$21,3,FALSE)&lt;&gt;0,HLOOKUP(INT($I433),'1. Eingabemaske'!$I$12:$V$21,3,FALSE),""),"")</f>
        <v/>
      </c>
      <c r="T433" s="106" t="str">
        <f>IF(ISTEXT($D433),IF($S433="","",IF($R433="","",IF('1. Eingabemaske'!$F$14="",0,(IF('1. Eingabemaske'!$F$14=0,(R433/'1. Eingabemaske'!$G$14),(R433-1)/('1. Eingabemaske'!$G$14-1))*$S433)))),"")</f>
        <v/>
      </c>
      <c r="U433" s="103"/>
      <c r="V433" s="103"/>
      <c r="W433" s="104" t="str">
        <f t="shared" si="51"/>
        <v/>
      </c>
      <c r="X433" s="104" t="str">
        <f>IF(AND(ISTEXT($D433),ISNUMBER(W433)),IF(HLOOKUP(INT($I433),'1. Eingabemaske'!$I$12:$V$21,4,FALSE)&lt;&gt;0,HLOOKUP(INT($I433),'1. Eingabemaske'!$I$12:$V$21,4,FALSE),""),"")</f>
        <v/>
      </c>
      <c r="Y433" s="108" t="str">
        <f>IF(ISTEXT($D433),IF($W433="","",IF($X433="","",IF('1. Eingabemaske'!$F$15="","",(IF('1. Eingabemaske'!$F$15=0,($W433/'1. Eingabemaske'!$G$15),($W433-1)/('1. Eingabemaske'!$G$15-1))*$X433)))),"")</f>
        <v/>
      </c>
      <c r="Z433" s="103"/>
      <c r="AA433" s="103"/>
      <c r="AB433" s="104" t="str">
        <f t="shared" si="52"/>
        <v/>
      </c>
      <c r="AC433" s="104" t="str">
        <f>IF(AND(ISTEXT($D433),ISNUMBER($AB433)),IF(HLOOKUP(INT($I433),'1. Eingabemaske'!$I$12:$V$21,5,FALSE)&lt;&gt;0,HLOOKUP(INT($I433),'1. Eingabemaske'!$I$12:$V$21,5,FALSE),""),"")</f>
        <v/>
      </c>
      <c r="AD433" s="91" t="str">
        <f>IF(ISTEXT($D433),IF($AC433="","",IF('1. Eingabemaske'!$F$16="","",(IF('1. Eingabemaske'!$F$16=0,($AB433/'1. Eingabemaske'!$G$16),($AB433-1)/('1. Eingabemaske'!$G$16-1))*$AC433))),"")</f>
        <v/>
      </c>
      <c r="AE433" s="92" t="str">
        <f>IF(ISTEXT($D433),IF(F433="M",IF(L433="","",IF($K433="Frühentwickler",VLOOKUP(INT($I433),'1. Eingabemaske'!$Z$12:$AF$28,5,FALSE),IF($K433="Normalentwickler",VLOOKUP(INT($I433),'1. Eingabemaske'!$Z$12:$AF$23,6,FALSE),IF($K433="Spätentwickler",VLOOKUP(INT($I433),'1. Eingabemaske'!$Z$12:$AF$23,7,FALSE),0)))+((VLOOKUP(INT($I433),'1. Eingabemaske'!$Z$12:$AF$23,2,FALSE))*(($G433-DATE(YEAR($G433),1,1)+1)/365))),IF(F433="W",(IF($K433="Frühentwickler",VLOOKUP(INT($I433),'1. Eingabemaske'!$AH$12:$AN$28,5,FALSE),IF($K433="Normalentwickler",VLOOKUP(INT($I433),'1. Eingabemaske'!$AH$12:$AN$23,6,FALSE),IF($K433="Spätentwickler",VLOOKUP(INT($I433),'1. Eingabemaske'!$AH$12:$AN$23,7,FALSE),0)))+((VLOOKUP(INT($I433),'1. Eingabemaske'!$AH$12:$AN$23,2,FALSE))*(($G433-DATE(YEAR($G433),1,1)+1)/365))),"Geschlecht fehlt!")),"")</f>
        <v/>
      </c>
      <c r="AF433" s="93" t="str">
        <f t="shared" si="53"/>
        <v/>
      </c>
      <c r="AG433" s="103"/>
      <c r="AH433" s="94" t="str">
        <f>IF(AND(ISTEXT($D433),ISNUMBER($AG433)),IF(HLOOKUP(INT($I433),'1. Eingabemaske'!$I$12:$V$21,6,FALSE)&lt;&gt;0,HLOOKUP(INT($I433),'1. Eingabemaske'!$I$12:$V$21,6,FALSE),""),"")</f>
        <v/>
      </c>
      <c r="AI433" s="91" t="str">
        <f>IF(ISTEXT($D433),IF($AH433="","",IF('1. Eingabemaske'!$F$17="","",(IF('1. Eingabemaske'!$F$17=0,($AG433/'1. Eingabemaske'!$G$17),($AG433-1)/('1. Eingabemaske'!$G$17-1))*$AH433))),"")</f>
        <v/>
      </c>
      <c r="AJ433" s="103"/>
      <c r="AK433" s="94" t="str">
        <f>IF(AND(ISTEXT($D433),ISNUMBER($AJ433)),IF(HLOOKUP(INT($I433),'1. Eingabemaske'!$I$12:$V$21,7,FALSE)&lt;&gt;0,HLOOKUP(INT($I433),'1. Eingabemaske'!$I$12:$V$21,7,FALSE),""),"")</f>
        <v/>
      </c>
      <c r="AL433" s="91" t="str">
        <f>IF(ISTEXT($D433),IF(AJ433=0,0,IF($AK433="","",IF('1. Eingabemaske'!$F$18="","",(IF('1. Eingabemaske'!$F$18=0,($AJ433/'1. Eingabemaske'!$G$18),($AJ433-1)/('1. Eingabemaske'!$G$18-1))*$AK433)))),"")</f>
        <v/>
      </c>
      <c r="AM433" s="103"/>
      <c r="AN433" s="94" t="str">
        <f>IF(AND(ISTEXT($D433),ISNUMBER($AM433)),IF(HLOOKUP(INT($I433),'1. Eingabemaske'!$I$12:$V$21,8,FALSE)&lt;&gt;0,HLOOKUP(INT($I433),'1. Eingabemaske'!$I$12:$V$21,8,FALSE),""),"")</f>
        <v/>
      </c>
      <c r="AO433" s="89" t="str">
        <f>IF(ISTEXT($D433),IF($AN433="","",IF('1. Eingabemaske'!#REF!="","",(IF('1. Eingabemaske'!#REF!=0,($AM433/'1. Eingabemaske'!#REF!),($AM433-1)/('1. Eingabemaske'!#REF!-1))*$AN433))),"")</f>
        <v/>
      </c>
      <c r="AP433" s="110"/>
      <c r="AQ433" s="94" t="str">
        <f>IF(AND(ISTEXT($D433),ISNUMBER($AP433)),IF(HLOOKUP(INT($I433),'1. Eingabemaske'!$I$12:$V$21,9,FALSE)&lt;&gt;0,HLOOKUP(INT($I433),'1. Eingabemaske'!$I$12:$V$21,9,FALSE),""),"")</f>
        <v/>
      </c>
      <c r="AR433" s="103"/>
      <c r="AS433" s="94" t="str">
        <f>IF(AND(ISTEXT($D433),ISNUMBER($AR433)),IF(HLOOKUP(INT($I433),'1. Eingabemaske'!$I$12:$V$21,10,FALSE)&lt;&gt;0,HLOOKUP(INT($I433),'1. Eingabemaske'!$I$12:$V$21,10,FALSE),""),"")</f>
        <v/>
      </c>
      <c r="AT433" s="95" t="str">
        <f>IF(ISTEXT($D433),(IF($AQ433="",0,IF('1. Eingabemaske'!$F$19="","",(IF('1. Eingabemaske'!$F$19=0,($AP433/'1. Eingabemaske'!$G$19),($AP433-1)/('1. Eingabemaske'!$G$19-1))*$AQ433)))+IF($AS433="",0,IF('1. Eingabemaske'!$F$20="","",(IF('1. Eingabemaske'!$F$20=0,($AR433/'1. Eingabemaske'!$G$20),($AR433-1)/('1. Eingabemaske'!$G$20-1))*$AS433)))),"")</f>
        <v/>
      </c>
      <c r="AU433" s="103"/>
      <c r="AV433" s="94" t="str">
        <f>IF(AND(ISTEXT($D433),ISNUMBER($AU433)),IF(HLOOKUP(INT($I433),'1. Eingabemaske'!$I$12:$V$21,11,FALSE)&lt;&gt;0,HLOOKUP(INT($I433),'1. Eingabemaske'!$I$12:$V$21,11,FALSE),""),"")</f>
        <v/>
      </c>
      <c r="AW433" s="103"/>
      <c r="AX433" s="94" t="str">
        <f>IF(AND(ISTEXT($D433),ISNUMBER($AW433)),IF(HLOOKUP(INT($I433),'1. Eingabemaske'!$I$12:$V$21,12,FALSE)&lt;&gt;0,HLOOKUP(INT($I433),'1. Eingabemaske'!$I$12:$V$21,12,FALSE),""),"")</f>
        <v/>
      </c>
      <c r="AY433" s="95" t="str">
        <f>IF(ISTEXT($D433),SUM(IF($AV433="",0,IF('1. Eingabemaske'!$F$21="","",(IF('1. Eingabemaske'!$F$21=0,($AU433/'1. Eingabemaske'!$G$21),($AU433-1)/('1. Eingabemaske'!$G$21-1)))*$AV433)),IF($AX433="",0,IF('1. Eingabemaske'!#REF!="","",(IF('1. Eingabemaske'!#REF!=0,($AW433/'1. Eingabemaske'!#REF!),($AW433-1)/('1. Eingabemaske'!#REF!-1)))*$AX433))),"")</f>
        <v/>
      </c>
      <c r="AZ433" s="84" t="str">
        <f t="shared" si="54"/>
        <v>Bitte BES einfügen</v>
      </c>
      <c r="BA433" s="96" t="str">
        <f t="shared" si="55"/>
        <v/>
      </c>
      <c r="BB433" s="100"/>
      <c r="BC433" s="100"/>
      <c r="BD433" s="100"/>
    </row>
    <row r="434" spans="2:56" ht="13.5" thickBot="1" x14ac:dyDescent="0.45">
      <c r="B434" s="99" t="str">
        <f t="shared" si="48"/>
        <v xml:space="preserve"> </v>
      </c>
      <c r="C434" s="100"/>
      <c r="D434" s="100"/>
      <c r="E434" s="100"/>
      <c r="F434" s="100"/>
      <c r="G434" s="101"/>
      <c r="H434" s="101"/>
      <c r="I434" s="84" t="str">
        <f>IF(ISBLANK(Tableau1[[#This Row],[Name]]),"",((Tableau1[[#This Row],[Testdatum]]-Tableau1[[#This Row],[Geburtsdatum]])/365))</f>
        <v/>
      </c>
      <c r="J434" s="102" t="str">
        <f t="shared" si="49"/>
        <v xml:space="preserve"> </v>
      </c>
      <c r="K434" s="103"/>
      <c r="L434" s="103"/>
      <c r="M434" s="104" t="str">
        <f>IF(ISTEXT(D434),IF(L434="","",IF(HLOOKUP(INT($I434),'1. Eingabemaske'!$I$12:$V$21,2,FALSE)&lt;&gt;0,HLOOKUP(INT($I434),'1. Eingabemaske'!$I$12:$V$21,2,FALSE),"")),"")</f>
        <v/>
      </c>
      <c r="N434" s="105" t="str">
        <f>IF(ISTEXT($D434),IF(F434="M",IF(L434="","",IF($K434="Frühentwickler",VLOOKUP(INT($I434),'1. Eingabemaske'!$Z$12:$AF$28,5,FALSE),IF($K434="Normalentwickler",VLOOKUP(INT($I434),'1. Eingabemaske'!$Z$12:$AF$23,6,FALSE),IF($K434="Spätentwickler",VLOOKUP(INT($I434),'1. Eingabemaske'!$Z$12:$AF$23,7,FALSE),0)))+((VLOOKUP(INT($I434),'1. Eingabemaske'!$Z$12:$AF$23,2,FALSE))*(($G434-DATE(YEAR($G434),1,1)+1)/365))),IF(F434="W",(IF($K434="Frühentwickler",VLOOKUP(INT($I434),'1. Eingabemaske'!$AH$12:$AN$28,5,FALSE),IF($K434="Normalentwickler",VLOOKUP(INT($I434),'1. Eingabemaske'!$AH$12:$AN$23,6,FALSE),IF($K434="Spätentwickler",VLOOKUP(INT($I434),'1. Eingabemaske'!$AH$12:$AN$23,7,FALSE),0)))+((VLOOKUP(INT($I434),'1. Eingabemaske'!$AH$12:$AN$23,2,FALSE))*(($G434-DATE(YEAR($G434),1,1)+1)/365))),"Geschlecht fehlt!")),"")</f>
        <v/>
      </c>
      <c r="O434" s="106" t="str">
        <f>IF(ISTEXT(D434),IF(M434="","",IF('1. Eingabemaske'!$F$13="",0,(IF('1. Eingabemaske'!$F$13=0,(L434/'1. Eingabemaske'!$G$13),(L434-1)/('1. Eingabemaske'!$G$13-1))*M434*N434))),"")</f>
        <v/>
      </c>
      <c r="P434" s="103"/>
      <c r="Q434" s="103"/>
      <c r="R434" s="104" t="str">
        <f t="shared" si="50"/>
        <v/>
      </c>
      <c r="S434" s="104" t="str">
        <f>IF(AND(ISTEXT($D434),ISNUMBER(R434)),IF(HLOOKUP(INT($I434),'1. Eingabemaske'!$I$12:$V$21,3,FALSE)&lt;&gt;0,HLOOKUP(INT($I434),'1. Eingabemaske'!$I$12:$V$21,3,FALSE),""),"")</f>
        <v/>
      </c>
      <c r="T434" s="106" t="str">
        <f>IF(ISTEXT($D434),IF($S434="","",IF($R434="","",IF('1. Eingabemaske'!$F$14="",0,(IF('1. Eingabemaske'!$F$14=0,(R434/'1. Eingabemaske'!$G$14),(R434-1)/('1. Eingabemaske'!$G$14-1))*$S434)))),"")</f>
        <v/>
      </c>
      <c r="U434" s="103"/>
      <c r="V434" s="103"/>
      <c r="W434" s="104" t="str">
        <f t="shared" si="51"/>
        <v/>
      </c>
      <c r="X434" s="104" t="str">
        <f>IF(AND(ISTEXT($D434),ISNUMBER(W434)),IF(HLOOKUP(INT($I434),'1. Eingabemaske'!$I$12:$V$21,4,FALSE)&lt;&gt;0,HLOOKUP(INT($I434),'1. Eingabemaske'!$I$12:$V$21,4,FALSE),""),"")</f>
        <v/>
      </c>
      <c r="Y434" s="108" t="str">
        <f>IF(ISTEXT($D434),IF($W434="","",IF($X434="","",IF('1. Eingabemaske'!$F$15="","",(IF('1. Eingabemaske'!$F$15=0,($W434/'1. Eingabemaske'!$G$15),($W434-1)/('1. Eingabemaske'!$G$15-1))*$X434)))),"")</f>
        <v/>
      </c>
      <c r="Z434" s="103"/>
      <c r="AA434" s="103"/>
      <c r="AB434" s="104" t="str">
        <f t="shared" si="52"/>
        <v/>
      </c>
      <c r="AC434" s="104" t="str">
        <f>IF(AND(ISTEXT($D434),ISNUMBER($AB434)),IF(HLOOKUP(INT($I434),'1. Eingabemaske'!$I$12:$V$21,5,FALSE)&lt;&gt;0,HLOOKUP(INT($I434),'1. Eingabemaske'!$I$12:$V$21,5,FALSE),""),"")</f>
        <v/>
      </c>
      <c r="AD434" s="91" t="str">
        <f>IF(ISTEXT($D434),IF($AC434="","",IF('1. Eingabemaske'!$F$16="","",(IF('1. Eingabemaske'!$F$16=0,($AB434/'1. Eingabemaske'!$G$16),($AB434-1)/('1. Eingabemaske'!$G$16-1))*$AC434))),"")</f>
        <v/>
      </c>
      <c r="AE434" s="92" t="str">
        <f>IF(ISTEXT($D434),IF(F434="M",IF(L434="","",IF($K434="Frühentwickler",VLOOKUP(INT($I434),'1. Eingabemaske'!$Z$12:$AF$28,5,FALSE),IF($K434="Normalentwickler",VLOOKUP(INT($I434),'1. Eingabemaske'!$Z$12:$AF$23,6,FALSE),IF($K434="Spätentwickler",VLOOKUP(INT($I434),'1. Eingabemaske'!$Z$12:$AF$23,7,FALSE),0)))+((VLOOKUP(INT($I434),'1. Eingabemaske'!$Z$12:$AF$23,2,FALSE))*(($G434-DATE(YEAR($G434),1,1)+1)/365))),IF(F434="W",(IF($K434="Frühentwickler",VLOOKUP(INT($I434),'1. Eingabemaske'!$AH$12:$AN$28,5,FALSE),IF($K434="Normalentwickler",VLOOKUP(INT($I434),'1. Eingabemaske'!$AH$12:$AN$23,6,FALSE),IF($K434="Spätentwickler",VLOOKUP(INT($I434),'1. Eingabemaske'!$AH$12:$AN$23,7,FALSE),0)))+((VLOOKUP(INT($I434),'1. Eingabemaske'!$AH$12:$AN$23,2,FALSE))*(($G434-DATE(YEAR($G434),1,1)+1)/365))),"Geschlecht fehlt!")),"")</f>
        <v/>
      </c>
      <c r="AF434" s="93" t="str">
        <f t="shared" si="53"/>
        <v/>
      </c>
      <c r="AG434" s="103"/>
      <c r="AH434" s="94" t="str">
        <f>IF(AND(ISTEXT($D434),ISNUMBER($AG434)),IF(HLOOKUP(INT($I434),'1. Eingabemaske'!$I$12:$V$21,6,FALSE)&lt;&gt;0,HLOOKUP(INT($I434),'1. Eingabemaske'!$I$12:$V$21,6,FALSE),""),"")</f>
        <v/>
      </c>
      <c r="AI434" s="91" t="str">
        <f>IF(ISTEXT($D434),IF($AH434="","",IF('1. Eingabemaske'!$F$17="","",(IF('1. Eingabemaske'!$F$17=0,($AG434/'1. Eingabemaske'!$G$17),($AG434-1)/('1. Eingabemaske'!$G$17-1))*$AH434))),"")</f>
        <v/>
      </c>
      <c r="AJ434" s="103"/>
      <c r="AK434" s="94" t="str">
        <f>IF(AND(ISTEXT($D434),ISNUMBER($AJ434)),IF(HLOOKUP(INT($I434),'1. Eingabemaske'!$I$12:$V$21,7,FALSE)&lt;&gt;0,HLOOKUP(INT($I434),'1. Eingabemaske'!$I$12:$V$21,7,FALSE),""),"")</f>
        <v/>
      </c>
      <c r="AL434" s="91" t="str">
        <f>IF(ISTEXT($D434),IF(AJ434=0,0,IF($AK434="","",IF('1. Eingabemaske'!$F$18="","",(IF('1. Eingabemaske'!$F$18=0,($AJ434/'1. Eingabemaske'!$G$18),($AJ434-1)/('1. Eingabemaske'!$G$18-1))*$AK434)))),"")</f>
        <v/>
      </c>
      <c r="AM434" s="103"/>
      <c r="AN434" s="94" t="str">
        <f>IF(AND(ISTEXT($D434),ISNUMBER($AM434)),IF(HLOOKUP(INT($I434),'1. Eingabemaske'!$I$12:$V$21,8,FALSE)&lt;&gt;0,HLOOKUP(INT($I434),'1. Eingabemaske'!$I$12:$V$21,8,FALSE),""),"")</f>
        <v/>
      </c>
      <c r="AO434" s="89" t="str">
        <f>IF(ISTEXT($D434),IF($AN434="","",IF('1. Eingabemaske'!#REF!="","",(IF('1. Eingabemaske'!#REF!=0,($AM434/'1. Eingabemaske'!#REF!),($AM434-1)/('1. Eingabemaske'!#REF!-1))*$AN434))),"")</f>
        <v/>
      </c>
      <c r="AP434" s="110"/>
      <c r="AQ434" s="94" t="str">
        <f>IF(AND(ISTEXT($D434),ISNUMBER($AP434)),IF(HLOOKUP(INT($I434),'1. Eingabemaske'!$I$12:$V$21,9,FALSE)&lt;&gt;0,HLOOKUP(INT($I434),'1. Eingabemaske'!$I$12:$V$21,9,FALSE),""),"")</f>
        <v/>
      </c>
      <c r="AR434" s="103"/>
      <c r="AS434" s="94" t="str">
        <f>IF(AND(ISTEXT($D434),ISNUMBER($AR434)),IF(HLOOKUP(INT($I434),'1. Eingabemaske'!$I$12:$V$21,10,FALSE)&lt;&gt;0,HLOOKUP(INT($I434),'1. Eingabemaske'!$I$12:$V$21,10,FALSE),""),"")</f>
        <v/>
      </c>
      <c r="AT434" s="95" t="str">
        <f>IF(ISTEXT($D434),(IF($AQ434="",0,IF('1. Eingabemaske'!$F$19="","",(IF('1. Eingabemaske'!$F$19=0,($AP434/'1. Eingabemaske'!$G$19),($AP434-1)/('1. Eingabemaske'!$G$19-1))*$AQ434)))+IF($AS434="",0,IF('1. Eingabemaske'!$F$20="","",(IF('1. Eingabemaske'!$F$20=0,($AR434/'1. Eingabemaske'!$G$20),($AR434-1)/('1. Eingabemaske'!$G$20-1))*$AS434)))),"")</f>
        <v/>
      </c>
      <c r="AU434" s="103"/>
      <c r="AV434" s="94" t="str">
        <f>IF(AND(ISTEXT($D434),ISNUMBER($AU434)),IF(HLOOKUP(INT($I434),'1. Eingabemaske'!$I$12:$V$21,11,FALSE)&lt;&gt;0,HLOOKUP(INT($I434),'1. Eingabemaske'!$I$12:$V$21,11,FALSE),""),"")</f>
        <v/>
      </c>
      <c r="AW434" s="103"/>
      <c r="AX434" s="94" t="str">
        <f>IF(AND(ISTEXT($D434),ISNUMBER($AW434)),IF(HLOOKUP(INT($I434),'1. Eingabemaske'!$I$12:$V$21,12,FALSE)&lt;&gt;0,HLOOKUP(INT($I434),'1. Eingabemaske'!$I$12:$V$21,12,FALSE),""),"")</f>
        <v/>
      </c>
      <c r="AY434" s="95" t="str">
        <f>IF(ISTEXT($D434),SUM(IF($AV434="",0,IF('1. Eingabemaske'!$F$21="","",(IF('1. Eingabemaske'!$F$21=0,($AU434/'1. Eingabemaske'!$G$21),($AU434-1)/('1. Eingabemaske'!$G$21-1)))*$AV434)),IF($AX434="",0,IF('1. Eingabemaske'!#REF!="","",(IF('1. Eingabemaske'!#REF!=0,($AW434/'1. Eingabemaske'!#REF!),($AW434-1)/('1. Eingabemaske'!#REF!-1)))*$AX434))),"")</f>
        <v/>
      </c>
      <c r="AZ434" s="84" t="str">
        <f t="shared" si="54"/>
        <v>Bitte BES einfügen</v>
      </c>
      <c r="BA434" s="96" t="str">
        <f t="shared" si="55"/>
        <v/>
      </c>
      <c r="BB434" s="100"/>
      <c r="BC434" s="100"/>
      <c r="BD434" s="100"/>
    </row>
    <row r="435" spans="2:56" ht="13.5" thickBot="1" x14ac:dyDescent="0.45">
      <c r="B435" s="99" t="str">
        <f t="shared" si="48"/>
        <v xml:space="preserve"> </v>
      </c>
      <c r="C435" s="100"/>
      <c r="D435" s="100"/>
      <c r="E435" s="100"/>
      <c r="F435" s="100"/>
      <c r="G435" s="101"/>
      <c r="H435" s="101"/>
      <c r="I435" s="84" t="str">
        <f>IF(ISBLANK(Tableau1[[#This Row],[Name]]),"",((Tableau1[[#This Row],[Testdatum]]-Tableau1[[#This Row],[Geburtsdatum]])/365))</f>
        <v/>
      </c>
      <c r="J435" s="102" t="str">
        <f t="shared" si="49"/>
        <v xml:space="preserve"> </v>
      </c>
      <c r="K435" s="103"/>
      <c r="L435" s="103"/>
      <c r="M435" s="104" t="str">
        <f>IF(ISTEXT(D435),IF(L435="","",IF(HLOOKUP(INT($I435),'1. Eingabemaske'!$I$12:$V$21,2,FALSE)&lt;&gt;0,HLOOKUP(INT($I435),'1. Eingabemaske'!$I$12:$V$21,2,FALSE),"")),"")</f>
        <v/>
      </c>
      <c r="N435" s="105" t="str">
        <f>IF(ISTEXT($D435),IF(F435="M",IF(L435="","",IF($K435="Frühentwickler",VLOOKUP(INT($I435),'1. Eingabemaske'!$Z$12:$AF$28,5,FALSE),IF($K435="Normalentwickler",VLOOKUP(INT($I435),'1. Eingabemaske'!$Z$12:$AF$23,6,FALSE),IF($K435="Spätentwickler",VLOOKUP(INT($I435),'1. Eingabemaske'!$Z$12:$AF$23,7,FALSE),0)))+((VLOOKUP(INT($I435),'1. Eingabemaske'!$Z$12:$AF$23,2,FALSE))*(($G435-DATE(YEAR($G435),1,1)+1)/365))),IF(F435="W",(IF($K435="Frühentwickler",VLOOKUP(INT($I435),'1. Eingabemaske'!$AH$12:$AN$28,5,FALSE),IF($K435="Normalentwickler",VLOOKUP(INT($I435),'1. Eingabemaske'!$AH$12:$AN$23,6,FALSE),IF($K435="Spätentwickler",VLOOKUP(INT($I435),'1. Eingabemaske'!$AH$12:$AN$23,7,FALSE),0)))+((VLOOKUP(INT($I435),'1. Eingabemaske'!$AH$12:$AN$23,2,FALSE))*(($G435-DATE(YEAR($G435),1,1)+1)/365))),"Geschlecht fehlt!")),"")</f>
        <v/>
      </c>
      <c r="O435" s="106" t="str">
        <f>IF(ISTEXT(D435),IF(M435="","",IF('1. Eingabemaske'!$F$13="",0,(IF('1. Eingabemaske'!$F$13=0,(L435/'1. Eingabemaske'!$G$13),(L435-1)/('1. Eingabemaske'!$G$13-1))*M435*N435))),"")</f>
        <v/>
      </c>
      <c r="P435" s="103"/>
      <c r="Q435" s="103"/>
      <c r="R435" s="104" t="str">
        <f t="shared" si="50"/>
        <v/>
      </c>
      <c r="S435" s="104" t="str">
        <f>IF(AND(ISTEXT($D435),ISNUMBER(R435)),IF(HLOOKUP(INT($I435),'1. Eingabemaske'!$I$12:$V$21,3,FALSE)&lt;&gt;0,HLOOKUP(INT($I435),'1. Eingabemaske'!$I$12:$V$21,3,FALSE),""),"")</f>
        <v/>
      </c>
      <c r="T435" s="106" t="str">
        <f>IF(ISTEXT($D435),IF($S435="","",IF($R435="","",IF('1. Eingabemaske'!$F$14="",0,(IF('1. Eingabemaske'!$F$14=0,(R435/'1. Eingabemaske'!$G$14),(R435-1)/('1. Eingabemaske'!$G$14-1))*$S435)))),"")</f>
        <v/>
      </c>
      <c r="U435" s="103"/>
      <c r="V435" s="103"/>
      <c r="W435" s="104" t="str">
        <f t="shared" si="51"/>
        <v/>
      </c>
      <c r="X435" s="104" t="str">
        <f>IF(AND(ISTEXT($D435),ISNUMBER(W435)),IF(HLOOKUP(INT($I435),'1. Eingabemaske'!$I$12:$V$21,4,FALSE)&lt;&gt;0,HLOOKUP(INT($I435),'1. Eingabemaske'!$I$12:$V$21,4,FALSE),""),"")</f>
        <v/>
      </c>
      <c r="Y435" s="108" t="str">
        <f>IF(ISTEXT($D435),IF($W435="","",IF($X435="","",IF('1. Eingabemaske'!$F$15="","",(IF('1. Eingabemaske'!$F$15=0,($W435/'1. Eingabemaske'!$G$15),($W435-1)/('1. Eingabemaske'!$G$15-1))*$X435)))),"")</f>
        <v/>
      </c>
      <c r="Z435" s="103"/>
      <c r="AA435" s="103"/>
      <c r="AB435" s="104" t="str">
        <f t="shared" si="52"/>
        <v/>
      </c>
      <c r="AC435" s="104" t="str">
        <f>IF(AND(ISTEXT($D435),ISNUMBER($AB435)),IF(HLOOKUP(INT($I435),'1. Eingabemaske'!$I$12:$V$21,5,FALSE)&lt;&gt;0,HLOOKUP(INT($I435),'1. Eingabemaske'!$I$12:$V$21,5,FALSE),""),"")</f>
        <v/>
      </c>
      <c r="AD435" s="91" t="str">
        <f>IF(ISTEXT($D435),IF($AC435="","",IF('1. Eingabemaske'!$F$16="","",(IF('1. Eingabemaske'!$F$16=0,($AB435/'1. Eingabemaske'!$G$16),($AB435-1)/('1. Eingabemaske'!$G$16-1))*$AC435))),"")</f>
        <v/>
      </c>
      <c r="AE435" s="92" t="str">
        <f>IF(ISTEXT($D435),IF(F435="M",IF(L435="","",IF($K435="Frühentwickler",VLOOKUP(INT($I435),'1. Eingabemaske'!$Z$12:$AF$28,5,FALSE),IF($K435="Normalentwickler",VLOOKUP(INT($I435),'1. Eingabemaske'!$Z$12:$AF$23,6,FALSE),IF($K435="Spätentwickler",VLOOKUP(INT($I435),'1. Eingabemaske'!$Z$12:$AF$23,7,FALSE),0)))+((VLOOKUP(INT($I435),'1. Eingabemaske'!$Z$12:$AF$23,2,FALSE))*(($G435-DATE(YEAR($G435),1,1)+1)/365))),IF(F435="W",(IF($K435="Frühentwickler",VLOOKUP(INT($I435),'1. Eingabemaske'!$AH$12:$AN$28,5,FALSE),IF($K435="Normalentwickler",VLOOKUP(INT($I435),'1. Eingabemaske'!$AH$12:$AN$23,6,FALSE),IF($K435="Spätentwickler",VLOOKUP(INT($I435),'1. Eingabemaske'!$AH$12:$AN$23,7,FALSE),0)))+((VLOOKUP(INT($I435),'1. Eingabemaske'!$AH$12:$AN$23,2,FALSE))*(($G435-DATE(YEAR($G435),1,1)+1)/365))),"Geschlecht fehlt!")),"")</f>
        <v/>
      </c>
      <c r="AF435" s="93" t="str">
        <f t="shared" si="53"/>
        <v/>
      </c>
      <c r="AG435" s="103"/>
      <c r="AH435" s="94" t="str">
        <f>IF(AND(ISTEXT($D435),ISNUMBER($AG435)),IF(HLOOKUP(INT($I435),'1. Eingabemaske'!$I$12:$V$21,6,FALSE)&lt;&gt;0,HLOOKUP(INT($I435),'1. Eingabemaske'!$I$12:$V$21,6,FALSE),""),"")</f>
        <v/>
      </c>
      <c r="AI435" s="91" t="str">
        <f>IF(ISTEXT($D435),IF($AH435="","",IF('1. Eingabemaske'!$F$17="","",(IF('1. Eingabemaske'!$F$17=0,($AG435/'1. Eingabemaske'!$G$17),($AG435-1)/('1. Eingabemaske'!$G$17-1))*$AH435))),"")</f>
        <v/>
      </c>
      <c r="AJ435" s="103"/>
      <c r="AK435" s="94" t="str">
        <f>IF(AND(ISTEXT($D435),ISNUMBER($AJ435)),IF(HLOOKUP(INT($I435),'1. Eingabemaske'!$I$12:$V$21,7,FALSE)&lt;&gt;0,HLOOKUP(INT($I435),'1. Eingabemaske'!$I$12:$V$21,7,FALSE),""),"")</f>
        <v/>
      </c>
      <c r="AL435" s="91" t="str">
        <f>IF(ISTEXT($D435),IF(AJ435=0,0,IF($AK435="","",IF('1. Eingabemaske'!$F$18="","",(IF('1. Eingabemaske'!$F$18=0,($AJ435/'1. Eingabemaske'!$G$18),($AJ435-1)/('1. Eingabemaske'!$G$18-1))*$AK435)))),"")</f>
        <v/>
      </c>
      <c r="AM435" s="103"/>
      <c r="AN435" s="94" t="str">
        <f>IF(AND(ISTEXT($D435),ISNUMBER($AM435)),IF(HLOOKUP(INT($I435),'1. Eingabemaske'!$I$12:$V$21,8,FALSE)&lt;&gt;0,HLOOKUP(INT($I435),'1. Eingabemaske'!$I$12:$V$21,8,FALSE),""),"")</f>
        <v/>
      </c>
      <c r="AO435" s="89" t="str">
        <f>IF(ISTEXT($D435),IF($AN435="","",IF('1. Eingabemaske'!#REF!="","",(IF('1. Eingabemaske'!#REF!=0,($AM435/'1. Eingabemaske'!#REF!),($AM435-1)/('1. Eingabemaske'!#REF!-1))*$AN435))),"")</f>
        <v/>
      </c>
      <c r="AP435" s="110"/>
      <c r="AQ435" s="94" t="str">
        <f>IF(AND(ISTEXT($D435),ISNUMBER($AP435)),IF(HLOOKUP(INT($I435),'1. Eingabemaske'!$I$12:$V$21,9,FALSE)&lt;&gt;0,HLOOKUP(INT($I435),'1. Eingabemaske'!$I$12:$V$21,9,FALSE),""),"")</f>
        <v/>
      </c>
      <c r="AR435" s="103"/>
      <c r="AS435" s="94" t="str">
        <f>IF(AND(ISTEXT($D435),ISNUMBER($AR435)),IF(HLOOKUP(INT($I435),'1. Eingabemaske'!$I$12:$V$21,10,FALSE)&lt;&gt;0,HLOOKUP(INT($I435),'1. Eingabemaske'!$I$12:$V$21,10,FALSE),""),"")</f>
        <v/>
      </c>
      <c r="AT435" s="95" t="str">
        <f>IF(ISTEXT($D435),(IF($AQ435="",0,IF('1. Eingabemaske'!$F$19="","",(IF('1. Eingabemaske'!$F$19=0,($AP435/'1. Eingabemaske'!$G$19),($AP435-1)/('1. Eingabemaske'!$G$19-1))*$AQ435)))+IF($AS435="",0,IF('1. Eingabemaske'!$F$20="","",(IF('1. Eingabemaske'!$F$20=0,($AR435/'1. Eingabemaske'!$G$20),($AR435-1)/('1. Eingabemaske'!$G$20-1))*$AS435)))),"")</f>
        <v/>
      </c>
      <c r="AU435" s="103"/>
      <c r="AV435" s="94" t="str">
        <f>IF(AND(ISTEXT($D435),ISNUMBER($AU435)),IF(HLOOKUP(INT($I435),'1. Eingabemaske'!$I$12:$V$21,11,FALSE)&lt;&gt;0,HLOOKUP(INT($I435),'1. Eingabemaske'!$I$12:$V$21,11,FALSE),""),"")</f>
        <v/>
      </c>
      <c r="AW435" s="103"/>
      <c r="AX435" s="94" t="str">
        <f>IF(AND(ISTEXT($D435),ISNUMBER($AW435)),IF(HLOOKUP(INT($I435),'1. Eingabemaske'!$I$12:$V$21,12,FALSE)&lt;&gt;0,HLOOKUP(INT($I435),'1. Eingabemaske'!$I$12:$V$21,12,FALSE),""),"")</f>
        <v/>
      </c>
      <c r="AY435" s="95" t="str">
        <f>IF(ISTEXT($D435),SUM(IF($AV435="",0,IF('1. Eingabemaske'!$F$21="","",(IF('1. Eingabemaske'!$F$21=0,($AU435/'1. Eingabemaske'!$G$21),($AU435-1)/('1. Eingabemaske'!$G$21-1)))*$AV435)),IF($AX435="",0,IF('1. Eingabemaske'!#REF!="","",(IF('1. Eingabemaske'!#REF!=0,($AW435/'1. Eingabemaske'!#REF!),($AW435-1)/('1. Eingabemaske'!#REF!-1)))*$AX435))),"")</f>
        <v/>
      </c>
      <c r="AZ435" s="84" t="str">
        <f t="shared" si="54"/>
        <v>Bitte BES einfügen</v>
      </c>
      <c r="BA435" s="96" t="str">
        <f t="shared" si="55"/>
        <v/>
      </c>
      <c r="BB435" s="100"/>
      <c r="BC435" s="100"/>
      <c r="BD435" s="100"/>
    </row>
    <row r="436" spans="2:56" ht="13.5" thickBot="1" x14ac:dyDescent="0.45">
      <c r="B436" s="99" t="str">
        <f t="shared" si="48"/>
        <v xml:space="preserve"> </v>
      </c>
      <c r="C436" s="100"/>
      <c r="D436" s="100"/>
      <c r="E436" s="100"/>
      <c r="F436" s="100"/>
      <c r="G436" s="101"/>
      <c r="H436" s="101"/>
      <c r="I436" s="84" t="str">
        <f>IF(ISBLANK(Tableau1[[#This Row],[Name]]),"",((Tableau1[[#This Row],[Testdatum]]-Tableau1[[#This Row],[Geburtsdatum]])/365))</f>
        <v/>
      </c>
      <c r="J436" s="102" t="str">
        <f t="shared" si="49"/>
        <v xml:space="preserve"> </v>
      </c>
      <c r="K436" s="103"/>
      <c r="L436" s="103"/>
      <c r="M436" s="104" t="str">
        <f>IF(ISTEXT(D436),IF(L436="","",IF(HLOOKUP(INT($I436),'1. Eingabemaske'!$I$12:$V$21,2,FALSE)&lt;&gt;0,HLOOKUP(INT($I436),'1. Eingabemaske'!$I$12:$V$21,2,FALSE),"")),"")</f>
        <v/>
      </c>
      <c r="N436" s="105" t="str">
        <f>IF(ISTEXT($D436),IF(F436="M",IF(L436="","",IF($K436="Frühentwickler",VLOOKUP(INT($I436),'1. Eingabemaske'!$Z$12:$AF$28,5,FALSE),IF($K436="Normalentwickler",VLOOKUP(INT($I436),'1. Eingabemaske'!$Z$12:$AF$23,6,FALSE),IF($K436="Spätentwickler",VLOOKUP(INT($I436),'1. Eingabemaske'!$Z$12:$AF$23,7,FALSE),0)))+((VLOOKUP(INT($I436),'1. Eingabemaske'!$Z$12:$AF$23,2,FALSE))*(($G436-DATE(YEAR($G436),1,1)+1)/365))),IF(F436="W",(IF($K436="Frühentwickler",VLOOKUP(INT($I436),'1. Eingabemaske'!$AH$12:$AN$28,5,FALSE),IF($K436="Normalentwickler",VLOOKUP(INT($I436),'1. Eingabemaske'!$AH$12:$AN$23,6,FALSE),IF($K436="Spätentwickler",VLOOKUP(INT($I436),'1. Eingabemaske'!$AH$12:$AN$23,7,FALSE),0)))+((VLOOKUP(INT($I436),'1. Eingabemaske'!$AH$12:$AN$23,2,FALSE))*(($G436-DATE(YEAR($G436),1,1)+1)/365))),"Geschlecht fehlt!")),"")</f>
        <v/>
      </c>
      <c r="O436" s="106" t="str">
        <f>IF(ISTEXT(D436),IF(M436="","",IF('1. Eingabemaske'!$F$13="",0,(IF('1. Eingabemaske'!$F$13=0,(L436/'1. Eingabemaske'!$G$13),(L436-1)/('1. Eingabemaske'!$G$13-1))*M436*N436))),"")</f>
        <v/>
      </c>
      <c r="P436" s="103"/>
      <c r="Q436" s="103"/>
      <c r="R436" s="104" t="str">
        <f t="shared" si="50"/>
        <v/>
      </c>
      <c r="S436" s="104" t="str">
        <f>IF(AND(ISTEXT($D436),ISNUMBER(R436)),IF(HLOOKUP(INT($I436),'1. Eingabemaske'!$I$12:$V$21,3,FALSE)&lt;&gt;0,HLOOKUP(INT($I436),'1. Eingabemaske'!$I$12:$V$21,3,FALSE),""),"")</f>
        <v/>
      </c>
      <c r="T436" s="106" t="str">
        <f>IF(ISTEXT($D436),IF($S436="","",IF($R436="","",IF('1. Eingabemaske'!$F$14="",0,(IF('1. Eingabemaske'!$F$14=0,(R436/'1. Eingabemaske'!$G$14),(R436-1)/('1. Eingabemaske'!$G$14-1))*$S436)))),"")</f>
        <v/>
      </c>
      <c r="U436" s="103"/>
      <c r="V436" s="103"/>
      <c r="W436" s="104" t="str">
        <f t="shared" si="51"/>
        <v/>
      </c>
      <c r="X436" s="104" t="str">
        <f>IF(AND(ISTEXT($D436),ISNUMBER(W436)),IF(HLOOKUP(INT($I436),'1. Eingabemaske'!$I$12:$V$21,4,FALSE)&lt;&gt;0,HLOOKUP(INT($I436),'1. Eingabemaske'!$I$12:$V$21,4,FALSE),""),"")</f>
        <v/>
      </c>
      <c r="Y436" s="108" t="str">
        <f>IF(ISTEXT($D436),IF($W436="","",IF($X436="","",IF('1. Eingabemaske'!$F$15="","",(IF('1. Eingabemaske'!$F$15=0,($W436/'1. Eingabemaske'!$G$15),($W436-1)/('1. Eingabemaske'!$G$15-1))*$X436)))),"")</f>
        <v/>
      </c>
      <c r="Z436" s="103"/>
      <c r="AA436" s="103"/>
      <c r="AB436" s="104" t="str">
        <f t="shared" si="52"/>
        <v/>
      </c>
      <c r="AC436" s="104" t="str">
        <f>IF(AND(ISTEXT($D436),ISNUMBER($AB436)),IF(HLOOKUP(INT($I436),'1. Eingabemaske'!$I$12:$V$21,5,FALSE)&lt;&gt;0,HLOOKUP(INT($I436),'1. Eingabemaske'!$I$12:$V$21,5,FALSE),""),"")</f>
        <v/>
      </c>
      <c r="AD436" s="91" t="str">
        <f>IF(ISTEXT($D436),IF($AC436="","",IF('1. Eingabemaske'!$F$16="","",(IF('1. Eingabemaske'!$F$16=0,($AB436/'1. Eingabemaske'!$G$16),($AB436-1)/('1. Eingabemaske'!$G$16-1))*$AC436))),"")</f>
        <v/>
      </c>
      <c r="AE436" s="92" t="str">
        <f>IF(ISTEXT($D436),IF(F436="M",IF(L436="","",IF($K436="Frühentwickler",VLOOKUP(INT($I436),'1. Eingabemaske'!$Z$12:$AF$28,5,FALSE),IF($K436="Normalentwickler",VLOOKUP(INT($I436),'1. Eingabemaske'!$Z$12:$AF$23,6,FALSE),IF($K436="Spätentwickler",VLOOKUP(INT($I436),'1. Eingabemaske'!$Z$12:$AF$23,7,FALSE),0)))+((VLOOKUP(INT($I436),'1. Eingabemaske'!$Z$12:$AF$23,2,FALSE))*(($G436-DATE(YEAR($G436),1,1)+1)/365))),IF(F436="W",(IF($K436="Frühentwickler",VLOOKUP(INT($I436),'1. Eingabemaske'!$AH$12:$AN$28,5,FALSE),IF($K436="Normalentwickler",VLOOKUP(INT($I436),'1. Eingabemaske'!$AH$12:$AN$23,6,FALSE),IF($K436="Spätentwickler",VLOOKUP(INT($I436),'1. Eingabemaske'!$AH$12:$AN$23,7,FALSE),0)))+((VLOOKUP(INT($I436),'1. Eingabemaske'!$AH$12:$AN$23,2,FALSE))*(($G436-DATE(YEAR($G436),1,1)+1)/365))),"Geschlecht fehlt!")),"")</f>
        <v/>
      </c>
      <c r="AF436" s="93" t="str">
        <f t="shared" si="53"/>
        <v/>
      </c>
      <c r="AG436" s="103"/>
      <c r="AH436" s="94" t="str">
        <f>IF(AND(ISTEXT($D436),ISNUMBER($AG436)),IF(HLOOKUP(INT($I436),'1. Eingabemaske'!$I$12:$V$21,6,FALSE)&lt;&gt;0,HLOOKUP(INT($I436),'1. Eingabemaske'!$I$12:$V$21,6,FALSE),""),"")</f>
        <v/>
      </c>
      <c r="AI436" s="91" t="str">
        <f>IF(ISTEXT($D436),IF($AH436="","",IF('1. Eingabemaske'!$F$17="","",(IF('1. Eingabemaske'!$F$17=0,($AG436/'1. Eingabemaske'!$G$17),($AG436-1)/('1. Eingabemaske'!$G$17-1))*$AH436))),"")</f>
        <v/>
      </c>
      <c r="AJ436" s="103"/>
      <c r="AK436" s="94" t="str">
        <f>IF(AND(ISTEXT($D436),ISNUMBER($AJ436)),IF(HLOOKUP(INT($I436),'1. Eingabemaske'!$I$12:$V$21,7,FALSE)&lt;&gt;0,HLOOKUP(INT($I436),'1. Eingabemaske'!$I$12:$V$21,7,FALSE),""),"")</f>
        <v/>
      </c>
      <c r="AL436" s="91" t="str">
        <f>IF(ISTEXT($D436),IF(AJ436=0,0,IF($AK436="","",IF('1. Eingabemaske'!$F$18="","",(IF('1. Eingabemaske'!$F$18=0,($AJ436/'1. Eingabemaske'!$G$18),($AJ436-1)/('1. Eingabemaske'!$G$18-1))*$AK436)))),"")</f>
        <v/>
      </c>
      <c r="AM436" s="103"/>
      <c r="AN436" s="94" t="str">
        <f>IF(AND(ISTEXT($D436),ISNUMBER($AM436)),IF(HLOOKUP(INT($I436),'1. Eingabemaske'!$I$12:$V$21,8,FALSE)&lt;&gt;0,HLOOKUP(INT($I436),'1. Eingabemaske'!$I$12:$V$21,8,FALSE),""),"")</f>
        <v/>
      </c>
      <c r="AO436" s="89" t="str">
        <f>IF(ISTEXT($D436),IF($AN436="","",IF('1. Eingabemaske'!#REF!="","",(IF('1. Eingabemaske'!#REF!=0,($AM436/'1. Eingabemaske'!#REF!),($AM436-1)/('1. Eingabemaske'!#REF!-1))*$AN436))),"")</f>
        <v/>
      </c>
      <c r="AP436" s="110"/>
      <c r="AQ436" s="94" t="str">
        <f>IF(AND(ISTEXT($D436),ISNUMBER($AP436)),IF(HLOOKUP(INT($I436),'1. Eingabemaske'!$I$12:$V$21,9,FALSE)&lt;&gt;0,HLOOKUP(INT($I436),'1. Eingabemaske'!$I$12:$V$21,9,FALSE),""),"")</f>
        <v/>
      </c>
      <c r="AR436" s="103"/>
      <c r="AS436" s="94" t="str">
        <f>IF(AND(ISTEXT($D436),ISNUMBER($AR436)),IF(HLOOKUP(INT($I436),'1. Eingabemaske'!$I$12:$V$21,10,FALSE)&lt;&gt;0,HLOOKUP(INT($I436),'1. Eingabemaske'!$I$12:$V$21,10,FALSE),""),"")</f>
        <v/>
      </c>
      <c r="AT436" s="95" t="str">
        <f>IF(ISTEXT($D436),(IF($AQ436="",0,IF('1. Eingabemaske'!$F$19="","",(IF('1. Eingabemaske'!$F$19=0,($AP436/'1. Eingabemaske'!$G$19),($AP436-1)/('1. Eingabemaske'!$G$19-1))*$AQ436)))+IF($AS436="",0,IF('1. Eingabemaske'!$F$20="","",(IF('1. Eingabemaske'!$F$20=0,($AR436/'1. Eingabemaske'!$G$20),($AR436-1)/('1. Eingabemaske'!$G$20-1))*$AS436)))),"")</f>
        <v/>
      </c>
      <c r="AU436" s="103"/>
      <c r="AV436" s="94" t="str">
        <f>IF(AND(ISTEXT($D436),ISNUMBER($AU436)),IF(HLOOKUP(INT($I436),'1. Eingabemaske'!$I$12:$V$21,11,FALSE)&lt;&gt;0,HLOOKUP(INT($I436),'1. Eingabemaske'!$I$12:$V$21,11,FALSE),""),"")</f>
        <v/>
      </c>
      <c r="AW436" s="103"/>
      <c r="AX436" s="94" t="str">
        <f>IF(AND(ISTEXT($D436),ISNUMBER($AW436)),IF(HLOOKUP(INT($I436),'1. Eingabemaske'!$I$12:$V$21,12,FALSE)&lt;&gt;0,HLOOKUP(INT($I436),'1. Eingabemaske'!$I$12:$V$21,12,FALSE),""),"")</f>
        <v/>
      </c>
      <c r="AY436" s="95" t="str">
        <f>IF(ISTEXT($D436),SUM(IF($AV436="",0,IF('1. Eingabemaske'!$F$21="","",(IF('1. Eingabemaske'!$F$21=0,($AU436/'1. Eingabemaske'!$G$21),($AU436-1)/('1. Eingabemaske'!$G$21-1)))*$AV436)),IF($AX436="",0,IF('1. Eingabemaske'!#REF!="","",(IF('1. Eingabemaske'!#REF!=0,($AW436/'1. Eingabemaske'!#REF!),($AW436-1)/('1. Eingabemaske'!#REF!-1)))*$AX436))),"")</f>
        <v/>
      </c>
      <c r="AZ436" s="84" t="str">
        <f t="shared" si="54"/>
        <v>Bitte BES einfügen</v>
      </c>
      <c r="BA436" s="96" t="str">
        <f t="shared" si="55"/>
        <v/>
      </c>
      <c r="BB436" s="100"/>
      <c r="BC436" s="100"/>
      <c r="BD436" s="100"/>
    </row>
    <row r="437" spans="2:56" ht="13.5" thickBot="1" x14ac:dyDescent="0.45">
      <c r="B437" s="99" t="str">
        <f t="shared" si="48"/>
        <v xml:space="preserve"> </v>
      </c>
      <c r="C437" s="100"/>
      <c r="D437" s="100"/>
      <c r="E437" s="100"/>
      <c r="F437" s="100"/>
      <c r="G437" s="101"/>
      <c r="H437" s="101"/>
      <c r="I437" s="84" t="str">
        <f>IF(ISBLANK(Tableau1[[#This Row],[Name]]),"",((Tableau1[[#This Row],[Testdatum]]-Tableau1[[#This Row],[Geburtsdatum]])/365))</f>
        <v/>
      </c>
      <c r="J437" s="102" t="str">
        <f t="shared" si="49"/>
        <v xml:space="preserve"> </v>
      </c>
      <c r="K437" s="103"/>
      <c r="L437" s="103"/>
      <c r="M437" s="104" t="str">
        <f>IF(ISTEXT(D437),IF(L437="","",IF(HLOOKUP(INT($I437),'1. Eingabemaske'!$I$12:$V$21,2,FALSE)&lt;&gt;0,HLOOKUP(INT($I437),'1. Eingabemaske'!$I$12:$V$21,2,FALSE),"")),"")</f>
        <v/>
      </c>
      <c r="N437" s="105" t="str">
        <f>IF(ISTEXT($D437),IF(F437="M",IF(L437="","",IF($K437="Frühentwickler",VLOOKUP(INT($I437),'1. Eingabemaske'!$Z$12:$AF$28,5,FALSE),IF($K437="Normalentwickler",VLOOKUP(INT($I437),'1. Eingabemaske'!$Z$12:$AF$23,6,FALSE),IF($K437="Spätentwickler",VLOOKUP(INT($I437),'1. Eingabemaske'!$Z$12:$AF$23,7,FALSE),0)))+((VLOOKUP(INT($I437),'1. Eingabemaske'!$Z$12:$AF$23,2,FALSE))*(($G437-DATE(YEAR($G437),1,1)+1)/365))),IF(F437="W",(IF($K437="Frühentwickler",VLOOKUP(INT($I437),'1. Eingabemaske'!$AH$12:$AN$28,5,FALSE),IF($K437="Normalentwickler",VLOOKUP(INT($I437),'1. Eingabemaske'!$AH$12:$AN$23,6,FALSE),IF($K437="Spätentwickler",VLOOKUP(INT($I437),'1. Eingabemaske'!$AH$12:$AN$23,7,FALSE),0)))+((VLOOKUP(INT($I437),'1. Eingabemaske'!$AH$12:$AN$23,2,FALSE))*(($G437-DATE(YEAR($G437),1,1)+1)/365))),"Geschlecht fehlt!")),"")</f>
        <v/>
      </c>
      <c r="O437" s="106" t="str">
        <f>IF(ISTEXT(D437),IF(M437="","",IF('1. Eingabemaske'!$F$13="",0,(IF('1. Eingabemaske'!$F$13=0,(L437/'1. Eingabemaske'!$G$13),(L437-1)/('1. Eingabemaske'!$G$13-1))*M437*N437))),"")</f>
        <v/>
      </c>
      <c r="P437" s="103"/>
      <c r="Q437" s="103"/>
      <c r="R437" s="104" t="str">
        <f t="shared" si="50"/>
        <v/>
      </c>
      <c r="S437" s="104" t="str">
        <f>IF(AND(ISTEXT($D437),ISNUMBER(R437)),IF(HLOOKUP(INT($I437),'1. Eingabemaske'!$I$12:$V$21,3,FALSE)&lt;&gt;0,HLOOKUP(INT($I437),'1. Eingabemaske'!$I$12:$V$21,3,FALSE),""),"")</f>
        <v/>
      </c>
      <c r="T437" s="106" t="str">
        <f>IF(ISTEXT($D437),IF($S437="","",IF($R437="","",IF('1. Eingabemaske'!$F$14="",0,(IF('1. Eingabemaske'!$F$14=0,(R437/'1. Eingabemaske'!$G$14),(R437-1)/('1. Eingabemaske'!$G$14-1))*$S437)))),"")</f>
        <v/>
      </c>
      <c r="U437" s="103"/>
      <c r="V437" s="103"/>
      <c r="W437" s="104" t="str">
        <f t="shared" si="51"/>
        <v/>
      </c>
      <c r="X437" s="104" t="str">
        <f>IF(AND(ISTEXT($D437),ISNUMBER(W437)),IF(HLOOKUP(INT($I437),'1. Eingabemaske'!$I$12:$V$21,4,FALSE)&lt;&gt;0,HLOOKUP(INT($I437),'1. Eingabemaske'!$I$12:$V$21,4,FALSE),""),"")</f>
        <v/>
      </c>
      <c r="Y437" s="108" t="str">
        <f>IF(ISTEXT($D437),IF($W437="","",IF($X437="","",IF('1. Eingabemaske'!$F$15="","",(IF('1. Eingabemaske'!$F$15=0,($W437/'1. Eingabemaske'!$G$15),($W437-1)/('1. Eingabemaske'!$G$15-1))*$X437)))),"")</f>
        <v/>
      </c>
      <c r="Z437" s="103"/>
      <c r="AA437" s="103"/>
      <c r="AB437" s="104" t="str">
        <f t="shared" si="52"/>
        <v/>
      </c>
      <c r="AC437" s="104" t="str">
        <f>IF(AND(ISTEXT($D437),ISNUMBER($AB437)),IF(HLOOKUP(INT($I437),'1. Eingabemaske'!$I$12:$V$21,5,FALSE)&lt;&gt;0,HLOOKUP(INT($I437),'1. Eingabemaske'!$I$12:$V$21,5,FALSE),""),"")</f>
        <v/>
      </c>
      <c r="AD437" s="91" t="str">
        <f>IF(ISTEXT($D437),IF($AC437="","",IF('1. Eingabemaske'!$F$16="","",(IF('1. Eingabemaske'!$F$16=0,($AB437/'1. Eingabemaske'!$G$16),($AB437-1)/('1. Eingabemaske'!$G$16-1))*$AC437))),"")</f>
        <v/>
      </c>
      <c r="AE437" s="92" t="str">
        <f>IF(ISTEXT($D437),IF(F437="M",IF(L437="","",IF($K437="Frühentwickler",VLOOKUP(INT($I437),'1. Eingabemaske'!$Z$12:$AF$28,5,FALSE),IF($K437="Normalentwickler",VLOOKUP(INT($I437),'1. Eingabemaske'!$Z$12:$AF$23,6,FALSE),IF($K437="Spätentwickler",VLOOKUP(INT($I437),'1. Eingabemaske'!$Z$12:$AF$23,7,FALSE),0)))+((VLOOKUP(INT($I437),'1. Eingabemaske'!$Z$12:$AF$23,2,FALSE))*(($G437-DATE(YEAR($G437),1,1)+1)/365))),IF(F437="W",(IF($K437="Frühentwickler",VLOOKUP(INT($I437),'1. Eingabemaske'!$AH$12:$AN$28,5,FALSE),IF($K437="Normalentwickler",VLOOKUP(INT($I437),'1. Eingabemaske'!$AH$12:$AN$23,6,FALSE),IF($K437="Spätentwickler",VLOOKUP(INT($I437),'1. Eingabemaske'!$AH$12:$AN$23,7,FALSE),0)))+((VLOOKUP(INT($I437),'1. Eingabemaske'!$AH$12:$AN$23,2,FALSE))*(($G437-DATE(YEAR($G437),1,1)+1)/365))),"Geschlecht fehlt!")),"")</f>
        <v/>
      </c>
      <c r="AF437" s="93" t="str">
        <f t="shared" si="53"/>
        <v/>
      </c>
      <c r="AG437" s="103"/>
      <c r="AH437" s="94" t="str">
        <f>IF(AND(ISTEXT($D437),ISNUMBER($AG437)),IF(HLOOKUP(INT($I437),'1. Eingabemaske'!$I$12:$V$21,6,FALSE)&lt;&gt;0,HLOOKUP(INT($I437),'1. Eingabemaske'!$I$12:$V$21,6,FALSE),""),"")</f>
        <v/>
      </c>
      <c r="AI437" s="91" t="str">
        <f>IF(ISTEXT($D437),IF($AH437="","",IF('1. Eingabemaske'!$F$17="","",(IF('1. Eingabemaske'!$F$17=0,($AG437/'1. Eingabemaske'!$G$17),($AG437-1)/('1. Eingabemaske'!$G$17-1))*$AH437))),"")</f>
        <v/>
      </c>
      <c r="AJ437" s="103"/>
      <c r="AK437" s="94" t="str">
        <f>IF(AND(ISTEXT($D437),ISNUMBER($AJ437)),IF(HLOOKUP(INT($I437),'1. Eingabemaske'!$I$12:$V$21,7,FALSE)&lt;&gt;0,HLOOKUP(INT($I437),'1. Eingabemaske'!$I$12:$V$21,7,FALSE),""),"")</f>
        <v/>
      </c>
      <c r="AL437" s="91" t="str">
        <f>IF(ISTEXT($D437),IF(AJ437=0,0,IF($AK437="","",IF('1. Eingabemaske'!$F$18="","",(IF('1. Eingabemaske'!$F$18=0,($AJ437/'1. Eingabemaske'!$G$18),($AJ437-1)/('1. Eingabemaske'!$G$18-1))*$AK437)))),"")</f>
        <v/>
      </c>
      <c r="AM437" s="103"/>
      <c r="AN437" s="94" t="str">
        <f>IF(AND(ISTEXT($D437),ISNUMBER($AM437)),IF(HLOOKUP(INT($I437),'1. Eingabemaske'!$I$12:$V$21,8,FALSE)&lt;&gt;0,HLOOKUP(INT($I437),'1. Eingabemaske'!$I$12:$V$21,8,FALSE),""),"")</f>
        <v/>
      </c>
      <c r="AO437" s="89" t="str">
        <f>IF(ISTEXT($D437),IF($AN437="","",IF('1. Eingabemaske'!#REF!="","",(IF('1. Eingabemaske'!#REF!=0,($AM437/'1. Eingabemaske'!#REF!),($AM437-1)/('1. Eingabemaske'!#REF!-1))*$AN437))),"")</f>
        <v/>
      </c>
      <c r="AP437" s="110"/>
      <c r="AQ437" s="94" t="str">
        <f>IF(AND(ISTEXT($D437),ISNUMBER($AP437)),IF(HLOOKUP(INT($I437),'1. Eingabemaske'!$I$12:$V$21,9,FALSE)&lt;&gt;0,HLOOKUP(INT($I437),'1. Eingabemaske'!$I$12:$V$21,9,FALSE),""),"")</f>
        <v/>
      </c>
      <c r="AR437" s="103"/>
      <c r="AS437" s="94" t="str">
        <f>IF(AND(ISTEXT($D437),ISNUMBER($AR437)),IF(HLOOKUP(INT($I437),'1. Eingabemaske'!$I$12:$V$21,10,FALSE)&lt;&gt;0,HLOOKUP(INT($I437),'1. Eingabemaske'!$I$12:$V$21,10,FALSE),""),"")</f>
        <v/>
      </c>
      <c r="AT437" s="95" t="str">
        <f>IF(ISTEXT($D437),(IF($AQ437="",0,IF('1. Eingabemaske'!$F$19="","",(IF('1. Eingabemaske'!$F$19=0,($AP437/'1. Eingabemaske'!$G$19),($AP437-1)/('1. Eingabemaske'!$G$19-1))*$AQ437)))+IF($AS437="",0,IF('1. Eingabemaske'!$F$20="","",(IF('1. Eingabemaske'!$F$20=0,($AR437/'1. Eingabemaske'!$G$20),($AR437-1)/('1. Eingabemaske'!$G$20-1))*$AS437)))),"")</f>
        <v/>
      </c>
      <c r="AU437" s="103"/>
      <c r="AV437" s="94" t="str">
        <f>IF(AND(ISTEXT($D437),ISNUMBER($AU437)),IF(HLOOKUP(INT($I437),'1. Eingabemaske'!$I$12:$V$21,11,FALSE)&lt;&gt;0,HLOOKUP(INT($I437),'1. Eingabemaske'!$I$12:$V$21,11,FALSE),""),"")</f>
        <v/>
      </c>
      <c r="AW437" s="103"/>
      <c r="AX437" s="94" t="str">
        <f>IF(AND(ISTEXT($D437),ISNUMBER($AW437)),IF(HLOOKUP(INT($I437),'1. Eingabemaske'!$I$12:$V$21,12,FALSE)&lt;&gt;0,HLOOKUP(INT($I437),'1. Eingabemaske'!$I$12:$V$21,12,FALSE),""),"")</f>
        <v/>
      </c>
      <c r="AY437" s="95" t="str">
        <f>IF(ISTEXT($D437),SUM(IF($AV437="",0,IF('1. Eingabemaske'!$F$21="","",(IF('1. Eingabemaske'!$F$21=0,($AU437/'1. Eingabemaske'!$G$21),($AU437-1)/('1. Eingabemaske'!$G$21-1)))*$AV437)),IF($AX437="",0,IF('1. Eingabemaske'!#REF!="","",(IF('1. Eingabemaske'!#REF!=0,($AW437/'1. Eingabemaske'!#REF!),($AW437-1)/('1. Eingabemaske'!#REF!-1)))*$AX437))),"")</f>
        <v/>
      </c>
      <c r="AZ437" s="84" t="str">
        <f t="shared" si="54"/>
        <v>Bitte BES einfügen</v>
      </c>
      <c r="BA437" s="96" t="str">
        <f t="shared" si="55"/>
        <v/>
      </c>
      <c r="BB437" s="100"/>
      <c r="BC437" s="100"/>
      <c r="BD437" s="100"/>
    </row>
    <row r="438" spans="2:56" ht="13.5" thickBot="1" x14ac:dyDescent="0.45">
      <c r="B438" s="99" t="str">
        <f t="shared" si="48"/>
        <v xml:space="preserve"> </v>
      </c>
      <c r="C438" s="100"/>
      <c r="D438" s="100"/>
      <c r="E438" s="100"/>
      <c r="F438" s="100"/>
      <c r="G438" s="101"/>
      <c r="H438" s="101"/>
      <c r="I438" s="84" t="str">
        <f>IF(ISBLANK(Tableau1[[#This Row],[Name]]),"",((Tableau1[[#This Row],[Testdatum]]-Tableau1[[#This Row],[Geburtsdatum]])/365))</f>
        <v/>
      </c>
      <c r="J438" s="102" t="str">
        <f t="shared" si="49"/>
        <v xml:space="preserve"> </v>
      </c>
      <c r="K438" s="103"/>
      <c r="L438" s="103"/>
      <c r="M438" s="104" t="str">
        <f>IF(ISTEXT(D438),IF(L438="","",IF(HLOOKUP(INT($I438),'1. Eingabemaske'!$I$12:$V$21,2,FALSE)&lt;&gt;0,HLOOKUP(INT($I438),'1. Eingabemaske'!$I$12:$V$21,2,FALSE),"")),"")</f>
        <v/>
      </c>
      <c r="N438" s="105" t="str">
        <f>IF(ISTEXT($D438),IF(F438="M",IF(L438="","",IF($K438="Frühentwickler",VLOOKUP(INT($I438),'1. Eingabemaske'!$Z$12:$AF$28,5,FALSE),IF($K438="Normalentwickler",VLOOKUP(INT($I438),'1. Eingabemaske'!$Z$12:$AF$23,6,FALSE),IF($K438="Spätentwickler",VLOOKUP(INT($I438),'1. Eingabemaske'!$Z$12:$AF$23,7,FALSE),0)))+((VLOOKUP(INT($I438),'1. Eingabemaske'!$Z$12:$AF$23,2,FALSE))*(($G438-DATE(YEAR($G438),1,1)+1)/365))),IF(F438="W",(IF($K438="Frühentwickler",VLOOKUP(INT($I438),'1. Eingabemaske'!$AH$12:$AN$28,5,FALSE),IF($K438="Normalentwickler",VLOOKUP(INT($I438),'1. Eingabemaske'!$AH$12:$AN$23,6,FALSE),IF($K438="Spätentwickler",VLOOKUP(INT($I438),'1. Eingabemaske'!$AH$12:$AN$23,7,FALSE),0)))+((VLOOKUP(INT($I438),'1. Eingabemaske'!$AH$12:$AN$23,2,FALSE))*(($G438-DATE(YEAR($G438),1,1)+1)/365))),"Geschlecht fehlt!")),"")</f>
        <v/>
      </c>
      <c r="O438" s="106" t="str">
        <f>IF(ISTEXT(D438),IF(M438="","",IF('1. Eingabemaske'!$F$13="",0,(IF('1. Eingabemaske'!$F$13=0,(L438/'1. Eingabemaske'!$G$13),(L438-1)/('1. Eingabemaske'!$G$13-1))*M438*N438))),"")</f>
        <v/>
      </c>
      <c r="P438" s="103"/>
      <c r="Q438" s="103"/>
      <c r="R438" s="104" t="str">
        <f t="shared" si="50"/>
        <v/>
      </c>
      <c r="S438" s="104" t="str">
        <f>IF(AND(ISTEXT($D438),ISNUMBER(R438)),IF(HLOOKUP(INT($I438),'1. Eingabemaske'!$I$12:$V$21,3,FALSE)&lt;&gt;0,HLOOKUP(INT($I438),'1. Eingabemaske'!$I$12:$V$21,3,FALSE),""),"")</f>
        <v/>
      </c>
      <c r="T438" s="106" t="str">
        <f>IF(ISTEXT($D438),IF($S438="","",IF($R438="","",IF('1. Eingabemaske'!$F$14="",0,(IF('1. Eingabemaske'!$F$14=0,(R438/'1. Eingabemaske'!$G$14),(R438-1)/('1. Eingabemaske'!$G$14-1))*$S438)))),"")</f>
        <v/>
      </c>
      <c r="U438" s="103"/>
      <c r="V438" s="103"/>
      <c r="W438" s="104" t="str">
        <f t="shared" si="51"/>
        <v/>
      </c>
      <c r="X438" s="104" t="str">
        <f>IF(AND(ISTEXT($D438),ISNUMBER(W438)),IF(HLOOKUP(INT($I438),'1. Eingabemaske'!$I$12:$V$21,4,FALSE)&lt;&gt;0,HLOOKUP(INT($I438),'1. Eingabemaske'!$I$12:$V$21,4,FALSE),""),"")</f>
        <v/>
      </c>
      <c r="Y438" s="108" t="str">
        <f>IF(ISTEXT($D438),IF($W438="","",IF($X438="","",IF('1. Eingabemaske'!$F$15="","",(IF('1. Eingabemaske'!$F$15=0,($W438/'1. Eingabemaske'!$G$15),($W438-1)/('1. Eingabemaske'!$G$15-1))*$X438)))),"")</f>
        <v/>
      </c>
      <c r="Z438" s="103"/>
      <c r="AA438" s="103"/>
      <c r="AB438" s="104" t="str">
        <f t="shared" si="52"/>
        <v/>
      </c>
      <c r="AC438" s="104" t="str">
        <f>IF(AND(ISTEXT($D438),ISNUMBER($AB438)),IF(HLOOKUP(INT($I438),'1. Eingabemaske'!$I$12:$V$21,5,FALSE)&lt;&gt;0,HLOOKUP(INT($I438),'1. Eingabemaske'!$I$12:$V$21,5,FALSE),""),"")</f>
        <v/>
      </c>
      <c r="AD438" s="91" t="str">
        <f>IF(ISTEXT($D438),IF($AC438="","",IF('1. Eingabemaske'!$F$16="","",(IF('1. Eingabemaske'!$F$16=0,($AB438/'1. Eingabemaske'!$G$16),($AB438-1)/('1. Eingabemaske'!$G$16-1))*$AC438))),"")</f>
        <v/>
      </c>
      <c r="AE438" s="92" t="str">
        <f>IF(ISTEXT($D438),IF(F438="M",IF(L438="","",IF($K438="Frühentwickler",VLOOKUP(INT($I438),'1. Eingabemaske'!$Z$12:$AF$28,5,FALSE),IF($K438="Normalentwickler",VLOOKUP(INT($I438),'1. Eingabemaske'!$Z$12:$AF$23,6,FALSE),IF($K438="Spätentwickler",VLOOKUP(INT($I438),'1. Eingabemaske'!$Z$12:$AF$23,7,FALSE),0)))+((VLOOKUP(INT($I438),'1. Eingabemaske'!$Z$12:$AF$23,2,FALSE))*(($G438-DATE(YEAR($G438),1,1)+1)/365))),IF(F438="W",(IF($K438="Frühentwickler",VLOOKUP(INT($I438),'1. Eingabemaske'!$AH$12:$AN$28,5,FALSE),IF($K438="Normalentwickler",VLOOKUP(INT($I438),'1. Eingabemaske'!$AH$12:$AN$23,6,FALSE),IF($K438="Spätentwickler",VLOOKUP(INT($I438),'1. Eingabemaske'!$AH$12:$AN$23,7,FALSE),0)))+((VLOOKUP(INT($I438),'1. Eingabemaske'!$AH$12:$AN$23,2,FALSE))*(($G438-DATE(YEAR($G438),1,1)+1)/365))),"Geschlecht fehlt!")),"")</f>
        <v/>
      </c>
      <c r="AF438" s="93" t="str">
        <f t="shared" si="53"/>
        <v/>
      </c>
      <c r="AG438" s="103"/>
      <c r="AH438" s="94" t="str">
        <f>IF(AND(ISTEXT($D438),ISNUMBER($AG438)),IF(HLOOKUP(INT($I438),'1. Eingabemaske'!$I$12:$V$21,6,FALSE)&lt;&gt;0,HLOOKUP(INT($I438),'1. Eingabemaske'!$I$12:$V$21,6,FALSE),""),"")</f>
        <v/>
      </c>
      <c r="AI438" s="91" t="str">
        <f>IF(ISTEXT($D438),IF($AH438="","",IF('1. Eingabemaske'!$F$17="","",(IF('1. Eingabemaske'!$F$17=0,($AG438/'1. Eingabemaske'!$G$17),($AG438-1)/('1. Eingabemaske'!$G$17-1))*$AH438))),"")</f>
        <v/>
      </c>
      <c r="AJ438" s="103"/>
      <c r="AK438" s="94" t="str">
        <f>IF(AND(ISTEXT($D438),ISNUMBER($AJ438)),IF(HLOOKUP(INT($I438),'1. Eingabemaske'!$I$12:$V$21,7,FALSE)&lt;&gt;0,HLOOKUP(INT($I438),'1. Eingabemaske'!$I$12:$V$21,7,FALSE),""),"")</f>
        <v/>
      </c>
      <c r="AL438" s="91" t="str">
        <f>IF(ISTEXT($D438),IF(AJ438=0,0,IF($AK438="","",IF('1. Eingabemaske'!$F$18="","",(IF('1. Eingabemaske'!$F$18=0,($AJ438/'1. Eingabemaske'!$G$18),($AJ438-1)/('1. Eingabemaske'!$G$18-1))*$AK438)))),"")</f>
        <v/>
      </c>
      <c r="AM438" s="103"/>
      <c r="AN438" s="94" t="str">
        <f>IF(AND(ISTEXT($D438),ISNUMBER($AM438)),IF(HLOOKUP(INT($I438),'1. Eingabemaske'!$I$12:$V$21,8,FALSE)&lt;&gt;0,HLOOKUP(INT($I438),'1. Eingabemaske'!$I$12:$V$21,8,FALSE),""),"")</f>
        <v/>
      </c>
      <c r="AO438" s="89" t="str">
        <f>IF(ISTEXT($D438),IF($AN438="","",IF('1. Eingabemaske'!#REF!="","",(IF('1. Eingabemaske'!#REF!=0,($AM438/'1. Eingabemaske'!#REF!),($AM438-1)/('1. Eingabemaske'!#REF!-1))*$AN438))),"")</f>
        <v/>
      </c>
      <c r="AP438" s="110"/>
      <c r="AQ438" s="94" t="str">
        <f>IF(AND(ISTEXT($D438),ISNUMBER($AP438)),IF(HLOOKUP(INT($I438),'1. Eingabemaske'!$I$12:$V$21,9,FALSE)&lt;&gt;0,HLOOKUP(INT($I438),'1. Eingabemaske'!$I$12:$V$21,9,FALSE),""),"")</f>
        <v/>
      </c>
      <c r="AR438" s="103"/>
      <c r="AS438" s="94" t="str">
        <f>IF(AND(ISTEXT($D438),ISNUMBER($AR438)),IF(HLOOKUP(INT($I438),'1. Eingabemaske'!$I$12:$V$21,10,FALSE)&lt;&gt;0,HLOOKUP(INT($I438),'1. Eingabemaske'!$I$12:$V$21,10,FALSE),""),"")</f>
        <v/>
      </c>
      <c r="AT438" s="95" t="str">
        <f>IF(ISTEXT($D438),(IF($AQ438="",0,IF('1. Eingabemaske'!$F$19="","",(IF('1. Eingabemaske'!$F$19=0,($AP438/'1. Eingabemaske'!$G$19),($AP438-1)/('1. Eingabemaske'!$G$19-1))*$AQ438)))+IF($AS438="",0,IF('1. Eingabemaske'!$F$20="","",(IF('1. Eingabemaske'!$F$20=0,($AR438/'1. Eingabemaske'!$G$20),($AR438-1)/('1. Eingabemaske'!$G$20-1))*$AS438)))),"")</f>
        <v/>
      </c>
      <c r="AU438" s="103"/>
      <c r="AV438" s="94" t="str">
        <f>IF(AND(ISTEXT($D438),ISNUMBER($AU438)),IF(HLOOKUP(INT($I438),'1. Eingabemaske'!$I$12:$V$21,11,FALSE)&lt;&gt;0,HLOOKUP(INT($I438),'1. Eingabemaske'!$I$12:$V$21,11,FALSE),""),"")</f>
        <v/>
      </c>
      <c r="AW438" s="103"/>
      <c r="AX438" s="94" t="str">
        <f>IF(AND(ISTEXT($D438),ISNUMBER($AW438)),IF(HLOOKUP(INT($I438),'1. Eingabemaske'!$I$12:$V$21,12,FALSE)&lt;&gt;0,HLOOKUP(INT($I438),'1. Eingabemaske'!$I$12:$V$21,12,FALSE),""),"")</f>
        <v/>
      </c>
      <c r="AY438" s="95" t="str">
        <f>IF(ISTEXT($D438),SUM(IF($AV438="",0,IF('1. Eingabemaske'!$F$21="","",(IF('1. Eingabemaske'!$F$21=0,($AU438/'1. Eingabemaske'!$G$21),($AU438-1)/('1. Eingabemaske'!$G$21-1)))*$AV438)),IF($AX438="",0,IF('1. Eingabemaske'!#REF!="","",(IF('1. Eingabemaske'!#REF!=0,($AW438/'1. Eingabemaske'!#REF!),($AW438-1)/('1. Eingabemaske'!#REF!-1)))*$AX438))),"")</f>
        <v/>
      </c>
      <c r="AZ438" s="84" t="str">
        <f t="shared" si="54"/>
        <v>Bitte BES einfügen</v>
      </c>
      <c r="BA438" s="96" t="str">
        <f t="shared" si="55"/>
        <v/>
      </c>
      <c r="BB438" s="100"/>
      <c r="BC438" s="100"/>
      <c r="BD438" s="100"/>
    </row>
    <row r="439" spans="2:56" ht="13.5" thickBot="1" x14ac:dyDescent="0.45">
      <c r="B439" s="99" t="str">
        <f t="shared" si="48"/>
        <v xml:space="preserve"> </v>
      </c>
      <c r="C439" s="100"/>
      <c r="D439" s="100"/>
      <c r="E439" s="100"/>
      <c r="F439" s="100"/>
      <c r="G439" s="101"/>
      <c r="H439" s="101"/>
      <c r="I439" s="84" t="str">
        <f>IF(ISBLANK(Tableau1[[#This Row],[Name]]),"",((Tableau1[[#This Row],[Testdatum]]-Tableau1[[#This Row],[Geburtsdatum]])/365))</f>
        <v/>
      </c>
      <c r="J439" s="102" t="str">
        <f t="shared" si="49"/>
        <v xml:space="preserve"> </v>
      </c>
      <c r="K439" s="103"/>
      <c r="L439" s="103"/>
      <c r="M439" s="104" t="str">
        <f>IF(ISTEXT(D439),IF(L439="","",IF(HLOOKUP(INT($I439),'1. Eingabemaske'!$I$12:$V$21,2,FALSE)&lt;&gt;0,HLOOKUP(INT($I439),'1. Eingabemaske'!$I$12:$V$21,2,FALSE),"")),"")</f>
        <v/>
      </c>
      <c r="N439" s="105" t="str">
        <f>IF(ISTEXT($D439),IF(F439="M",IF(L439="","",IF($K439="Frühentwickler",VLOOKUP(INT($I439),'1. Eingabemaske'!$Z$12:$AF$28,5,FALSE),IF($K439="Normalentwickler",VLOOKUP(INT($I439),'1. Eingabemaske'!$Z$12:$AF$23,6,FALSE),IF($K439="Spätentwickler",VLOOKUP(INT($I439),'1. Eingabemaske'!$Z$12:$AF$23,7,FALSE),0)))+((VLOOKUP(INT($I439),'1. Eingabemaske'!$Z$12:$AF$23,2,FALSE))*(($G439-DATE(YEAR($G439),1,1)+1)/365))),IF(F439="W",(IF($K439="Frühentwickler",VLOOKUP(INT($I439),'1. Eingabemaske'!$AH$12:$AN$28,5,FALSE),IF($K439="Normalentwickler",VLOOKUP(INT($I439),'1. Eingabemaske'!$AH$12:$AN$23,6,FALSE),IF($K439="Spätentwickler",VLOOKUP(INT($I439),'1. Eingabemaske'!$AH$12:$AN$23,7,FALSE),0)))+((VLOOKUP(INT($I439),'1. Eingabemaske'!$AH$12:$AN$23,2,FALSE))*(($G439-DATE(YEAR($G439),1,1)+1)/365))),"Geschlecht fehlt!")),"")</f>
        <v/>
      </c>
      <c r="O439" s="106" t="str">
        <f>IF(ISTEXT(D439),IF(M439="","",IF('1. Eingabemaske'!$F$13="",0,(IF('1. Eingabemaske'!$F$13=0,(L439/'1. Eingabemaske'!$G$13),(L439-1)/('1. Eingabemaske'!$G$13-1))*M439*N439))),"")</f>
        <v/>
      </c>
      <c r="P439" s="103"/>
      <c r="Q439" s="103"/>
      <c r="R439" s="104" t="str">
        <f t="shared" si="50"/>
        <v/>
      </c>
      <c r="S439" s="104" t="str">
        <f>IF(AND(ISTEXT($D439),ISNUMBER(R439)),IF(HLOOKUP(INT($I439),'1. Eingabemaske'!$I$12:$V$21,3,FALSE)&lt;&gt;0,HLOOKUP(INT($I439),'1. Eingabemaske'!$I$12:$V$21,3,FALSE),""),"")</f>
        <v/>
      </c>
      <c r="T439" s="106" t="str">
        <f>IF(ISTEXT($D439),IF($S439="","",IF($R439="","",IF('1. Eingabemaske'!$F$14="",0,(IF('1. Eingabemaske'!$F$14=0,(R439/'1. Eingabemaske'!$G$14),(R439-1)/('1. Eingabemaske'!$G$14-1))*$S439)))),"")</f>
        <v/>
      </c>
      <c r="U439" s="103"/>
      <c r="V439" s="103"/>
      <c r="W439" s="104" t="str">
        <f t="shared" si="51"/>
        <v/>
      </c>
      <c r="X439" s="104" t="str">
        <f>IF(AND(ISTEXT($D439),ISNUMBER(W439)),IF(HLOOKUP(INT($I439),'1. Eingabemaske'!$I$12:$V$21,4,FALSE)&lt;&gt;0,HLOOKUP(INT($I439),'1. Eingabemaske'!$I$12:$V$21,4,FALSE),""),"")</f>
        <v/>
      </c>
      <c r="Y439" s="108" t="str">
        <f>IF(ISTEXT($D439),IF($W439="","",IF($X439="","",IF('1. Eingabemaske'!$F$15="","",(IF('1. Eingabemaske'!$F$15=0,($W439/'1. Eingabemaske'!$G$15),($W439-1)/('1. Eingabemaske'!$G$15-1))*$X439)))),"")</f>
        <v/>
      </c>
      <c r="Z439" s="103"/>
      <c r="AA439" s="103"/>
      <c r="AB439" s="104" t="str">
        <f t="shared" si="52"/>
        <v/>
      </c>
      <c r="AC439" s="104" t="str">
        <f>IF(AND(ISTEXT($D439),ISNUMBER($AB439)),IF(HLOOKUP(INT($I439),'1. Eingabemaske'!$I$12:$V$21,5,FALSE)&lt;&gt;0,HLOOKUP(INT($I439),'1. Eingabemaske'!$I$12:$V$21,5,FALSE),""),"")</f>
        <v/>
      </c>
      <c r="AD439" s="91" t="str">
        <f>IF(ISTEXT($D439),IF($AC439="","",IF('1. Eingabemaske'!$F$16="","",(IF('1. Eingabemaske'!$F$16=0,($AB439/'1. Eingabemaske'!$G$16),($AB439-1)/('1. Eingabemaske'!$G$16-1))*$AC439))),"")</f>
        <v/>
      </c>
      <c r="AE439" s="92" t="str">
        <f>IF(ISTEXT($D439),IF(F439="M",IF(L439="","",IF($K439="Frühentwickler",VLOOKUP(INT($I439),'1. Eingabemaske'!$Z$12:$AF$28,5,FALSE),IF($K439="Normalentwickler",VLOOKUP(INT($I439),'1. Eingabemaske'!$Z$12:$AF$23,6,FALSE),IF($K439="Spätentwickler",VLOOKUP(INT($I439),'1. Eingabemaske'!$Z$12:$AF$23,7,FALSE),0)))+((VLOOKUP(INT($I439),'1. Eingabemaske'!$Z$12:$AF$23,2,FALSE))*(($G439-DATE(YEAR($G439),1,1)+1)/365))),IF(F439="W",(IF($K439="Frühentwickler",VLOOKUP(INT($I439),'1. Eingabemaske'!$AH$12:$AN$28,5,FALSE),IF($K439="Normalentwickler",VLOOKUP(INT($I439),'1. Eingabemaske'!$AH$12:$AN$23,6,FALSE),IF($K439="Spätentwickler",VLOOKUP(INT($I439),'1. Eingabemaske'!$AH$12:$AN$23,7,FALSE),0)))+((VLOOKUP(INT($I439),'1. Eingabemaske'!$AH$12:$AN$23,2,FALSE))*(($G439-DATE(YEAR($G439),1,1)+1)/365))),"Geschlecht fehlt!")),"")</f>
        <v/>
      </c>
      <c r="AF439" s="93" t="str">
        <f t="shared" si="53"/>
        <v/>
      </c>
      <c r="AG439" s="103"/>
      <c r="AH439" s="94" t="str">
        <f>IF(AND(ISTEXT($D439),ISNUMBER($AG439)),IF(HLOOKUP(INT($I439),'1. Eingabemaske'!$I$12:$V$21,6,FALSE)&lt;&gt;0,HLOOKUP(INT($I439),'1. Eingabemaske'!$I$12:$V$21,6,FALSE),""),"")</f>
        <v/>
      </c>
      <c r="AI439" s="91" t="str">
        <f>IF(ISTEXT($D439),IF($AH439="","",IF('1. Eingabemaske'!$F$17="","",(IF('1. Eingabemaske'!$F$17=0,($AG439/'1. Eingabemaske'!$G$17),($AG439-1)/('1. Eingabemaske'!$G$17-1))*$AH439))),"")</f>
        <v/>
      </c>
      <c r="AJ439" s="103"/>
      <c r="AK439" s="94" t="str">
        <f>IF(AND(ISTEXT($D439),ISNUMBER($AJ439)),IF(HLOOKUP(INT($I439),'1. Eingabemaske'!$I$12:$V$21,7,FALSE)&lt;&gt;0,HLOOKUP(INT($I439),'1. Eingabemaske'!$I$12:$V$21,7,FALSE),""),"")</f>
        <v/>
      </c>
      <c r="AL439" s="91" t="str">
        <f>IF(ISTEXT($D439),IF(AJ439=0,0,IF($AK439="","",IF('1. Eingabemaske'!$F$18="","",(IF('1. Eingabemaske'!$F$18=0,($AJ439/'1. Eingabemaske'!$G$18),($AJ439-1)/('1. Eingabemaske'!$G$18-1))*$AK439)))),"")</f>
        <v/>
      </c>
      <c r="AM439" s="103"/>
      <c r="AN439" s="94" t="str">
        <f>IF(AND(ISTEXT($D439),ISNUMBER($AM439)),IF(HLOOKUP(INT($I439),'1. Eingabemaske'!$I$12:$V$21,8,FALSE)&lt;&gt;0,HLOOKUP(INT($I439),'1. Eingabemaske'!$I$12:$V$21,8,FALSE),""),"")</f>
        <v/>
      </c>
      <c r="AO439" s="89" t="str">
        <f>IF(ISTEXT($D439),IF($AN439="","",IF('1. Eingabemaske'!#REF!="","",(IF('1. Eingabemaske'!#REF!=0,($AM439/'1. Eingabemaske'!#REF!),($AM439-1)/('1. Eingabemaske'!#REF!-1))*$AN439))),"")</f>
        <v/>
      </c>
      <c r="AP439" s="110"/>
      <c r="AQ439" s="94" t="str">
        <f>IF(AND(ISTEXT($D439),ISNUMBER($AP439)),IF(HLOOKUP(INT($I439),'1. Eingabemaske'!$I$12:$V$21,9,FALSE)&lt;&gt;0,HLOOKUP(INT($I439),'1. Eingabemaske'!$I$12:$V$21,9,FALSE),""),"")</f>
        <v/>
      </c>
      <c r="AR439" s="103"/>
      <c r="AS439" s="94" t="str">
        <f>IF(AND(ISTEXT($D439),ISNUMBER($AR439)),IF(HLOOKUP(INT($I439),'1. Eingabemaske'!$I$12:$V$21,10,FALSE)&lt;&gt;0,HLOOKUP(INT($I439),'1. Eingabemaske'!$I$12:$V$21,10,FALSE),""),"")</f>
        <v/>
      </c>
      <c r="AT439" s="95" t="str">
        <f>IF(ISTEXT($D439),(IF($AQ439="",0,IF('1. Eingabemaske'!$F$19="","",(IF('1. Eingabemaske'!$F$19=0,($AP439/'1. Eingabemaske'!$G$19),($AP439-1)/('1. Eingabemaske'!$G$19-1))*$AQ439)))+IF($AS439="",0,IF('1. Eingabemaske'!$F$20="","",(IF('1. Eingabemaske'!$F$20=0,($AR439/'1. Eingabemaske'!$G$20),($AR439-1)/('1. Eingabemaske'!$G$20-1))*$AS439)))),"")</f>
        <v/>
      </c>
      <c r="AU439" s="103"/>
      <c r="AV439" s="94" t="str">
        <f>IF(AND(ISTEXT($D439),ISNUMBER($AU439)),IF(HLOOKUP(INT($I439),'1. Eingabemaske'!$I$12:$V$21,11,FALSE)&lt;&gt;0,HLOOKUP(INT($I439),'1. Eingabemaske'!$I$12:$V$21,11,FALSE),""),"")</f>
        <v/>
      </c>
      <c r="AW439" s="103"/>
      <c r="AX439" s="94" t="str">
        <f>IF(AND(ISTEXT($D439),ISNUMBER($AW439)),IF(HLOOKUP(INT($I439),'1. Eingabemaske'!$I$12:$V$21,12,FALSE)&lt;&gt;0,HLOOKUP(INT($I439),'1. Eingabemaske'!$I$12:$V$21,12,FALSE),""),"")</f>
        <v/>
      </c>
      <c r="AY439" s="95" t="str">
        <f>IF(ISTEXT($D439),SUM(IF($AV439="",0,IF('1. Eingabemaske'!$F$21="","",(IF('1. Eingabemaske'!$F$21=0,($AU439/'1. Eingabemaske'!$G$21),($AU439-1)/('1. Eingabemaske'!$G$21-1)))*$AV439)),IF($AX439="",0,IF('1. Eingabemaske'!#REF!="","",(IF('1. Eingabemaske'!#REF!=0,($AW439/'1. Eingabemaske'!#REF!),($AW439-1)/('1. Eingabemaske'!#REF!-1)))*$AX439))),"")</f>
        <v/>
      </c>
      <c r="AZ439" s="84" t="str">
        <f t="shared" si="54"/>
        <v>Bitte BES einfügen</v>
      </c>
      <c r="BA439" s="96" t="str">
        <f t="shared" si="55"/>
        <v/>
      </c>
      <c r="BB439" s="100"/>
      <c r="BC439" s="100"/>
      <c r="BD439" s="100"/>
    </row>
    <row r="440" spans="2:56" ht="13.5" thickBot="1" x14ac:dyDescent="0.45">
      <c r="B440" s="99" t="str">
        <f t="shared" si="48"/>
        <v xml:space="preserve"> </v>
      </c>
      <c r="C440" s="100"/>
      <c r="D440" s="100"/>
      <c r="E440" s="100"/>
      <c r="F440" s="100"/>
      <c r="G440" s="101"/>
      <c r="H440" s="101"/>
      <c r="I440" s="84" t="str">
        <f>IF(ISBLANK(Tableau1[[#This Row],[Name]]),"",((Tableau1[[#This Row],[Testdatum]]-Tableau1[[#This Row],[Geburtsdatum]])/365))</f>
        <v/>
      </c>
      <c r="J440" s="102" t="str">
        <f t="shared" si="49"/>
        <v xml:space="preserve"> </v>
      </c>
      <c r="K440" s="103"/>
      <c r="L440" s="103"/>
      <c r="M440" s="104" t="str">
        <f>IF(ISTEXT(D440),IF(L440="","",IF(HLOOKUP(INT($I440),'1. Eingabemaske'!$I$12:$V$21,2,FALSE)&lt;&gt;0,HLOOKUP(INT($I440),'1. Eingabemaske'!$I$12:$V$21,2,FALSE),"")),"")</f>
        <v/>
      </c>
      <c r="N440" s="105" t="str">
        <f>IF(ISTEXT($D440),IF(F440="M",IF(L440="","",IF($K440="Frühentwickler",VLOOKUP(INT($I440),'1. Eingabemaske'!$Z$12:$AF$28,5,FALSE),IF($K440="Normalentwickler",VLOOKUP(INT($I440),'1. Eingabemaske'!$Z$12:$AF$23,6,FALSE),IF($K440="Spätentwickler",VLOOKUP(INT($I440),'1. Eingabemaske'!$Z$12:$AF$23,7,FALSE),0)))+((VLOOKUP(INT($I440),'1. Eingabemaske'!$Z$12:$AF$23,2,FALSE))*(($G440-DATE(YEAR($G440),1,1)+1)/365))),IF(F440="W",(IF($K440="Frühentwickler",VLOOKUP(INT($I440),'1. Eingabemaske'!$AH$12:$AN$28,5,FALSE),IF($K440="Normalentwickler",VLOOKUP(INT($I440),'1. Eingabemaske'!$AH$12:$AN$23,6,FALSE),IF($K440="Spätentwickler",VLOOKUP(INT($I440),'1. Eingabemaske'!$AH$12:$AN$23,7,FALSE),0)))+((VLOOKUP(INT($I440),'1. Eingabemaske'!$AH$12:$AN$23,2,FALSE))*(($G440-DATE(YEAR($G440),1,1)+1)/365))),"Geschlecht fehlt!")),"")</f>
        <v/>
      </c>
      <c r="O440" s="106" t="str">
        <f>IF(ISTEXT(D440),IF(M440="","",IF('1. Eingabemaske'!$F$13="",0,(IF('1. Eingabemaske'!$F$13=0,(L440/'1. Eingabemaske'!$G$13),(L440-1)/('1. Eingabemaske'!$G$13-1))*M440*N440))),"")</f>
        <v/>
      </c>
      <c r="P440" s="103"/>
      <c r="Q440" s="103"/>
      <c r="R440" s="104" t="str">
        <f t="shared" si="50"/>
        <v/>
      </c>
      <c r="S440" s="104" t="str">
        <f>IF(AND(ISTEXT($D440),ISNUMBER(R440)),IF(HLOOKUP(INT($I440),'1. Eingabemaske'!$I$12:$V$21,3,FALSE)&lt;&gt;0,HLOOKUP(INT($I440),'1. Eingabemaske'!$I$12:$V$21,3,FALSE),""),"")</f>
        <v/>
      </c>
      <c r="T440" s="106" t="str">
        <f>IF(ISTEXT($D440),IF($S440="","",IF($R440="","",IF('1. Eingabemaske'!$F$14="",0,(IF('1. Eingabemaske'!$F$14=0,(R440/'1. Eingabemaske'!$G$14),(R440-1)/('1. Eingabemaske'!$G$14-1))*$S440)))),"")</f>
        <v/>
      </c>
      <c r="U440" s="103"/>
      <c r="V440" s="103"/>
      <c r="W440" s="104" t="str">
        <f t="shared" si="51"/>
        <v/>
      </c>
      <c r="X440" s="104" t="str">
        <f>IF(AND(ISTEXT($D440),ISNUMBER(W440)),IF(HLOOKUP(INT($I440),'1. Eingabemaske'!$I$12:$V$21,4,FALSE)&lt;&gt;0,HLOOKUP(INT($I440),'1. Eingabemaske'!$I$12:$V$21,4,FALSE),""),"")</f>
        <v/>
      </c>
      <c r="Y440" s="108" t="str">
        <f>IF(ISTEXT($D440),IF($W440="","",IF($X440="","",IF('1. Eingabemaske'!$F$15="","",(IF('1. Eingabemaske'!$F$15=0,($W440/'1. Eingabemaske'!$G$15),($W440-1)/('1. Eingabemaske'!$G$15-1))*$X440)))),"")</f>
        <v/>
      </c>
      <c r="Z440" s="103"/>
      <c r="AA440" s="103"/>
      <c r="AB440" s="104" t="str">
        <f t="shared" si="52"/>
        <v/>
      </c>
      <c r="AC440" s="104" t="str">
        <f>IF(AND(ISTEXT($D440),ISNUMBER($AB440)),IF(HLOOKUP(INT($I440),'1. Eingabemaske'!$I$12:$V$21,5,FALSE)&lt;&gt;0,HLOOKUP(INT($I440),'1. Eingabemaske'!$I$12:$V$21,5,FALSE),""),"")</f>
        <v/>
      </c>
      <c r="AD440" s="91" t="str">
        <f>IF(ISTEXT($D440),IF($AC440="","",IF('1. Eingabemaske'!$F$16="","",(IF('1. Eingabemaske'!$F$16=0,($AB440/'1. Eingabemaske'!$G$16),($AB440-1)/('1. Eingabemaske'!$G$16-1))*$AC440))),"")</f>
        <v/>
      </c>
      <c r="AE440" s="92" t="str">
        <f>IF(ISTEXT($D440),IF(F440="M",IF(L440="","",IF($K440="Frühentwickler",VLOOKUP(INT($I440),'1. Eingabemaske'!$Z$12:$AF$28,5,FALSE),IF($K440="Normalentwickler",VLOOKUP(INT($I440),'1. Eingabemaske'!$Z$12:$AF$23,6,FALSE),IF($K440="Spätentwickler",VLOOKUP(INT($I440),'1. Eingabemaske'!$Z$12:$AF$23,7,FALSE),0)))+((VLOOKUP(INT($I440),'1. Eingabemaske'!$Z$12:$AF$23,2,FALSE))*(($G440-DATE(YEAR($G440),1,1)+1)/365))),IF(F440="W",(IF($K440="Frühentwickler",VLOOKUP(INT($I440),'1. Eingabemaske'!$AH$12:$AN$28,5,FALSE),IF($K440="Normalentwickler",VLOOKUP(INT($I440),'1. Eingabemaske'!$AH$12:$AN$23,6,FALSE),IF($K440="Spätentwickler",VLOOKUP(INT($I440),'1. Eingabemaske'!$AH$12:$AN$23,7,FALSE),0)))+((VLOOKUP(INT($I440),'1. Eingabemaske'!$AH$12:$AN$23,2,FALSE))*(($G440-DATE(YEAR($G440),1,1)+1)/365))),"Geschlecht fehlt!")),"")</f>
        <v/>
      </c>
      <c r="AF440" s="93" t="str">
        <f t="shared" si="53"/>
        <v/>
      </c>
      <c r="AG440" s="103"/>
      <c r="AH440" s="94" t="str">
        <f>IF(AND(ISTEXT($D440),ISNUMBER($AG440)),IF(HLOOKUP(INT($I440),'1. Eingabemaske'!$I$12:$V$21,6,FALSE)&lt;&gt;0,HLOOKUP(INT($I440),'1. Eingabemaske'!$I$12:$V$21,6,FALSE),""),"")</f>
        <v/>
      </c>
      <c r="AI440" s="91" t="str">
        <f>IF(ISTEXT($D440),IF($AH440="","",IF('1. Eingabemaske'!$F$17="","",(IF('1. Eingabemaske'!$F$17=0,($AG440/'1. Eingabemaske'!$G$17),($AG440-1)/('1. Eingabemaske'!$G$17-1))*$AH440))),"")</f>
        <v/>
      </c>
      <c r="AJ440" s="103"/>
      <c r="AK440" s="94" t="str">
        <f>IF(AND(ISTEXT($D440),ISNUMBER($AJ440)),IF(HLOOKUP(INT($I440),'1. Eingabemaske'!$I$12:$V$21,7,FALSE)&lt;&gt;0,HLOOKUP(INT($I440),'1. Eingabemaske'!$I$12:$V$21,7,FALSE),""),"")</f>
        <v/>
      </c>
      <c r="AL440" s="91" t="str">
        <f>IF(ISTEXT($D440),IF(AJ440=0,0,IF($AK440="","",IF('1. Eingabemaske'!$F$18="","",(IF('1. Eingabemaske'!$F$18=0,($AJ440/'1. Eingabemaske'!$G$18),($AJ440-1)/('1. Eingabemaske'!$G$18-1))*$AK440)))),"")</f>
        <v/>
      </c>
      <c r="AM440" s="103"/>
      <c r="AN440" s="94" t="str">
        <f>IF(AND(ISTEXT($D440),ISNUMBER($AM440)),IF(HLOOKUP(INT($I440),'1. Eingabemaske'!$I$12:$V$21,8,FALSE)&lt;&gt;0,HLOOKUP(INT($I440),'1. Eingabemaske'!$I$12:$V$21,8,FALSE),""),"")</f>
        <v/>
      </c>
      <c r="AO440" s="89" t="str">
        <f>IF(ISTEXT($D440),IF($AN440="","",IF('1. Eingabemaske'!#REF!="","",(IF('1. Eingabemaske'!#REF!=0,($AM440/'1. Eingabemaske'!#REF!),($AM440-1)/('1. Eingabemaske'!#REF!-1))*$AN440))),"")</f>
        <v/>
      </c>
      <c r="AP440" s="110"/>
      <c r="AQ440" s="94" t="str">
        <f>IF(AND(ISTEXT($D440),ISNUMBER($AP440)),IF(HLOOKUP(INT($I440),'1. Eingabemaske'!$I$12:$V$21,9,FALSE)&lt;&gt;0,HLOOKUP(INT($I440),'1. Eingabemaske'!$I$12:$V$21,9,FALSE),""),"")</f>
        <v/>
      </c>
      <c r="AR440" s="103"/>
      <c r="AS440" s="94" t="str">
        <f>IF(AND(ISTEXT($D440),ISNUMBER($AR440)),IF(HLOOKUP(INT($I440),'1. Eingabemaske'!$I$12:$V$21,10,FALSE)&lt;&gt;0,HLOOKUP(INT($I440),'1. Eingabemaske'!$I$12:$V$21,10,FALSE),""),"")</f>
        <v/>
      </c>
      <c r="AT440" s="95" t="str">
        <f>IF(ISTEXT($D440),(IF($AQ440="",0,IF('1. Eingabemaske'!$F$19="","",(IF('1. Eingabemaske'!$F$19=0,($AP440/'1. Eingabemaske'!$G$19),($AP440-1)/('1. Eingabemaske'!$G$19-1))*$AQ440)))+IF($AS440="",0,IF('1. Eingabemaske'!$F$20="","",(IF('1. Eingabemaske'!$F$20=0,($AR440/'1. Eingabemaske'!$G$20),($AR440-1)/('1. Eingabemaske'!$G$20-1))*$AS440)))),"")</f>
        <v/>
      </c>
      <c r="AU440" s="103"/>
      <c r="AV440" s="94" t="str">
        <f>IF(AND(ISTEXT($D440),ISNUMBER($AU440)),IF(HLOOKUP(INT($I440),'1. Eingabemaske'!$I$12:$V$21,11,FALSE)&lt;&gt;0,HLOOKUP(INT($I440),'1. Eingabemaske'!$I$12:$V$21,11,FALSE),""),"")</f>
        <v/>
      </c>
      <c r="AW440" s="103"/>
      <c r="AX440" s="94" t="str">
        <f>IF(AND(ISTEXT($D440),ISNUMBER($AW440)),IF(HLOOKUP(INT($I440),'1. Eingabemaske'!$I$12:$V$21,12,FALSE)&lt;&gt;0,HLOOKUP(INT($I440),'1. Eingabemaske'!$I$12:$V$21,12,FALSE),""),"")</f>
        <v/>
      </c>
      <c r="AY440" s="95" t="str">
        <f>IF(ISTEXT($D440),SUM(IF($AV440="",0,IF('1. Eingabemaske'!$F$21="","",(IF('1. Eingabemaske'!$F$21=0,($AU440/'1. Eingabemaske'!$G$21),($AU440-1)/('1. Eingabemaske'!$G$21-1)))*$AV440)),IF($AX440="",0,IF('1. Eingabemaske'!#REF!="","",(IF('1. Eingabemaske'!#REF!=0,($AW440/'1. Eingabemaske'!#REF!),($AW440-1)/('1. Eingabemaske'!#REF!-1)))*$AX440))),"")</f>
        <v/>
      </c>
      <c r="AZ440" s="84" t="str">
        <f t="shared" si="54"/>
        <v>Bitte BES einfügen</v>
      </c>
      <c r="BA440" s="96" t="str">
        <f t="shared" si="55"/>
        <v/>
      </c>
      <c r="BB440" s="100"/>
      <c r="BC440" s="100"/>
      <c r="BD440" s="100"/>
    </row>
    <row r="441" spans="2:56" ht="13.5" thickBot="1" x14ac:dyDescent="0.45">
      <c r="B441" s="99" t="str">
        <f t="shared" si="48"/>
        <v xml:space="preserve"> </v>
      </c>
      <c r="C441" s="100"/>
      <c r="D441" s="100"/>
      <c r="E441" s="100"/>
      <c r="F441" s="100"/>
      <c r="G441" s="101"/>
      <c r="H441" s="101"/>
      <c r="I441" s="84" t="str">
        <f>IF(ISBLANK(Tableau1[[#This Row],[Name]]),"",((Tableau1[[#This Row],[Testdatum]]-Tableau1[[#This Row],[Geburtsdatum]])/365))</f>
        <v/>
      </c>
      <c r="J441" s="102" t="str">
        <f t="shared" si="49"/>
        <v xml:space="preserve"> </v>
      </c>
      <c r="K441" s="103"/>
      <c r="L441" s="103"/>
      <c r="M441" s="104" t="str">
        <f>IF(ISTEXT(D441),IF(L441="","",IF(HLOOKUP(INT($I441),'1. Eingabemaske'!$I$12:$V$21,2,FALSE)&lt;&gt;0,HLOOKUP(INT($I441),'1. Eingabemaske'!$I$12:$V$21,2,FALSE),"")),"")</f>
        <v/>
      </c>
      <c r="N441" s="105" t="str">
        <f>IF(ISTEXT($D441),IF(F441="M",IF(L441="","",IF($K441="Frühentwickler",VLOOKUP(INT($I441),'1. Eingabemaske'!$Z$12:$AF$28,5,FALSE),IF($K441="Normalentwickler",VLOOKUP(INT($I441),'1. Eingabemaske'!$Z$12:$AF$23,6,FALSE),IF($K441="Spätentwickler",VLOOKUP(INT($I441),'1. Eingabemaske'!$Z$12:$AF$23,7,FALSE),0)))+((VLOOKUP(INT($I441),'1. Eingabemaske'!$Z$12:$AF$23,2,FALSE))*(($G441-DATE(YEAR($G441),1,1)+1)/365))),IF(F441="W",(IF($K441="Frühentwickler",VLOOKUP(INT($I441),'1. Eingabemaske'!$AH$12:$AN$28,5,FALSE),IF($K441="Normalentwickler",VLOOKUP(INT($I441),'1. Eingabemaske'!$AH$12:$AN$23,6,FALSE),IF($K441="Spätentwickler",VLOOKUP(INT($I441),'1. Eingabemaske'!$AH$12:$AN$23,7,FALSE),0)))+((VLOOKUP(INT($I441),'1. Eingabemaske'!$AH$12:$AN$23,2,FALSE))*(($G441-DATE(YEAR($G441),1,1)+1)/365))),"Geschlecht fehlt!")),"")</f>
        <v/>
      </c>
      <c r="O441" s="106" t="str">
        <f>IF(ISTEXT(D441),IF(M441="","",IF('1. Eingabemaske'!$F$13="",0,(IF('1. Eingabemaske'!$F$13=0,(L441/'1. Eingabemaske'!$G$13),(L441-1)/('1. Eingabemaske'!$G$13-1))*M441*N441))),"")</f>
        <v/>
      </c>
      <c r="P441" s="103"/>
      <c r="Q441" s="103"/>
      <c r="R441" s="104" t="str">
        <f t="shared" si="50"/>
        <v/>
      </c>
      <c r="S441" s="104" t="str">
        <f>IF(AND(ISTEXT($D441),ISNUMBER(R441)),IF(HLOOKUP(INT($I441),'1. Eingabemaske'!$I$12:$V$21,3,FALSE)&lt;&gt;0,HLOOKUP(INT($I441),'1. Eingabemaske'!$I$12:$V$21,3,FALSE),""),"")</f>
        <v/>
      </c>
      <c r="T441" s="106" t="str">
        <f>IF(ISTEXT($D441),IF($S441="","",IF($R441="","",IF('1. Eingabemaske'!$F$14="",0,(IF('1. Eingabemaske'!$F$14=0,(R441/'1. Eingabemaske'!$G$14),(R441-1)/('1. Eingabemaske'!$G$14-1))*$S441)))),"")</f>
        <v/>
      </c>
      <c r="U441" s="103"/>
      <c r="V441" s="103"/>
      <c r="W441" s="104" t="str">
        <f t="shared" si="51"/>
        <v/>
      </c>
      <c r="X441" s="104" t="str">
        <f>IF(AND(ISTEXT($D441),ISNUMBER(W441)),IF(HLOOKUP(INT($I441),'1. Eingabemaske'!$I$12:$V$21,4,FALSE)&lt;&gt;0,HLOOKUP(INT($I441),'1. Eingabemaske'!$I$12:$V$21,4,FALSE),""),"")</f>
        <v/>
      </c>
      <c r="Y441" s="108" t="str">
        <f>IF(ISTEXT($D441),IF($W441="","",IF($X441="","",IF('1. Eingabemaske'!$F$15="","",(IF('1. Eingabemaske'!$F$15=0,($W441/'1. Eingabemaske'!$G$15),($W441-1)/('1. Eingabemaske'!$G$15-1))*$X441)))),"")</f>
        <v/>
      </c>
      <c r="Z441" s="103"/>
      <c r="AA441" s="103"/>
      <c r="AB441" s="104" t="str">
        <f t="shared" si="52"/>
        <v/>
      </c>
      <c r="AC441" s="104" t="str">
        <f>IF(AND(ISTEXT($D441),ISNUMBER($AB441)),IF(HLOOKUP(INT($I441),'1. Eingabemaske'!$I$12:$V$21,5,FALSE)&lt;&gt;0,HLOOKUP(INT($I441),'1. Eingabemaske'!$I$12:$V$21,5,FALSE),""),"")</f>
        <v/>
      </c>
      <c r="AD441" s="91" t="str">
        <f>IF(ISTEXT($D441),IF($AC441="","",IF('1. Eingabemaske'!$F$16="","",(IF('1. Eingabemaske'!$F$16=0,($AB441/'1. Eingabemaske'!$G$16),($AB441-1)/('1. Eingabemaske'!$G$16-1))*$AC441))),"")</f>
        <v/>
      </c>
      <c r="AE441" s="92" t="str">
        <f>IF(ISTEXT($D441),IF(F441="M",IF(L441="","",IF($K441="Frühentwickler",VLOOKUP(INT($I441),'1. Eingabemaske'!$Z$12:$AF$28,5,FALSE),IF($K441="Normalentwickler",VLOOKUP(INT($I441),'1. Eingabemaske'!$Z$12:$AF$23,6,FALSE),IF($K441="Spätentwickler",VLOOKUP(INT($I441),'1. Eingabemaske'!$Z$12:$AF$23,7,FALSE),0)))+((VLOOKUP(INT($I441),'1. Eingabemaske'!$Z$12:$AF$23,2,FALSE))*(($G441-DATE(YEAR($G441),1,1)+1)/365))),IF(F441="W",(IF($K441="Frühentwickler",VLOOKUP(INT($I441),'1. Eingabemaske'!$AH$12:$AN$28,5,FALSE),IF($K441="Normalentwickler",VLOOKUP(INT($I441),'1. Eingabemaske'!$AH$12:$AN$23,6,FALSE),IF($K441="Spätentwickler",VLOOKUP(INT($I441),'1. Eingabemaske'!$AH$12:$AN$23,7,FALSE),0)))+((VLOOKUP(INT($I441),'1. Eingabemaske'!$AH$12:$AN$23,2,FALSE))*(($G441-DATE(YEAR($G441),1,1)+1)/365))),"Geschlecht fehlt!")),"")</f>
        <v/>
      </c>
      <c r="AF441" s="93" t="str">
        <f t="shared" si="53"/>
        <v/>
      </c>
      <c r="AG441" s="103"/>
      <c r="AH441" s="94" t="str">
        <f>IF(AND(ISTEXT($D441),ISNUMBER($AG441)),IF(HLOOKUP(INT($I441),'1. Eingabemaske'!$I$12:$V$21,6,FALSE)&lt;&gt;0,HLOOKUP(INT($I441),'1. Eingabemaske'!$I$12:$V$21,6,FALSE),""),"")</f>
        <v/>
      </c>
      <c r="AI441" s="91" t="str">
        <f>IF(ISTEXT($D441),IF($AH441="","",IF('1. Eingabemaske'!$F$17="","",(IF('1. Eingabemaske'!$F$17=0,($AG441/'1. Eingabemaske'!$G$17),($AG441-1)/('1. Eingabemaske'!$G$17-1))*$AH441))),"")</f>
        <v/>
      </c>
      <c r="AJ441" s="103"/>
      <c r="AK441" s="94" t="str">
        <f>IF(AND(ISTEXT($D441),ISNUMBER($AJ441)),IF(HLOOKUP(INT($I441),'1. Eingabemaske'!$I$12:$V$21,7,FALSE)&lt;&gt;0,HLOOKUP(INT($I441),'1. Eingabemaske'!$I$12:$V$21,7,FALSE),""),"")</f>
        <v/>
      </c>
      <c r="AL441" s="91" t="str">
        <f>IF(ISTEXT($D441),IF(AJ441=0,0,IF($AK441="","",IF('1. Eingabemaske'!$F$18="","",(IF('1. Eingabemaske'!$F$18=0,($AJ441/'1. Eingabemaske'!$G$18),($AJ441-1)/('1. Eingabemaske'!$G$18-1))*$AK441)))),"")</f>
        <v/>
      </c>
      <c r="AM441" s="103"/>
      <c r="AN441" s="94" t="str">
        <f>IF(AND(ISTEXT($D441),ISNUMBER($AM441)),IF(HLOOKUP(INT($I441),'1. Eingabemaske'!$I$12:$V$21,8,FALSE)&lt;&gt;0,HLOOKUP(INT($I441),'1. Eingabemaske'!$I$12:$V$21,8,FALSE),""),"")</f>
        <v/>
      </c>
      <c r="AO441" s="89" t="str">
        <f>IF(ISTEXT($D441),IF($AN441="","",IF('1. Eingabemaske'!#REF!="","",(IF('1. Eingabemaske'!#REF!=0,($AM441/'1. Eingabemaske'!#REF!),($AM441-1)/('1. Eingabemaske'!#REF!-1))*$AN441))),"")</f>
        <v/>
      </c>
      <c r="AP441" s="110"/>
      <c r="AQ441" s="94" t="str">
        <f>IF(AND(ISTEXT($D441),ISNUMBER($AP441)),IF(HLOOKUP(INT($I441),'1. Eingabemaske'!$I$12:$V$21,9,FALSE)&lt;&gt;0,HLOOKUP(INT($I441),'1. Eingabemaske'!$I$12:$V$21,9,FALSE),""),"")</f>
        <v/>
      </c>
      <c r="AR441" s="103"/>
      <c r="AS441" s="94" t="str">
        <f>IF(AND(ISTEXT($D441),ISNUMBER($AR441)),IF(HLOOKUP(INT($I441),'1. Eingabemaske'!$I$12:$V$21,10,FALSE)&lt;&gt;0,HLOOKUP(INT($I441),'1. Eingabemaske'!$I$12:$V$21,10,FALSE),""),"")</f>
        <v/>
      </c>
      <c r="AT441" s="95" t="str">
        <f>IF(ISTEXT($D441),(IF($AQ441="",0,IF('1. Eingabemaske'!$F$19="","",(IF('1. Eingabemaske'!$F$19=0,($AP441/'1. Eingabemaske'!$G$19),($AP441-1)/('1. Eingabemaske'!$G$19-1))*$AQ441)))+IF($AS441="",0,IF('1. Eingabemaske'!$F$20="","",(IF('1. Eingabemaske'!$F$20=0,($AR441/'1. Eingabemaske'!$G$20),($AR441-1)/('1. Eingabemaske'!$G$20-1))*$AS441)))),"")</f>
        <v/>
      </c>
      <c r="AU441" s="103"/>
      <c r="AV441" s="94" t="str">
        <f>IF(AND(ISTEXT($D441),ISNUMBER($AU441)),IF(HLOOKUP(INT($I441),'1. Eingabemaske'!$I$12:$V$21,11,FALSE)&lt;&gt;0,HLOOKUP(INT($I441),'1. Eingabemaske'!$I$12:$V$21,11,FALSE),""),"")</f>
        <v/>
      </c>
      <c r="AW441" s="103"/>
      <c r="AX441" s="94" t="str">
        <f>IF(AND(ISTEXT($D441),ISNUMBER($AW441)),IF(HLOOKUP(INT($I441),'1. Eingabemaske'!$I$12:$V$21,12,FALSE)&lt;&gt;0,HLOOKUP(INT($I441),'1. Eingabemaske'!$I$12:$V$21,12,FALSE),""),"")</f>
        <v/>
      </c>
      <c r="AY441" s="95" t="str">
        <f>IF(ISTEXT($D441),SUM(IF($AV441="",0,IF('1. Eingabemaske'!$F$21="","",(IF('1. Eingabemaske'!$F$21=0,($AU441/'1. Eingabemaske'!$G$21),($AU441-1)/('1. Eingabemaske'!$G$21-1)))*$AV441)),IF($AX441="",0,IF('1. Eingabemaske'!#REF!="","",(IF('1. Eingabemaske'!#REF!=0,($AW441/'1. Eingabemaske'!#REF!),($AW441-1)/('1. Eingabemaske'!#REF!-1)))*$AX441))),"")</f>
        <v/>
      </c>
      <c r="AZ441" s="84" t="str">
        <f t="shared" si="54"/>
        <v>Bitte BES einfügen</v>
      </c>
      <c r="BA441" s="96" t="str">
        <f t="shared" si="55"/>
        <v/>
      </c>
      <c r="BB441" s="100"/>
      <c r="BC441" s="100"/>
      <c r="BD441" s="100"/>
    </row>
    <row r="442" spans="2:56" ht="13.5" thickBot="1" x14ac:dyDescent="0.45">
      <c r="B442" s="99" t="str">
        <f t="shared" si="48"/>
        <v xml:space="preserve"> </v>
      </c>
      <c r="C442" s="100"/>
      <c r="D442" s="100"/>
      <c r="E442" s="100"/>
      <c r="F442" s="100"/>
      <c r="G442" s="101"/>
      <c r="H442" s="101"/>
      <c r="I442" s="84" t="str">
        <f>IF(ISBLANK(Tableau1[[#This Row],[Name]]),"",((Tableau1[[#This Row],[Testdatum]]-Tableau1[[#This Row],[Geburtsdatum]])/365))</f>
        <v/>
      </c>
      <c r="J442" s="102" t="str">
        <f t="shared" si="49"/>
        <v xml:space="preserve"> </v>
      </c>
      <c r="K442" s="103"/>
      <c r="L442" s="103"/>
      <c r="M442" s="104" t="str">
        <f>IF(ISTEXT(D442),IF(L442="","",IF(HLOOKUP(INT($I442),'1. Eingabemaske'!$I$12:$V$21,2,FALSE)&lt;&gt;0,HLOOKUP(INT($I442),'1. Eingabemaske'!$I$12:$V$21,2,FALSE),"")),"")</f>
        <v/>
      </c>
      <c r="N442" s="105" t="str">
        <f>IF(ISTEXT($D442),IF(F442="M",IF(L442="","",IF($K442="Frühentwickler",VLOOKUP(INT($I442),'1. Eingabemaske'!$Z$12:$AF$28,5,FALSE),IF($K442="Normalentwickler",VLOOKUP(INT($I442),'1. Eingabemaske'!$Z$12:$AF$23,6,FALSE),IF($K442="Spätentwickler",VLOOKUP(INT($I442),'1. Eingabemaske'!$Z$12:$AF$23,7,FALSE),0)))+((VLOOKUP(INT($I442),'1. Eingabemaske'!$Z$12:$AF$23,2,FALSE))*(($G442-DATE(YEAR($G442),1,1)+1)/365))),IF(F442="W",(IF($K442="Frühentwickler",VLOOKUP(INT($I442),'1. Eingabemaske'!$AH$12:$AN$28,5,FALSE),IF($K442="Normalentwickler",VLOOKUP(INT($I442),'1. Eingabemaske'!$AH$12:$AN$23,6,FALSE),IF($K442="Spätentwickler",VLOOKUP(INT($I442),'1. Eingabemaske'!$AH$12:$AN$23,7,FALSE),0)))+((VLOOKUP(INT($I442),'1. Eingabemaske'!$AH$12:$AN$23,2,FALSE))*(($G442-DATE(YEAR($G442),1,1)+1)/365))),"Geschlecht fehlt!")),"")</f>
        <v/>
      </c>
      <c r="O442" s="106" t="str">
        <f>IF(ISTEXT(D442),IF(M442="","",IF('1. Eingabemaske'!$F$13="",0,(IF('1. Eingabemaske'!$F$13=0,(L442/'1. Eingabemaske'!$G$13),(L442-1)/('1. Eingabemaske'!$G$13-1))*M442*N442))),"")</f>
        <v/>
      </c>
      <c r="P442" s="103"/>
      <c r="Q442" s="103"/>
      <c r="R442" s="104" t="str">
        <f t="shared" si="50"/>
        <v/>
      </c>
      <c r="S442" s="104" t="str">
        <f>IF(AND(ISTEXT($D442),ISNUMBER(R442)),IF(HLOOKUP(INT($I442),'1. Eingabemaske'!$I$12:$V$21,3,FALSE)&lt;&gt;0,HLOOKUP(INT($I442),'1. Eingabemaske'!$I$12:$V$21,3,FALSE),""),"")</f>
        <v/>
      </c>
      <c r="T442" s="106" t="str">
        <f>IF(ISTEXT($D442),IF($S442="","",IF($R442="","",IF('1. Eingabemaske'!$F$14="",0,(IF('1. Eingabemaske'!$F$14=0,(R442/'1. Eingabemaske'!$G$14),(R442-1)/('1. Eingabemaske'!$G$14-1))*$S442)))),"")</f>
        <v/>
      </c>
      <c r="U442" s="103"/>
      <c r="V442" s="103"/>
      <c r="W442" s="104" t="str">
        <f t="shared" si="51"/>
        <v/>
      </c>
      <c r="X442" s="104" t="str">
        <f>IF(AND(ISTEXT($D442),ISNUMBER(W442)),IF(HLOOKUP(INT($I442),'1. Eingabemaske'!$I$12:$V$21,4,FALSE)&lt;&gt;0,HLOOKUP(INT($I442),'1. Eingabemaske'!$I$12:$V$21,4,FALSE),""),"")</f>
        <v/>
      </c>
      <c r="Y442" s="108" t="str">
        <f>IF(ISTEXT($D442),IF($W442="","",IF($X442="","",IF('1. Eingabemaske'!$F$15="","",(IF('1. Eingabemaske'!$F$15=0,($W442/'1. Eingabemaske'!$G$15),($W442-1)/('1. Eingabemaske'!$G$15-1))*$X442)))),"")</f>
        <v/>
      </c>
      <c r="Z442" s="103"/>
      <c r="AA442" s="103"/>
      <c r="AB442" s="104" t="str">
        <f t="shared" si="52"/>
        <v/>
      </c>
      <c r="AC442" s="104" t="str">
        <f>IF(AND(ISTEXT($D442),ISNUMBER($AB442)),IF(HLOOKUP(INT($I442),'1. Eingabemaske'!$I$12:$V$21,5,FALSE)&lt;&gt;0,HLOOKUP(INT($I442),'1. Eingabemaske'!$I$12:$V$21,5,FALSE),""),"")</f>
        <v/>
      </c>
      <c r="AD442" s="91" t="str">
        <f>IF(ISTEXT($D442),IF($AC442="","",IF('1. Eingabemaske'!$F$16="","",(IF('1. Eingabemaske'!$F$16=0,($AB442/'1. Eingabemaske'!$G$16),($AB442-1)/('1. Eingabemaske'!$G$16-1))*$AC442))),"")</f>
        <v/>
      </c>
      <c r="AE442" s="92" t="str">
        <f>IF(ISTEXT($D442),IF(F442="M",IF(L442="","",IF($K442="Frühentwickler",VLOOKUP(INT($I442),'1. Eingabemaske'!$Z$12:$AF$28,5,FALSE),IF($K442="Normalentwickler",VLOOKUP(INT($I442),'1. Eingabemaske'!$Z$12:$AF$23,6,FALSE),IF($K442="Spätentwickler",VLOOKUP(INT($I442),'1. Eingabemaske'!$Z$12:$AF$23,7,FALSE),0)))+((VLOOKUP(INT($I442),'1. Eingabemaske'!$Z$12:$AF$23,2,FALSE))*(($G442-DATE(YEAR($G442),1,1)+1)/365))),IF(F442="W",(IF($K442="Frühentwickler",VLOOKUP(INT($I442),'1. Eingabemaske'!$AH$12:$AN$28,5,FALSE),IF($K442="Normalentwickler",VLOOKUP(INT($I442),'1. Eingabemaske'!$AH$12:$AN$23,6,FALSE),IF($K442="Spätentwickler",VLOOKUP(INT($I442),'1. Eingabemaske'!$AH$12:$AN$23,7,FALSE),0)))+((VLOOKUP(INT($I442),'1. Eingabemaske'!$AH$12:$AN$23,2,FALSE))*(($G442-DATE(YEAR($G442),1,1)+1)/365))),"Geschlecht fehlt!")),"")</f>
        <v/>
      </c>
      <c r="AF442" s="93" t="str">
        <f t="shared" si="53"/>
        <v/>
      </c>
      <c r="AG442" s="103"/>
      <c r="AH442" s="94" t="str">
        <f>IF(AND(ISTEXT($D442),ISNUMBER($AG442)),IF(HLOOKUP(INT($I442),'1. Eingabemaske'!$I$12:$V$21,6,FALSE)&lt;&gt;0,HLOOKUP(INT($I442),'1. Eingabemaske'!$I$12:$V$21,6,FALSE),""),"")</f>
        <v/>
      </c>
      <c r="AI442" s="91" t="str">
        <f>IF(ISTEXT($D442),IF($AH442="","",IF('1. Eingabemaske'!$F$17="","",(IF('1. Eingabemaske'!$F$17=0,($AG442/'1. Eingabemaske'!$G$17),($AG442-1)/('1. Eingabemaske'!$G$17-1))*$AH442))),"")</f>
        <v/>
      </c>
      <c r="AJ442" s="103"/>
      <c r="AK442" s="94" t="str">
        <f>IF(AND(ISTEXT($D442),ISNUMBER($AJ442)),IF(HLOOKUP(INT($I442),'1. Eingabemaske'!$I$12:$V$21,7,FALSE)&lt;&gt;0,HLOOKUP(INT($I442),'1. Eingabemaske'!$I$12:$V$21,7,FALSE),""),"")</f>
        <v/>
      </c>
      <c r="AL442" s="91" t="str">
        <f>IF(ISTEXT($D442),IF(AJ442=0,0,IF($AK442="","",IF('1. Eingabemaske'!$F$18="","",(IF('1. Eingabemaske'!$F$18=0,($AJ442/'1. Eingabemaske'!$G$18),($AJ442-1)/('1. Eingabemaske'!$G$18-1))*$AK442)))),"")</f>
        <v/>
      </c>
      <c r="AM442" s="103"/>
      <c r="AN442" s="94" t="str">
        <f>IF(AND(ISTEXT($D442),ISNUMBER($AM442)),IF(HLOOKUP(INT($I442),'1. Eingabemaske'!$I$12:$V$21,8,FALSE)&lt;&gt;0,HLOOKUP(INT($I442),'1. Eingabemaske'!$I$12:$V$21,8,FALSE),""),"")</f>
        <v/>
      </c>
      <c r="AO442" s="89" t="str">
        <f>IF(ISTEXT($D442),IF($AN442="","",IF('1. Eingabemaske'!#REF!="","",(IF('1. Eingabemaske'!#REF!=0,($AM442/'1. Eingabemaske'!#REF!),($AM442-1)/('1. Eingabemaske'!#REF!-1))*$AN442))),"")</f>
        <v/>
      </c>
      <c r="AP442" s="110"/>
      <c r="AQ442" s="94" t="str">
        <f>IF(AND(ISTEXT($D442),ISNUMBER($AP442)),IF(HLOOKUP(INT($I442),'1. Eingabemaske'!$I$12:$V$21,9,FALSE)&lt;&gt;0,HLOOKUP(INT($I442),'1. Eingabemaske'!$I$12:$V$21,9,FALSE),""),"")</f>
        <v/>
      </c>
      <c r="AR442" s="103"/>
      <c r="AS442" s="94" t="str">
        <f>IF(AND(ISTEXT($D442),ISNUMBER($AR442)),IF(HLOOKUP(INT($I442),'1. Eingabemaske'!$I$12:$V$21,10,FALSE)&lt;&gt;0,HLOOKUP(INT($I442),'1. Eingabemaske'!$I$12:$V$21,10,FALSE),""),"")</f>
        <v/>
      </c>
      <c r="AT442" s="95" t="str">
        <f>IF(ISTEXT($D442),(IF($AQ442="",0,IF('1. Eingabemaske'!$F$19="","",(IF('1. Eingabemaske'!$F$19=0,($AP442/'1. Eingabemaske'!$G$19),($AP442-1)/('1. Eingabemaske'!$G$19-1))*$AQ442)))+IF($AS442="",0,IF('1. Eingabemaske'!$F$20="","",(IF('1. Eingabemaske'!$F$20=0,($AR442/'1. Eingabemaske'!$G$20),($AR442-1)/('1. Eingabemaske'!$G$20-1))*$AS442)))),"")</f>
        <v/>
      </c>
      <c r="AU442" s="103"/>
      <c r="AV442" s="94" t="str">
        <f>IF(AND(ISTEXT($D442),ISNUMBER($AU442)),IF(HLOOKUP(INT($I442),'1. Eingabemaske'!$I$12:$V$21,11,FALSE)&lt;&gt;0,HLOOKUP(INT($I442),'1. Eingabemaske'!$I$12:$V$21,11,FALSE),""),"")</f>
        <v/>
      </c>
      <c r="AW442" s="103"/>
      <c r="AX442" s="94" t="str">
        <f>IF(AND(ISTEXT($D442),ISNUMBER($AW442)),IF(HLOOKUP(INT($I442),'1. Eingabemaske'!$I$12:$V$21,12,FALSE)&lt;&gt;0,HLOOKUP(INT($I442),'1. Eingabemaske'!$I$12:$V$21,12,FALSE),""),"")</f>
        <v/>
      </c>
      <c r="AY442" s="95" t="str">
        <f>IF(ISTEXT($D442),SUM(IF($AV442="",0,IF('1. Eingabemaske'!$F$21="","",(IF('1. Eingabemaske'!$F$21=0,($AU442/'1. Eingabemaske'!$G$21),($AU442-1)/('1. Eingabemaske'!$G$21-1)))*$AV442)),IF($AX442="",0,IF('1. Eingabemaske'!#REF!="","",(IF('1. Eingabemaske'!#REF!=0,($AW442/'1. Eingabemaske'!#REF!),($AW442-1)/('1. Eingabemaske'!#REF!-1)))*$AX442))),"")</f>
        <v/>
      </c>
      <c r="AZ442" s="84" t="str">
        <f t="shared" si="54"/>
        <v>Bitte BES einfügen</v>
      </c>
      <c r="BA442" s="96" t="str">
        <f t="shared" si="55"/>
        <v/>
      </c>
      <c r="BB442" s="100"/>
      <c r="BC442" s="100"/>
      <c r="BD442" s="100"/>
    </row>
    <row r="443" spans="2:56" ht="13.5" thickBot="1" x14ac:dyDescent="0.45">
      <c r="B443" s="99" t="str">
        <f t="shared" si="48"/>
        <v xml:space="preserve"> </v>
      </c>
      <c r="C443" s="100"/>
      <c r="D443" s="100"/>
      <c r="E443" s="100"/>
      <c r="F443" s="100"/>
      <c r="G443" s="101"/>
      <c r="H443" s="101"/>
      <c r="I443" s="84" t="str">
        <f>IF(ISBLANK(Tableau1[[#This Row],[Name]]),"",((Tableau1[[#This Row],[Testdatum]]-Tableau1[[#This Row],[Geburtsdatum]])/365))</f>
        <v/>
      </c>
      <c r="J443" s="102" t="str">
        <f t="shared" si="49"/>
        <v xml:space="preserve"> </v>
      </c>
      <c r="K443" s="103"/>
      <c r="L443" s="103"/>
      <c r="M443" s="104" t="str">
        <f>IF(ISTEXT(D443),IF(L443="","",IF(HLOOKUP(INT($I443),'1. Eingabemaske'!$I$12:$V$21,2,FALSE)&lt;&gt;0,HLOOKUP(INT($I443),'1. Eingabemaske'!$I$12:$V$21,2,FALSE),"")),"")</f>
        <v/>
      </c>
      <c r="N443" s="105" t="str">
        <f>IF(ISTEXT($D443),IF(F443="M",IF(L443="","",IF($K443="Frühentwickler",VLOOKUP(INT($I443),'1. Eingabemaske'!$Z$12:$AF$28,5,FALSE),IF($K443="Normalentwickler",VLOOKUP(INT($I443),'1. Eingabemaske'!$Z$12:$AF$23,6,FALSE),IF($K443="Spätentwickler",VLOOKUP(INT($I443),'1. Eingabemaske'!$Z$12:$AF$23,7,FALSE),0)))+((VLOOKUP(INT($I443),'1. Eingabemaske'!$Z$12:$AF$23,2,FALSE))*(($G443-DATE(YEAR($G443),1,1)+1)/365))),IF(F443="W",(IF($K443="Frühentwickler",VLOOKUP(INT($I443),'1. Eingabemaske'!$AH$12:$AN$28,5,FALSE),IF($K443="Normalentwickler",VLOOKUP(INT($I443),'1. Eingabemaske'!$AH$12:$AN$23,6,FALSE),IF($K443="Spätentwickler",VLOOKUP(INT($I443),'1. Eingabemaske'!$AH$12:$AN$23,7,FALSE),0)))+((VLOOKUP(INT($I443),'1. Eingabemaske'!$AH$12:$AN$23,2,FALSE))*(($G443-DATE(YEAR($G443),1,1)+1)/365))),"Geschlecht fehlt!")),"")</f>
        <v/>
      </c>
      <c r="O443" s="106" t="str">
        <f>IF(ISTEXT(D443),IF(M443="","",IF('1. Eingabemaske'!$F$13="",0,(IF('1. Eingabemaske'!$F$13=0,(L443/'1. Eingabemaske'!$G$13),(L443-1)/('1. Eingabemaske'!$G$13-1))*M443*N443))),"")</f>
        <v/>
      </c>
      <c r="P443" s="103"/>
      <c r="Q443" s="103"/>
      <c r="R443" s="104" t="str">
        <f t="shared" si="50"/>
        <v/>
      </c>
      <c r="S443" s="104" t="str">
        <f>IF(AND(ISTEXT($D443),ISNUMBER(R443)),IF(HLOOKUP(INT($I443),'1. Eingabemaske'!$I$12:$V$21,3,FALSE)&lt;&gt;0,HLOOKUP(INT($I443),'1. Eingabemaske'!$I$12:$V$21,3,FALSE),""),"")</f>
        <v/>
      </c>
      <c r="T443" s="106" t="str">
        <f>IF(ISTEXT($D443),IF($S443="","",IF($R443="","",IF('1. Eingabemaske'!$F$14="",0,(IF('1. Eingabemaske'!$F$14=0,(R443/'1. Eingabemaske'!$G$14),(R443-1)/('1. Eingabemaske'!$G$14-1))*$S443)))),"")</f>
        <v/>
      </c>
      <c r="U443" s="103"/>
      <c r="V443" s="103"/>
      <c r="W443" s="104" t="str">
        <f t="shared" si="51"/>
        <v/>
      </c>
      <c r="X443" s="104" t="str">
        <f>IF(AND(ISTEXT($D443),ISNUMBER(W443)),IF(HLOOKUP(INT($I443),'1. Eingabemaske'!$I$12:$V$21,4,FALSE)&lt;&gt;0,HLOOKUP(INT($I443),'1. Eingabemaske'!$I$12:$V$21,4,FALSE),""),"")</f>
        <v/>
      </c>
      <c r="Y443" s="108" t="str">
        <f>IF(ISTEXT($D443),IF($W443="","",IF($X443="","",IF('1. Eingabemaske'!$F$15="","",(IF('1. Eingabemaske'!$F$15=0,($W443/'1. Eingabemaske'!$G$15),($W443-1)/('1. Eingabemaske'!$G$15-1))*$X443)))),"")</f>
        <v/>
      </c>
      <c r="Z443" s="103"/>
      <c r="AA443" s="103"/>
      <c r="AB443" s="104" t="str">
        <f t="shared" si="52"/>
        <v/>
      </c>
      <c r="AC443" s="104" t="str">
        <f>IF(AND(ISTEXT($D443),ISNUMBER($AB443)),IF(HLOOKUP(INT($I443),'1. Eingabemaske'!$I$12:$V$21,5,FALSE)&lt;&gt;0,HLOOKUP(INT($I443),'1. Eingabemaske'!$I$12:$V$21,5,FALSE),""),"")</f>
        <v/>
      </c>
      <c r="AD443" s="91" t="str">
        <f>IF(ISTEXT($D443),IF($AC443="","",IF('1. Eingabemaske'!$F$16="","",(IF('1. Eingabemaske'!$F$16=0,($AB443/'1. Eingabemaske'!$G$16),($AB443-1)/('1. Eingabemaske'!$G$16-1))*$AC443))),"")</f>
        <v/>
      </c>
      <c r="AE443" s="92" t="str">
        <f>IF(ISTEXT($D443),IF(F443="M",IF(L443="","",IF($K443="Frühentwickler",VLOOKUP(INT($I443),'1. Eingabemaske'!$Z$12:$AF$28,5,FALSE),IF($K443="Normalentwickler",VLOOKUP(INT($I443),'1. Eingabemaske'!$Z$12:$AF$23,6,FALSE),IF($K443="Spätentwickler",VLOOKUP(INT($I443),'1. Eingabemaske'!$Z$12:$AF$23,7,FALSE),0)))+((VLOOKUP(INT($I443),'1. Eingabemaske'!$Z$12:$AF$23,2,FALSE))*(($G443-DATE(YEAR($G443),1,1)+1)/365))),IF(F443="W",(IF($K443="Frühentwickler",VLOOKUP(INT($I443),'1. Eingabemaske'!$AH$12:$AN$28,5,FALSE),IF($K443="Normalentwickler",VLOOKUP(INT($I443),'1. Eingabemaske'!$AH$12:$AN$23,6,FALSE),IF($K443="Spätentwickler",VLOOKUP(INT($I443),'1. Eingabemaske'!$AH$12:$AN$23,7,FALSE),0)))+((VLOOKUP(INT($I443),'1. Eingabemaske'!$AH$12:$AN$23,2,FALSE))*(($G443-DATE(YEAR($G443),1,1)+1)/365))),"Geschlecht fehlt!")),"")</f>
        <v/>
      </c>
      <c r="AF443" s="93" t="str">
        <f t="shared" si="53"/>
        <v/>
      </c>
      <c r="AG443" s="103"/>
      <c r="AH443" s="94" t="str">
        <f>IF(AND(ISTEXT($D443),ISNUMBER($AG443)),IF(HLOOKUP(INT($I443),'1. Eingabemaske'!$I$12:$V$21,6,FALSE)&lt;&gt;0,HLOOKUP(INT($I443),'1. Eingabemaske'!$I$12:$V$21,6,FALSE),""),"")</f>
        <v/>
      </c>
      <c r="AI443" s="91" t="str">
        <f>IF(ISTEXT($D443),IF($AH443="","",IF('1. Eingabemaske'!$F$17="","",(IF('1. Eingabemaske'!$F$17=0,($AG443/'1. Eingabemaske'!$G$17),($AG443-1)/('1. Eingabemaske'!$G$17-1))*$AH443))),"")</f>
        <v/>
      </c>
      <c r="AJ443" s="103"/>
      <c r="AK443" s="94" t="str">
        <f>IF(AND(ISTEXT($D443),ISNUMBER($AJ443)),IF(HLOOKUP(INT($I443),'1. Eingabemaske'!$I$12:$V$21,7,FALSE)&lt;&gt;0,HLOOKUP(INT($I443),'1. Eingabemaske'!$I$12:$V$21,7,FALSE),""),"")</f>
        <v/>
      </c>
      <c r="AL443" s="91" t="str">
        <f>IF(ISTEXT($D443),IF(AJ443=0,0,IF($AK443="","",IF('1. Eingabemaske'!$F$18="","",(IF('1. Eingabemaske'!$F$18=0,($AJ443/'1. Eingabemaske'!$G$18),($AJ443-1)/('1. Eingabemaske'!$G$18-1))*$AK443)))),"")</f>
        <v/>
      </c>
      <c r="AM443" s="103"/>
      <c r="AN443" s="94" t="str">
        <f>IF(AND(ISTEXT($D443),ISNUMBER($AM443)),IF(HLOOKUP(INT($I443),'1. Eingabemaske'!$I$12:$V$21,8,FALSE)&lt;&gt;0,HLOOKUP(INT($I443),'1. Eingabemaske'!$I$12:$V$21,8,FALSE),""),"")</f>
        <v/>
      </c>
      <c r="AO443" s="89" t="str">
        <f>IF(ISTEXT($D443),IF($AN443="","",IF('1. Eingabemaske'!#REF!="","",(IF('1. Eingabemaske'!#REF!=0,($AM443/'1. Eingabemaske'!#REF!),($AM443-1)/('1. Eingabemaske'!#REF!-1))*$AN443))),"")</f>
        <v/>
      </c>
      <c r="AP443" s="110"/>
      <c r="AQ443" s="94" t="str">
        <f>IF(AND(ISTEXT($D443),ISNUMBER($AP443)),IF(HLOOKUP(INT($I443),'1. Eingabemaske'!$I$12:$V$21,9,FALSE)&lt;&gt;0,HLOOKUP(INT($I443),'1. Eingabemaske'!$I$12:$V$21,9,FALSE),""),"")</f>
        <v/>
      </c>
      <c r="AR443" s="103"/>
      <c r="AS443" s="94" t="str">
        <f>IF(AND(ISTEXT($D443),ISNUMBER($AR443)),IF(HLOOKUP(INT($I443),'1. Eingabemaske'!$I$12:$V$21,10,FALSE)&lt;&gt;0,HLOOKUP(INT($I443),'1. Eingabemaske'!$I$12:$V$21,10,FALSE),""),"")</f>
        <v/>
      </c>
      <c r="AT443" s="95" t="str">
        <f>IF(ISTEXT($D443),(IF($AQ443="",0,IF('1. Eingabemaske'!$F$19="","",(IF('1. Eingabemaske'!$F$19=0,($AP443/'1. Eingabemaske'!$G$19),($AP443-1)/('1. Eingabemaske'!$G$19-1))*$AQ443)))+IF($AS443="",0,IF('1. Eingabemaske'!$F$20="","",(IF('1. Eingabemaske'!$F$20=0,($AR443/'1. Eingabemaske'!$G$20),($AR443-1)/('1. Eingabemaske'!$G$20-1))*$AS443)))),"")</f>
        <v/>
      </c>
      <c r="AU443" s="103"/>
      <c r="AV443" s="94" t="str">
        <f>IF(AND(ISTEXT($D443),ISNUMBER($AU443)),IF(HLOOKUP(INT($I443),'1. Eingabemaske'!$I$12:$V$21,11,FALSE)&lt;&gt;0,HLOOKUP(INT($I443),'1. Eingabemaske'!$I$12:$V$21,11,FALSE),""),"")</f>
        <v/>
      </c>
      <c r="AW443" s="103"/>
      <c r="AX443" s="94" t="str">
        <f>IF(AND(ISTEXT($D443),ISNUMBER($AW443)),IF(HLOOKUP(INT($I443),'1. Eingabemaske'!$I$12:$V$21,12,FALSE)&lt;&gt;0,HLOOKUP(INT($I443),'1. Eingabemaske'!$I$12:$V$21,12,FALSE),""),"")</f>
        <v/>
      </c>
      <c r="AY443" s="95" t="str">
        <f>IF(ISTEXT($D443),SUM(IF($AV443="",0,IF('1. Eingabemaske'!$F$21="","",(IF('1. Eingabemaske'!$F$21=0,($AU443/'1. Eingabemaske'!$G$21),($AU443-1)/('1. Eingabemaske'!$G$21-1)))*$AV443)),IF($AX443="",0,IF('1. Eingabemaske'!#REF!="","",(IF('1. Eingabemaske'!#REF!=0,($AW443/'1. Eingabemaske'!#REF!),($AW443-1)/('1. Eingabemaske'!#REF!-1)))*$AX443))),"")</f>
        <v/>
      </c>
      <c r="AZ443" s="84" t="str">
        <f t="shared" si="54"/>
        <v>Bitte BES einfügen</v>
      </c>
      <c r="BA443" s="96" t="str">
        <f t="shared" si="55"/>
        <v/>
      </c>
      <c r="BB443" s="100"/>
      <c r="BC443" s="100"/>
      <c r="BD443" s="100"/>
    </row>
    <row r="444" spans="2:56" ht="13.5" thickBot="1" x14ac:dyDescent="0.45">
      <c r="B444" s="99" t="str">
        <f t="shared" si="48"/>
        <v xml:space="preserve"> </v>
      </c>
      <c r="C444" s="100"/>
      <c r="D444" s="100"/>
      <c r="E444" s="100"/>
      <c r="F444" s="100"/>
      <c r="G444" s="101"/>
      <c r="H444" s="101"/>
      <c r="I444" s="84" t="str">
        <f>IF(ISBLANK(Tableau1[[#This Row],[Name]]),"",((Tableau1[[#This Row],[Testdatum]]-Tableau1[[#This Row],[Geburtsdatum]])/365))</f>
        <v/>
      </c>
      <c r="J444" s="102" t="str">
        <f t="shared" si="49"/>
        <v xml:space="preserve"> </v>
      </c>
      <c r="K444" s="103"/>
      <c r="L444" s="103"/>
      <c r="M444" s="104" t="str">
        <f>IF(ISTEXT(D444),IF(L444="","",IF(HLOOKUP(INT($I444),'1. Eingabemaske'!$I$12:$V$21,2,FALSE)&lt;&gt;0,HLOOKUP(INT($I444),'1. Eingabemaske'!$I$12:$V$21,2,FALSE),"")),"")</f>
        <v/>
      </c>
      <c r="N444" s="105" t="str">
        <f>IF(ISTEXT($D444),IF(F444="M",IF(L444="","",IF($K444="Frühentwickler",VLOOKUP(INT($I444),'1. Eingabemaske'!$Z$12:$AF$28,5,FALSE),IF($K444="Normalentwickler",VLOOKUP(INT($I444),'1. Eingabemaske'!$Z$12:$AF$23,6,FALSE),IF($K444="Spätentwickler",VLOOKUP(INT($I444),'1. Eingabemaske'!$Z$12:$AF$23,7,FALSE),0)))+((VLOOKUP(INT($I444),'1. Eingabemaske'!$Z$12:$AF$23,2,FALSE))*(($G444-DATE(YEAR($G444),1,1)+1)/365))),IF(F444="W",(IF($K444="Frühentwickler",VLOOKUP(INT($I444),'1. Eingabemaske'!$AH$12:$AN$28,5,FALSE),IF($K444="Normalentwickler",VLOOKUP(INT($I444),'1. Eingabemaske'!$AH$12:$AN$23,6,FALSE),IF($K444="Spätentwickler",VLOOKUP(INT($I444),'1. Eingabemaske'!$AH$12:$AN$23,7,FALSE),0)))+((VLOOKUP(INT($I444),'1. Eingabemaske'!$AH$12:$AN$23,2,FALSE))*(($G444-DATE(YEAR($G444),1,1)+1)/365))),"Geschlecht fehlt!")),"")</f>
        <v/>
      </c>
      <c r="O444" s="106" t="str">
        <f>IF(ISTEXT(D444),IF(M444="","",IF('1. Eingabemaske'!$F$13="",0,(IF('1. Eingabemaske'!$F$13=0,(L444/'1. Eingabemaske'!$G$13),(L444-1)/('1. Eingabemaske'!$G$13-1))*M444*N444))),"")</f>
        <v/>
      </c>
      <c r="P444" s="103"/>
      <c r="Q444" s="103"/>
      <c r="R444" s="104" t="str">
        <f t="shared" si="50"/>
        <v/>
      </c>
      <c r="S444" s="104" t="str">
        <f>IF(AND(ISTEXT($D444),ISNUMBER(R444)),IF(HLOOKUP(INT($I444),'1. Eingabemaske'!$I$12:$V$21,3,FALSE)&lt;&gt;0,HLOOKUP(INT($I444),'1. Eingabemaske'!$I$12:$V$21,3,FALSE),""),"")</f>
        <v/>
      </c>
      <c r="T444" s="106" t="str">
        <f>IF(ISTEXT($D444),IF($S444="","",IF($R444="","",IF('1. Eingabemaske'!$F$14="",0,(IF('1. Eingabemaske'!$F$14=0,(R444/'1. Eingabemaske'!$G$14),(R444-1)/('1. Eingabemaske'!$G$14-1))*$S444)))),"")</f>
        <v/>
      </c>
      <c r="U444" s="103"/>
      <c r="V444" s="103"/>
      <c r="W444" s="104" t="str">
        <f t="shared" si="51"/>
        <v/>
      </c>
      <c r="X444" s="104" t="str">
        <f>IF(AND(ISTEXT($D444),ISNUMBER(W444)),IF(HLOOKUP(INT($I444),'1. Eingabemaske'!$I$12:$V$21,4,FALSE)&lt;&gt;0,HLOOKUP(INT($I444),'1. Eingabemaske'!$I$12:$V$21,4,FALSE),""),"")</f>
        <v/>
      </c>
      <c r="Y444" s="108" t="str">
        <f>IF(ISTEXT($D444),IF($W444="","",IF($X444="","",IF('1. Eingabemaske'!$F$15="","",(IF('1. Eingabemaske'!$F$15=0,($W444/'1. Eingabemaske'!$G$15),($W444-1)/('1. Eingabemaske'!$G$15-1))*$X444)))),"")</f>
        <v/>
      </c>
      <c r="Z444" s="103"/>
      <c r="AA444" s="103"/>
      <c r="AB444" s="104" t="str">
        <f t="shared" si="52"/>
        <v/>
      </c>
      <c r="AC444" s="104" t="str">
        <f>IF(AND(ISTEXT($D444),ISNUMBER($AB444)),IF(HLOOKUP(INT($I444),'1. Eingabemaske'!$I$12:$V$21,5,FALSE)&lt;&gt;0,HLOOKUP(INT($I444),'1. Eingabemaske'!$I$12:$V$21,5,FALSE),""),"")</f>
        <v/>
      </c>
      <c r="AD444" s="91" t="str">
        <f>IF(ISTEXT($D444),IF($AC444="","",IF('1. Eingabemaske'!$F$16="","",(IF('1. Eingabemaske'!$F$16=0,($AB444/'1. Eingabemaske'!$G$16),($AB444-1)/('1. Eingabemaske'!$G$16-1))*$AC444))),"")</f>
        <v/>
      </c>
      <c r="AE444" s="92" t="str">
        <f>IF(ISTEXT($D444),IF(F444="M",IF(L444="","",IF($K444="Frühentwickler",VLOOKUP(INT($I444),'1. Eingabemaske'!$Z$12:$AF$28,5,FALSE),IF($K444="Normalentwickler",VLOOKUP(INT($I444),'1. Eingabemaske'!$Z$12:$AF$23,6,FALSE),IF($K444="Spätentwickler",VLOOKUP(INT($I444),'1. Eingabemaske'!$Z$12:$AF$23,7,FALSE),0)))+((VLOOKUP(INT($I444),'1. Eingabemaske'!$Z$12:$AF$23,2,FALSE))*(($G444-DATE(YEAR($G444),1,1)+1)/365))),IF(F444="W",(IF($K444="Frühentwickler",VLOOKUP(INT($I444),'1. Eingabemaske'!$AH$12:$AN$28,5,FALSE),IF($K444="Normalentwickler",VLOOKUP(INT($I444),'1. Eingabemaske'!$AH$12:$AN$23,6,FALSE),IF($K444="Spätentwickler",VLOOKUP(INT($I444),'1. Eingabemaske'!$AH$12:$AN$23,7,FALSE),0)))+((VLOOKUP(INT($I444),'1. Eingabemaske'!$AH$12:$AN$23,2,FALSE))*(($G444-DATE(YEAR($G444),1,1)+1)/365))),"Geschlecht fehlt!")),"")</f>
        <v/>
      </c>
      <c r="AF444" s="93" t="str">
        <f t="shared" si="53"/>
        <v/>
      </c>
      <c r="AG444" s="103"/>
      <c r="AH444" s="94" t="str">
        <f>IF(AND(ISTEXT($D444),ISNUMBER($AG444)),IF(HLOOKUP(INT($I444),'1. Eingabemaske'!$I$12:$V$21,6,FALSE)&lt;&gt;0,HLOOKUP(INT($I444),'1. Eingabemaske'!$I$12:$V$21,6,FALSE),""),"")</f>
        <v/>
      </c>
      <c r="AI444" s="91" t="str">
        <f>IF(ISTEXT($D444),IF($AH444="","",IF('1. Eingabemaske'!$F$17="","",(IF('1. Eingabemaske'!$F$17=0,($AG444/'1. Eingabemaske'!$G$17),($AG444-1)/('1. Eingabemaske'!$G$17-1))*$AH444))),"")</f>
        <v/>
      </c>
      <c r="AJ444" s="103"/>
      <c r="AK444" s="94" t="str">
        <f>IF(AND(ISTEXT($D444),ISNUMBER($AJ444)),IF(HLOOKUP(INT($I444),'1. Eingabemaske'!$I$12:$V$21,7,FALSE)&lt;&gt;0,HLOOKUP(INT($I444),'1. Eingabemaske'!$I$12:$V$21,7,FALSE),""),"")</f>
        <v/>
      </c>
      <c r="AL444" s="91" t="str">
        <f>IF(ISTEXT($D444),IF(AJ444=0,0,IF($AK444="","",IF('1. Eingabemaske'!$F$18="","",(IF('1. Eingabemaske'!$F$18=0,($AJ444/'1. Eingabemaske'!$G$18),($AJ444-1)/('1. Eingabemaske'!$G$18-1))*$AK444)))),"")</f>
        <v/>
      </c>
      <c r="AM444" s="103"/>
      <c r="AN444" s="94" t="str">
        <f>IF(AND(ISTEXT($D444),ISNUMBER($AM444)),IF(HLOOKUP(INT($I444),'1. Eingabemaske'!$I$12:$V$21,8,FALSE)&lt;&gt;0,HLOOKUP(INT($I444),'1. Eingabemaske'!$I$12:$V$21,8,FALSE),""),"")</f>
        <v/>
      </c>
      <c r="AO444" s="89" t="str">
        <f>IF(ISTEXT($D444),IF($AN444="","",IF('1. Eingabemaske'!#REF!="","",(IF('1. Eingabemaske'!#REF!=0,($AM444/'1. Eingabemaske'!#REF!),($AM444-1)/('1. Eingabemaske'!#REF!-1))*$AN444))),"")</f>
        <v/>
      </c>
      <c r="AP444" s="110"/>
      <c r="AQ444" s="94" t="str">
        <f>IF(AND(ISTEXT($D444),ISNUMBER($AP444)),IF(HLOOKUP(INT($I444),'1. Eingabemaske'!$I$12:$V$21,9,FALSE)&lt;&gt;0,HLOOKUP(INT($I444),'1. Eingabemaske'!$I$12:$V$21,9,FALSE),""),"")</f>
        <v/>
      </c>
      <c r="AR444" s="103"/>
      <c r="AS444" s="94" t="str">
        <f>IF(AND(ISTEXT($D444),ISNUMBER($AR444)),IF(HLOOKUP(INT($I444),'1. Eingabemaske'!$I$12:$V$21,10,FALSE)&lt;&gt;0,HLOOKUP(INT($I444),'1. Eingabemaske'!$I$12:$V$21,10,FALSE),""),"")</f>
        <v/>
      </c>
      <c r="AT444" s="95" t="str">
        <f>IF(ISTEXT($D444),(IF($AQ444="",0,IF('1. Eingabemaske'!$F$19="","",(IF('1. Eingabemaske'!$F$19=0,($AP444/'1. Eingabemaske'!$G$19),($AP444-1)/('1. Eingabemaske'!$G$19-1))*$AQ444)))+IF($AS444="",0,IF('1. Eingabemaske'!$F$20="","",(IF('1. Eingabemaske'!$F$20=0,($AR444/'1. Eingabemaske'!$G$20),($AR444-1)/('1. Eingabemaske'!$G$20-1))*$AS444)))),"")</f>
        <v/>
      </c>
      <c r="AU444" s="103"/>
      <c r="AV444" s="94" t="str">
        <f>IF(AND(ISTEXT($D444),ISNUMBER($AU444)),IF(HLOOKUP(INT($I444),'1. Eingabemaske'!$I$12:$V$21,11,FALSE)&lt;&gt;0,HLOOKUP(INT($I444),'1. Eingabemaske'!$I$12:$V$21,11,FALSE),""),"")</f>
        <v/>
      </c>
      <c r="AW444" s="103"/>
      <c r="AX444" s="94" t="str">
        <f>IF(AND(ISTEXT($D444),ISNUMBER($AW444)),IF(HLOOKUP(INT($I444),'1. Eingabemaske'!$I$12:$V$21,12,FALSE)&lt;&gt;0,HLOOKUP(INT($I444),'1. Eingabemaske'!$I$12:$V$21,12,FALSE),""),"")</f>
        <v/>
      </c>
      <c r="AY444" s="95" t="str">
        <f>IF(ISTEXT($D444),SUM(IF($AV444="",0,IF('1. Eingabemaske'!$F$21="","",(IF('1. Eingabemaske'!$F$21=0,($AU444/'1. Eingabemaske'!$G$21),($AU444-1)/('1. Eingabemaske'!$G$21-1)))*$AV444)),IF($AX444="",0,IF('1. Eingabemaske'!#REF!="","",(IF('1. Eingabemaske'!#REF!=0,($AW444/'1. Eingabemaske'!#REF!),($AW444-1)/('1. Eingabemaske'!#REF!-1)))*$AX444))),"")</f>
        <v/>
      </c>
      <c r="AZ444" s="84" t="str">
        <f t="shared" si="54"/>
        <v>Bitte BES einfügen</v>
      </c>
      <c r="BA444" s="96" t="str">
        <f t="shared" si="55"/>
        <v/>
      </c>
      <c r="BB444" s="100"/>
      <c r="BC444" s="100"/>
      <c r="BD444" s="100"/>
    </row>
    <row r="445" spans="2:56" ht="13.5" thickBot="1" x14ac:dyDescent="0.45">
      <c r="B445" s="99" t="str">
        <f t="shared" si="48"/>
        <v xml:space="preserve"> </v>
      </c>
      <c r="C445" s="100"/>
      <c r="D445" s="100"/>
      <c r="E445" s="100"/>
      <c r="F445" s="100"/>
      <c r="G445" s="101"/>
      <c r="H445" s="101"/>
      <c r="I445" s="84" t="str">
        <f>IF(ISBLANK(Tableau1[[#This Row],[Name]]),"",((Tableau1[[#This Row],[Testdatum]]-Tableau1[[#This Row],[Geburtsdatum]])/365))</f>
        <v/>
      </c>
      <c r="J445" s="102" t="str">
        <f t="shared" si="49"/>
        <v xml:space="preserve"> </v>
      </c>
      <c r="K445" s="103"/>
      <c r="L445" s="103"/>
      <c r="M445" s="104" t="str">
        <f>IF(ISTEXT(D445),IF(L445="","",IF(HLOOKUP(INT($I445),'1. Eingabemaske'!$I$12:$V$21,2,FALSE)&lt;&gt;0,HLOOKUP(INT($I445),'1. Eingabemaske'!$I$12:$V$21,2,FALSE),"")),"")</f>
        <v/>
      </c>
      <c r="N445" s="105" t="str">
        <f>IF(ISTEXT($D445),IF(F445="M",IF(L445="","",IF($K445="Frühentwickler",VLOOKUP(INT($I445),'1. Eingabemaske'!$Z$12:$AF$28,5,FALSE),IF($K445="Normalentwickler",VLOOKUP(INT($I445),'1. Eingabemaske'!$Z$12:$AF$23,6,FALSE),IF($K445="Spätentwickler",VLOOKUP(INT($I445),'1. Eingabemaske'!$Z$12:$AF$23,7,FALSE),0)))+((VLOOKUP(INT($I445),'1. Eingabemaske'!$Z$12:$AF$23,2,FALSE))*(($G445-DATE(YEAR($G445),1,1)+1)/365))),IF(F445="W",(IF($K445="Frühentwickler",VLOOKUP(INT($I445),'1. Eingabemaske'!$AH$12:$AN$28,5,FALSE),IF($K445="Normalentwickler",VLOOKUP(INT($I445),'1. Eingabemaske'!$AH$12:$AN$23,6,FALSE),IF($K445="Spätentwickler",VLOOKUP(INT($I445),'1. Eingabemaske'!$AH$12:$AN$23,7,FALSE),0)))+((VLOOKUP(INT($I445),'1. Eingabemaske'!$AH$12:$AN$23,2,FALSE))*(($G445-DATE(YEAR($G445),1,1)+1)/365))),"Geschlecht fehlt!")),"")</f>
        <v/>
      </c>
      <c r="O445" s="106" t="str">
        <f>IF(ISTEXT(D445),IF(M445="","",IF('1. Eingabemaske'!$F$13="",0,(IF('1. Eingabemaske'!$F$13=0,(L445/'1. Eingabemaske'!$G$13),(L445-1)/('1. Eingabemaske'!$G$13-1))*M445*N445))),"")</f>
        <v/>
      </c>
      <c r="P445" s="103"/>
      <c r="Q445" s="103"/>
      <c r="R445" s="104" t="str">
        <f t="shared" si="50"/>
        <v/>
      </c>
      <c r="S445" s="104" t="str">
        <f>IF(AND(ISTEXT($D445),ISNUMBER(R445)),IF(HLOOKUP(INT($I445),'1. Eingabemaske'!$I$12:$V$21,3,FALSE)&lt;&gt;0,HLOOKUP(INT($I445),'1. Eingabemaske'!$I$12:$V$21,3,FALSE),""),"")</f>
        <v/>
      </c>
      <c r="T445" s="106" t="str">
        <f>IF(ISTEXT($D445),IF($S445="","",IF($R445="","",IF('1. Eingabemaske'!$F$14="",0,(IF('1. Eingabemaske'!$F$14=0,(R445/'1. Eingabemaske'!$G$14),(R445-1)/('1. Eingabemaske'!$G$14-1))*$S445)))),"")</f>
        <v/>
      </c>
      <c r="U445" s="103"/>
      <c r="V445" s="103"/>
      <c r="W445" s="104" t="str">
        <f t="shared" si="51"/>
        <v/>
      </c>
      <c r="X445" s="104" t="str">
        <f>IF(AND(ISTEXT($D445),ISNUMBER(W445)),IF(HLOOKUP(INT($I445),'1. Eingabemaske'!$I$12:$V$21,4,FALSE)&lt;&gt;0,HLOOKUP(INT($I445),'1. Eingabemaske'!$I$12:$V$21,4,FALSE),""),"")</f>
        <v/>
      </c>
      <c r="Y445" s="108" t="str">
        <f>IF(ISTEXT($D445),IF($W445="","",IF($X445="","",IF('1. Eingabemaske'!$F$15="","",(IF('1. Eingabemaske'!$F$15=0,($W445/'1. Eingabemaske'!$G$15),($W445-1)/('1. Eingabemaske'!$G$15-1))*$X445)))),"")</f>
        <v/>
      </c>
      <c r="Z445" s="103"/>
      <c r="AA445" s="103"/>
      <c r="AB445" s="104" t="str">
        <f t="shared" si="52"/>
        <v/>
      </c>
      <c r="AC445" s="104" t="str">
        <f>IF(AND(ISTEXT($D445),ISNUMBER($AB445)),IF(HLOOKUP(INT($I445),'1. Eingabemaske'!$I$12:$V$21,5,FALSE)&lt;&gt;0,HLOOKUP(INT($I445),'1. Eingabemaske'!$I$12:$V$21,5,FALSE),""),"")</f>
        <v/>
      </c>
      <c r="AD445" s="91" t="str">
        <f>IF(ISTEXT($D445),IF($AC445="","",IF('1. Eingabemaske'!$F$16="","",(IF('1. Eingabemaske'!$F$16=0,($AB445/'1. Eingabemaske'!$G$16),($AB445-1)/('1. Eingabemaske'!$G$16-1))*$AC445))),"")</f>
        <v/>
      </c>
      <c r="AE445" s="92" t="str">
        <f>IF(ISTEXT($D445),IF(F445="M",IF(L445="","",IF($K445="Frühentwickler",VLOOKUP(INT($I445),'1. Eingabemaske'!$Z$12:$AF$28,5,FALSE),IF($K445="Normalentwickler",VLOOKUP(INT($I445),'1. Eingabemaske'!$Z$12:$AF$23,6,FALSE),IF($K445="Spätentwickler",VLOOKUP(INT($I445),'1. Eingabemaske'!$Z$12:$AF$23,7,FALSE),0)))+((VLOOKUP(INT($I445),'1. Eingabemaske'!$Z$12:$AF$23,2,FALSE))*(($G445-DATE(YEAR($G445),1,1)+1)/365))),IF(F445="W",(IF($K445="Frühentwickler",VLOOKUP(INT($I445),'1. Eingabemaske'!$AH$12:$AN$28,5,FALSE),IF($K445="Normalentwickler",VLOOKUP(INT($I445),'1. Eingabemaske'!$AH$12:$AN$23,6,FALSE),IF($K445="Spätentwickler",VLOOKUP(INT($I445),'1. Eingabemaske'!$AH$12:$AN$23,7,FALSE),0)))+((VLOOKUP(INT($I445),'1. Eingabemaske'!$AH$12:$AN$23,2,FALSE))*(($G445-DATE(YEAR($G445),1,1)+1)/365))),"Geschlecht fehlt!")),"")</f>
        <v/>
      </c>
      <c r="AF445" s="93" t="str">
        <f t="shared" si="53"/>
        <v/>
      </c>
      <c r="AG445" s="103"/>
      <c r="AH445" s="94" t="str">
        <f>IF(AND(ISTEXT($D445),ISNUMBER($AG445)),IF(HLOOKUP(INT($I445),'1. Eingabemaske'!$I$12:$V$21,6,FALSE)&lt;&gt;0,HLOOKUP(INT($I445),'1. Eingabemaske'!$I$12:$V$21,6,FALSE),""),"")</f>
        <v/>
      </c>
      <c r="AI445" s="91" t="str">
        <f>IF(ISTEXT($D445),IF($AH445="","",IF('1. Eingabemaske'!$F$17="","",(IF('1. Eingabemaske'!$F$17=0,($AG445/'1. Eingabemaske'!$G$17),($AG445-1)/('1. Eingabemaske'!$G$17-1))*$AH445))),"")</f>
        <v/>
      </c>
      <c r="AJ445" s="103"/>
      <c r="AK445" s="94" t="str">
        <f>IF(AND(ISTEXT($D445),ISNUMBER($AJ445)),IF(HLOOKUP(INT($I445),'1. Eingabemaske'!$I$12:$V$21,7,FALSE)&lt;&gt;0,HLOOKUP(INT($I445),'1. Eingabemaske'!$I$12:$V$21,7,FALSE),""),"")</f>
        <v/>
      </c>
      <c r="AL445" s="91" t="str">
        <f>IF(ISTEXT($D445),IF(AJ445=0,0,IF($AK445="","",IF('1. Eingabemaske'!$F$18="","",(IF('1. Eingabemaske'!$F$18=0,($AJ445/'1. Eingabemaske'!$G$18),($AJ445-1)/('1. Eingabemaske'!$G$18-1))*$AK445)))),"")</f>
        <v/>
      </c>
      <c r="AM445" s="103"/>
      <c r="AN445" s="94" t="str">
        <f>IF(AND(ISTEXT($D445),ISNUMBER($AM445)),IF(HLOOKUP(INT($I445),'1. Eingabemaske'!$I$12:$V$21,8,FALSE)&lt;&gt;0,HLOOKUP(INT($I445),'1. Eingabemaske'!$I$12:$V$21,8,FALSE),""),"")</f>
        <v/>
      </c>
      <c r="AO445" s="89" t="str">
        <f>IF(ISTEXT($D445),IF($AN445="","",IF('1. Eingabemaske'!#REF!="","",(IF('1. Eingabemaske'!#REF!=0,($AM445/'1. Eingabemaske'!#REF!),($AM445-1)/('1. Eingabemaske'!#REF!-1))*$AN445))),"")</f>
        <v/>
      </c>
      <c r="AP445" s="110"/>
      <c r="AQ445" s="94" t="str">
        <f>IF(AND(ISTEXT($D445),ISNUMBER($AP445)),IF(HLOOKUP(INT($I445),'1. Eingabemaske'!$I$12:$V$21,9,FALSE)&lt;&gt;0,HLOOKUP(INT($I445),'1. Eingabemaske'!$I$12:$V$21,9,FALSE),""),"")</f>
        <v/>
      </c>
      <c r="AR445" s="103"/>
      <c r="AS445" s="94" t="str">
        <f>IF(AND(ISTEXT($D445),ISNUMBER($AR445)),IF(HLOOKUP(INT($I445),'1. Eingabemaske'!$I$12:$V$21,10,FALSE)&lt;&gt;0,HLOOKUP(INT($I445),'1. Eingabemaske'!$I$12:$V$21,10,FALSE),""),"")</f>
        <v/>
      </c>
      <c r="AT445" s="95" t="str">
        <f>IF(ISTEXT($D445),(IF($AQ445="",0,IF('1. Eingabemaske'!$F$19="","",(IF('1. Eingabemaske'!$F$19=0,($AP445/'1. Eingabemaske'!$G$19),($AP445-1)/('1. Eingabemaske'!$G$19-1))*$AQ445)))+IF($AS445="",0,IF('1. Eingabemaske'!$F$20="","",(IF('1. Eingabemaske'!$F$20=0,($AR445/'1. Eingabemaske'!$G$20),($AR445-1)/('1. Eingabemaske'!$G$20-1))*$AS445)))),"")</f>
        <v/>
      </c>
      <c r="AU445" s="103"/>
      <c r="AV445" s="94" t="str">
        <f>IF(AND(ISTEXT($D445),ISNUMBER($AU445)),IF(HLOOKUP(INT($I445),'1. Eingabemaske'!$I$12:$V$21,11,FALSE)&lt;&gt;0,HLOOKUP(INT($I445),'1. Eingabemaske'!$I$12:$V$21,11,FALSE),""),"")</f>
        <v/>
      </c>
      <c r="AW445" s="103"/>
      <c r="AX445" s="94" t="str">
        <f>IF(AND(ISTEXT($D445),ISNUMBER($AW445)),IF(HLOOKUP(INT($I445),'1. Eingabemaske'!$I$12:$V$21,12,FALSE)&lt;&gt;0,HLOOKUP(INT($I445),'1. Eingabemaske'!$I$12:$V$21,12,FALSE),""),"")</f>
        <v/>
      </c>
      <c r="AY445" s="95" t="str">
        <f>IF(ISTEXT($D445),SUM(IF($AV445="",0,IF('1. Eingabemaske'!$F$21="","",(IF('1. Eingabemaske'!$F$21=0,($AU445/'1. Eingabemaske'!$G$21),($AU445-1)/('1. Eingabemaske'!$G$21-1)))*$AV445)),IF($AX445="",0,IF('1. Eingabemaske'!#REF!="","",(IF('1. Eingabemaske'!#REF!=0,($AW445/'1. Eingabemaske'!#REF!),($AW445-1)/('1. Eingabemaske'!#REF!-1)))*$AX445))),"")</f>
        <v/>
      </c>
      <c r="AZ445" s="84" t="str">
        <f t="shared" si="54"/>
        <v>Bitte BES einfügen</v>
      </c>
      <c r="BA445" s="96" t="str">
        <f t="shared" si="55"/>
        <v/>
      </c>
      <c r="BB445" s="100"/>
      <c r="BC445" s="100"/>
      <c r="BD445" s="100"/>
    </row>
    <row r="446" spans="2:56" ht="13.5" thickBot="1" x14ac:dyDescent="0.45">
      <c r="B446" s="99" t="str">
        <f t="shared" si="48"/>
        <v xml:space="preserve"> </v>
      </c>
      <c r="C446" s="100"/>
      <c r="D446" s="100"/>
      <c r="E446" s="100"/>
      <c r="F446" s="100"/>
      <c r="G446" s="101"/>
      <c r="H446" s="101"/>
      <c r="I446" s="84" t="str">
        <f>IF(ISBLANK(Tableau1[[#This Row],[Name]]),"",((Tableau1[[#This Row],[Testdatum]]-Tableau1[[#This Row],[Geburtsdatum]])/365))</f>
        <v/>
      </c>
      <c r="J446" s="102" t="str">
        <f t="shared" si="49"/>
        <v xml:space="preserve"> </v>
      </c>
      <c r="K446" s="103"/>
      <c r="L446" s="103"/>
      <c r="M446" s="104" t="str">
        <f>IF(ISTEXT(D446),IF(L446="","",IF(HLOOKUP(INT($I446),'1. Eingabemaske'!$I$12:$V$21,2,FALSE)&lt;&gt;0,HLOOKUP(INT($I446),'1. Eingabemaske'!$I$12:$V$21,2,FALSE),"")),"")</f>
        <v/>
      </c>
      <c r="N446" s="105" t="str">
        <f>IF(ISTEXT($D446),IF(F446="M",IF(L446="","",IF($K446="Frühentwickler",VLOOKUP(INT($I446),'1. Eingabemaske'!$Z$12:$AF$28,5,FALSE),IF($K446="Normalentwickler",VLOOKUP(INT($I446),'1. Eingabemaske'!$Z$12:$AF$23,6,FALSE),IF($K446="Spätentwickler",VLOOKUP(INT($I446),'1. Eingabemaske'!$Z$12:$AF$23,7,FALSE),0)))+((VLOOKUP(INT($I446),'1. Eingabemaske'!$Z$12:$AF$23,2,FALSE))*(($G446-DATE(YEAR($G446),1,1)+1)/365))),IF(F446="W",(IF($K446="Frühentwickler",VLOOKUP(INT($I446),'1. Eingabemaske'!$AH$12:$AN$28,5,FALSE),IF($K446="Normalentwickler",VLOOKUP(INT($I446),'1. Eingabemaske'!$AH$12:$AN$23,6,FALSE),IF($K446="Spätentwickler",VLOOKUP(INT($I446),'1. Eingabemaske'!$AH$12:$AN$23,7,FALSE),0)))+((VLOOKUP(INT($I446),'1. Eingabemaske'!$AH$12:$AN$23,2,FALSE))*(($G446-DATE(YEAR($G446),1,1)+1)/365))),"Geschlecht fehlt!")),"")</f>
        <v/>
      </c>
      <c r="O446" s="106" t="str">
        <f>IF(ISTEXT(D446),IF(M446="","",IF('1. Eingabemaske'!$F$13="",0,(IF('1. Eingabemaske'!$F$13=0,(L446/'1. Eingabemaske'!$G$13),(L446-1)/('1. Eingabemaske'!$G$13-1))*M446*N446))),"")</f>
        <v/>
      </c>
      <c r="P446" s="103"/>
      <c r="Q446" s="103"/>
      <c r="R446" s="104" t="str">
        <f t="shared" si="50"/>
        <v/>
      </c>
      <c r="S446" s="104" t="str">
        <f>IF(AND(ISTEXT($D446),ISNUMBER(R446)),IF(HLOOKUP(INT($I446),'1. Eingabemaske'!$I$12:$V$21,3,FALSE)&lt;&gt;0,HLOOKUP(INT($I446),'1. Eingabemaske'!$I$12:$V$21,3,FALSE),""),"")</f>
        <v/>
      </c>
      <c r="T446" s="106" t="str">
        <f>IF(ISTEXT($D446),IF($S446="","",IF($R446="","",IF('1. Eingabemaske'!$F$14="",0,(IF('1. Eingabemaske'!$F$14=0,(R446/'1. Eingabemaske'!$G$14),(R446-1)/('1. Eingabemaske'!$G$14-1))*$S446)))),"")</f>
        <v/>
      </c>
      <c r="U446" s="103"/>
      <c r="V446" s="103"/>
      <c r="W446" s="104" t="str">
        <f t="shared" si="51"/>
        <v/>
      </c>
      <c r="X446" s="104" t="str">
        <f>IF(AND(ISTEXT($D446),ISNUMBER(W446)),IF(HLOOKUP(INT($I446),'1. Eingabemaske'!$I$12:$V$21,4,FALSE)&lt;&gt;0,HLOOKUP(INT($I446),'1. Eingabemaske'!$I$12:$V$21,4,FALSE),""),"")</f>
        <v/>
      </c>
      <c r="Y446" s="108" t="str">
        <f>IF(ISTEXT($D446),IF($W446="","",IF($X446="","",IF('1. Eingabemaske'!$F$15="","",(IF('1. Eingabemaske'!$F$15=0,($W446/'1. Eingabemaske'!$G$15),($W446-1)/('1. Eingabemaske'!$G$15-1))*$X446)))),"")</f>
        <v/>
      </c>
      <c r="Z446" s="103"/>
      <c r="AA446" s="103"/>
      <c r="AB446" s="104" t="str">
        <f t="shared" si="52"/>
        <v/>
      </c>
      <c r="AC446" s="104" t="str">
        <f>IF(AND(ISTEXT($D446),ISNUMBER($AB446)),IF(HLOOKUP(INT($I446),'1. Eingabemaske'!$I$12:$V$21,5,FALSE)&lt;&gt;0,HLOOKUP(INT($I446),'1. Eingabemaske'!$I$12:$V$21,5,FALSE),""),"")</f>
        <v/>
      </c>
      <c r="AD446" s="91" t="str">
        <f>IF(ISTEXT($D446),IF($AC446="","",IF('1. Eingabemaske'!$F$16="","",(IF('1. Eingabemaske'!$F$16=0,($AB446/'1. Eingabemaske'!$G$16),($AB446-1)/('1. Eingabemaske'!$G$16-1))*$AC446))),"")</f>
        <v/>
      </c>
      <c r="AE446" s="92" t="str">
        <f>IF(ISTEXT($D446),IF(F446="M",IF(L446="","",IF($K446="Frühentwickler",VLOOKUP(INT($I446),'1. Eingabemaske'!$Z$12:$AF$28,5,FALSE),IF($K446="Normalentwickler",VLOOKUP(INT($I446),'1. Eingabemaske'!$Z$12:$AF$23,6,FALSE),IF($K446="Spätentwickler",VLOOKUP(INT($I446),'1. Eingabemaske'!$Z$12:$AF$23,7,FALSE),0)))+((VLOOKUP(INT($I446),'1. Eingabemaske'!$Z$12:$AF$23,2,FALSE))*(($G446-DATE(YEAR($G446),1,1)+1)/365))),IF(F446="W",(IF($K446="Frühentwickler",VLOOKUP(INT($I446),'1. Eingabemaske'!$AH$12:$AN$28,5,FALSE),IF($K446="Normalentwickler",VLOOKUP(INT($I446),'1. Eingabemaske'!$AH$12:$AN$23,6,FALSE),IF($K446="Spätentwickler",VLOOKUP(INT($I446),'1. Eingabemaske'!$AH$12:$AN$23,7,FALSE),0)))+((VLOOKUP(INT($I446),'1. Eingabemaske'!$AH$12:$AN$23,2,FALSE))*(($G446-DATE(YEAR($G446),1,1)+1)/365))),"Geschlecht fehlt!")),"")</f>
        <v/>
      </c>
      <c r="AF446" s="93" t="str">
        <f t="shared" si="53"/>
        <v/>
      </c>
      <c r="AG446" s="103"/>
      <c r="AH446" s="94" t="str">
        <f>IF(AND(ISTEXT($D446),ISNUMBER($AG446)),IF(HLOOKUP(INT($I446),'1. Eingabemaske'!$I$12:$V$21,6,FALSE)&lt;&gt;0,HLOOKUP(INT($I446),'1. Eingabemaske'!$I$12:$V$21,6,FALSE),""),"")</f>
        <v/>
      </c>
      <c r="AI446" s="91" t="str">
        <f>IF(ISTEXT($D446),IF($AH446="","",IF('1. Eingabemaske'!$F$17="","",(IF('1. Eingabemaske'!$F$17=0,($AG446/'1. Eingabemaske'!$G$17),($AG446-1)/('1. Eingabemaske'!$G$17-1))*$AH446))),"")</f>
        <v/>
      </c>
      <c r="AJ446" s="103"/>
      <c r="AK446" s="94" t="str">
        <f>IF(AND(ISTEXT($D446),ISNUMBER($AJ446)),IF(HLOOKUP(INT($I446),'1. Eingabemaske'!$I$12:$V$21,7,FALSE)&lt;&gt;0,HLOOKUP(INT($I446),'1. Eingabemaske'!$I$12:$V$21,7,FALSE),""),"")</f>
        <v/>
      </c>
      <c r="AL446" s="91" t="str">
        <f>IF(ISTEXT($D446),IF(AJ446=0,0,IF($AK446="","",IF('1. Eingabemaske'!$F$18="","",(IF('1. Eingabemaske'!$F$18=0,($AJ446/'1. Eingabemaske'!$G$18),($AJ446-1)/('1. Eingabemaske'!$G$18-1))*$AK446)))),"")</f>
        <v/>
      </c>
      <c r="AM446" s="103"/>
      <c r="AN446" s="94" t="str">
        <f>IF(AND(ISTEXT($D446),ISNUMBER($AM446)),IF(HLOOKUP(INT($I446),'1. Eingabemaske'!$I$12:$V$21,8,FALSE)&lt;&gt;0,HLOOKUP(INT($I446),'1. Eingabemaske'!$I$12:$V$21,8,FALSE),""),"")</f>
        <v/>
      </c>
      <c r="AO446" s="89" t="str">
        <f>IF(ISTEXT($D446),IF($AN446="","",IF('1. Eingabemaske'!#REF!="","",(IF('1. Eingabemaske'!#REF!=0,($AM446/'1. Eingabemaske'!#REF!),($AM446-1)/('1. Eingabemaske'!#REF!-1))*$AN446))),"")</f>
        <v/>
      </c>
      <c r="AP446" s="110"/>
      <c r="AQ446" s="94" t="str">
        <f>IF(AND(ISTEXT($D446),ISNUMBER($AP446)),IF(HLOOKUP(INT($I446),'1. Eingabemaske'!$I$12:$V$21,9,FALSE)&lt;&gt;0,HLOOKUP(INT($I446),'1. Eingabemaske'!$I$12:$V$21,9,FALSE),""),"")</f>
        <v/>
      </c>
      <c r="AR446" s="103"/>
      <c r="AS446" s="94" t="str">
        <f>IF(AND(ISTEXT($D446),ISNUMBER($AR446)),IF(HLOOKUP(INT($I446),'1. Eingabemaske'!$I$12:$V$21,10,FALSE)&lt;&gt;0,HLOOKUP(INT($I446),'1. Eingabemaske'!$I$12:$V$21,10,FALSE),""),"")</f>
        <v/>
      </c>
      <c r="AT446" s="95" t="str">
        <f>IF(ISTEXT($D446),(IF($AQ446="",0,IF('1. Eingabemaske'!$F$19="","",(IF('1. Eingabemaske'!$F$19=0,($AP446/'1. Eingabemaske'!$G$19),($AP446-1)/('1. Eingabemaske'!$G$19-1))*$AQ446)))+IF($AS446="",0,IF('1. Eingabemaske'!$F$20="","",(IF('1. Eingabemaske'!$F$20=0,($AR446/'1. Eingabemaske'!$G$20),($AR446-1)/('1. Eingabemaske'!$G$20-1))*$AS446)))),"")</f>
        <v/>
      </c>
      <c r="AU446" s="103"/>
      <c r="AV446" s="94" t="str">
        <f>IF(AND(ISTEXT($D446),ISNUMBER($AU446)),IF(HLOOKUP(INT($I446),'1. Eingabemaske'!$I$12:$V$21,11,FALSE)&lt;&gt;0,HLOOKUP(INT($I446),'1. Eingabemaske'!$I$12:$V$21,11,FALSE),""),"")</f>
        <v/>
      </c>
      <c r="AW446" s="103"/>
      <c r="AX446" s="94" t="str">
        <f>IF(AND(ISTEXT($D446),ISNUMBER($AW446)),IF(HLOOKUP(INT($I446),'1. Eingabemaske'!$I$12:$V$21,12,FALSE)&lt;&gt;0,HLOOKUP(INT($I446),'1. Eingabemaske'!$I$12:$V$21,12,FALSE),""),"")</f>
        <v/>
      </c>
      <c r="AY446" s="95" t="str">
        <f>IF(ISTEXT($D446),SUM(IF($AV446="",0,IF('1. Eingabemaske'!$F$21="","",(IF('1. Eingabemaske'!$F$21=0,($AU446/'1. Eingabemaske'!$G$21),($AU446-1)/('1. Eingabemaske'!$G$21-1)))*$AV446)),IF($AX446="",0,IF('1. Eingabemaske'!#REF!="","",(IF('1. Eingabemaske'!#REF!=0,($AW446/'1. Eingabemaske'!#REF!),($AW446-1)/('1. Eingabemaske'!#REF!-1)))*$AX446))),"")</f>
        <v/>
      </c>
      <c r="AZ446" s="84" t="str">
        <f t="shared" si="54"/>
        <v>Bitte BES einfügen</v>
      </c>
      <c r="BA446" s="96" t="str">
        <f t="shared" si="55"/>
        <v/>
      </c>
      <c r="BB446" s="100"/>
      <c r="BC446" s="100"/>
      <c r="BD446" s="100"/>
    </row>
    <row r="447" spans="2:56" ht="13.5" thickBot="1" x14ac:dyDescent="0.45">
      <c r="B447" s="99" t="str">
        <f t="shared" si="48"/>
        <v xml:space="preserve"> </v>
      </c>
      <c r="C447" s="100"/>
      <c r="D447" s="100"/>
      <c r="E447" s="100"/>
      <c r="F447" s="100"/>
      <c r="G447" s="101"/>
      <c r="H447" s="101"/>
      <c r="I447" s="84" t="str">
        <f>IF(ISBLANK(Tableau1[[#This Row],[Name]]),"",((Tableau1[[#This Row],[Testdatum]]-Tableau1[[#This Row],[Geburtsdatum]])/365))</f>
        <v/>
      </c>
      <c r="J447" s="102" t="str">
        <f t="shared" si="49"/>
        <v xml:space="preserve"> </v>
      </c>
      <c r="K447" s="103"/>
      <c r="L447" s="103"/>
      <c r="M447" s="104" t="str">
        <f>IF(ISTEXT(D447),IF(L447="","",IF(HLOOKUP(INT($I447),'1. Eingabemaske'!$I$12:$V$21,2,FALSE)&lt;&gt;0,HLOOKUP(INT($I447),'1. Eingabemaske'!$I$12:$V$21,2,FALSE),"")),"")</f>
        <v/>
      </c>
      <c r="N447" s="105" t="str">
        <f>IF(ISTEXT($D447),IF(F447="M",IF(L447="","",IF($K447="Frühentwickler",VLOOKUP(INT($I447),'1. Eingabemaske'!$Z$12:$AF$28,5,FALSE),IF($K447="Normalentwickler",VLOOKUP(INT($I447),'1. Eingabemaske'!$Z$12:$AF$23,6,FALSE),IF($K447="Spätentwickler",VLOOKUP(INT($I447),'1. Eingabemaske'!$Z$12:$AF$23,7,FALSE),0)))+((VLOOKUP(INT($I447),'1. Eingabemaske'!$Z$12:$AF$23,2,FALSE))*(($G447-DATE(YEAR($G447),1,1)+1)/365))),IF(F447="W",(IF($K447="Frühentwickler",VLOOKUP(INT($I447),'1. Eingabemaske'!$AH$12:$AN$28,5,FALSE),IF($K447="Normalentwickler",VLOOKUP(INT($I447),'1. Eingabemaske'!$AH$12:$AN$23,6,FALSE),IF($K447="Spätentwickler",VLOOKUP(INT($I447),'1. Eingabemaske'!$AH$12:$AN$23,7,FALSE),0)))+((VLOOKUP(INT($I447),'1. Eingabemaske'!$AH$12:$AN$23,2,FALSE))*(($G447-DATE(YEAR($G447),1,1)+1)/365))),"Geschlecht fehlt!")),"")</f>
        <v/>
      </c>
      <c r="O447" s="106" t="str">
        <f>IF(ISTEXT(D447),IF(M447="","",IF('1. Eingabemaske'!$F$13="",0,(IF('1. Eingabemaske'!$F$13=0,(L447/'1. Eingabemaske'!$G$13),(L447-1)/('1. Eingabemaske'!$G$13-1))*M447*N447))),"")</f>
        <v/>
      </c>
      <c r="P447" s="103"/>
      <c r="Q447" s="103"/>
      <c r="R447" s="104" t="str">
        <f t="shared" si="50"/>
        <v/>
      </c>
      <c r="S447" s="104" t="str">
        <f>IF(AND(ISTEXT($D447),ISNUMBER(R447)),IF(HLOOKUP(INT($I447),'1. Eingabemaske'!$I$12:$V$21,3,FALSE)&lt;&gt;0,HLOOKUP(INT($I447),'1. Eingabemaske'!$I$12:$V$21,3,FALSE),""),"")</f>
        <v/>
      </c>
      <c r="T447" s="106" t="str">
        <f>IF(ISTEXT($D447),IF($S447="","",IF($R447="","",IF('1. Eingabemaske'!$F$14="",0,(IF('1. Eingabemaske'!$F$14=0,(R447/'1. Eingabemaske'!$G$14),(R447-1)/('1. Eingabemaske'!$G$14-1))*$S447)))),"")</f>
        <v/>
      </c>
      <c r="U447" s="103"/>
      <c r="V447" s="103"/>
      <c r="W447" s="104" t="str">
        <f t="shared" si="51"/>
        <v/>
      </c>
      <c r="X447" s="104" t="str">
        <f>IF(AND(ISTEXT($D447),ISNUMBER(W447)),IF(HLOOKUP(INT($I447),'1. Eingabemaske'!$I$12:$V$21,4,FALSE)&lt;&gt;0,HLOOKUP(INT($I447),'1. Eingabemaske'!$I$12:$V$21,4,FALSE),""),"")</f>
        <v/>
      </c>
      <c r="Y447" s="108" t="str">
        <f>IF(ISTEXT($D447),IF($W447="","",IF($X447="","",IF('1. Eingabemaske'!$F$15="","",(IF('1. Eingabemaske'!$F$15=0,($W447/'1. Eingabemaske'!$G$15),($W447-1)/('1. Eingabemaske'!$G$15-1))*$X447)))),"")</f>
        <v/>
      </c>
      <c r="Z447" s="103"/>
      <c r="AA447" s="103"/>
      <c r="AB447" s="104" t="str">
        <f t="shared" si="52"/>
        <v/>
      </c>
      <c r="AC447" s="104" t="str">
        <f>IF(AND(ISTEXT($D447),ISNUMBER($AB447)),IF(HLOOKUP(INT($I447),'1. Eingabemaske'!$I$12:$V$21,5,FALSE)&lt;&gt;0,HLOOKUP(INT($I447),'1. Eingabemaske'!$I$12:$V$21,5,FALSE),""),"")</f>
        <v/>
      </c>
      <c r="AD447" s="91" t="str">
        <f>IF(ISTEXT($D447),IF($AC447="","",IF('1. Eingabemaske'!$F$16="","",(IF('1. Eingabemaske'!$F$16=0,($AB447/'1. Eingabemaske'!$G$16),($AB447-1)/('1. Eingabemaske'!$G$16-1))*$AC447))),"")</f>
        <v/>
      </c>
      <c r="AE447" s="92" t="str">
        <f>IF(ISTEXT($D447),IF(F447="M",IF(L447="","",IF($K447="Frühentwickler",VLOOKUP(INT($I447),'1. Eingabemaske'!$Z$12:$AF$28,5,FALSE),IF($K447="Normalentwickler",VLOOKUP(INT($I447),'1. Eingabemaske'!$Z$12:$AF$23,6,FALSE),IF($K447="Spätentwickler",VLOOKUP(INT($I447),'1. Eingabemaske'!$Z$12:$AF$23,7,FALSE),0)))+((VLOOKUP(INT($I447),'1. Eingabemaske'!$Z$12:$AF$23,2,FALSE))*(($G447-DATE(YEAR($G447),1,1)+1)/365))),IF(F447="W",(IF($K447="Frühentwickler",VLOOKUP(INT($I447),'1. Eingabemaske'!$AH$12:$AN$28,5,FALSE),IF($K447="Normalentwickler",VLOOKUP(INT($I447),'1. Eingabemaske'!$AH$12:$AN$23,6,FALSE),IF($K447="Spätentwickler",VLOOKUP(INT($I447),'1. Eingabemaske'!$AH$12:$AN$23,7,FALSE),0)))+((VLOOKUP(INT($I447),'1. Eingabemaske'!$AH$12:$AN$23,2,FALSE))*(($G447-DATE(YEAR($G447),1,1)+1)/365))),"Geschlecht fehlt!")),"")</f>
        <v/>
      </c>
      <c r="AF447" s="93" t="str">
        <f t="shared" si="53"/>
        <v/>
      </c>
      <c r="AG447" s="103"/>
      <c r="AH447" s="94" t="str">
        <f>IF(AND(ISTEXT($D447),ISNUMBER($AG447)),IF(HLOOKUP(INT($I447),'1. Eingabemaske'!$I$12:$V$21,6,FALSE)&lt;&gt;0,HLOOKUP(INT($I447),'1. Eingabemaske'!$I$12:$V$21,6,FALSE),""),"")</f>
        <v/>
      </c>
      <c r="AI447" s="91" t="str">
        <f>IF(ISTEXT($D447),IF($AH447="","",IF('1. Eingabemaske'!$F$17="","",(IF('1. Eingabemaske'!$F$17=0,($AG447/'1. Eingabemaske'!$G$17),($AG447-1)/('1. Eingabemaske'!$G$17-1))*$AH447))),"")</f>
        <v/>
      </c>
      <c r="AJ447" s="103"/>
      <c r="AK447" s="94" t="str">
        <f>IF(AND(ISTEXT($D447),ISNUMBER($AJ447)),IF(HLOOKUP(INT($I447),'1. Eingabemaske'!$I$12:$V$21,7,FALSE)&lt;&gt;0,HLOOKUP(INT($I447),'1. Eingabemaske'!$I$12:$V$21,7,FALSE),""),"")</f>
        <v/>
      </c>
      <c r="AL447" s="91" t="str">
        <f>IF(ISTEXT($D447),IF(AJ447=0,0,IF($AK447="","",IF('1. Eingabemaske'!$F$18="","",(IF('1. Eingabemaske'!$F$18=0,($AJ447/'1. Eingabemaske'!$G$18),($AJ447-1)/('1. Eingabemaske'!$G$18-1))*$AK447)))),"")</f>
        <v/>
      </c>
      <c r="AM447" s="103"/>
      <c r="AN447" s="94" t="str">
        <f>IF(AND(ISTEXT($D447),ISNUMBER($AM447)),IF(HLOOKUP(INT($I447),'1. Eingabemaske'!$I$12:$V$21,8,FALSE)&lt;&gt;0,HLOOKUP(INT($I447),'1. Eingabemaske'!$I$12:$V$21,8,FALSE),""),"")</f>
        <v/>
      </c>
      <c r="AO447" s="89" t="str">
        <f>IF(ISTEXT($D447),IF($AN447="","",IF('1. Eingabemaske'!#REF!="","",(IF('1. Eingabemaske'!#REF!=0,($AM447/'1. Eingabemaske'!#REF!),($AM447-1)/('1. Eingabemaske'!#REF!-1))*$AN447))),"")</f>
        <v/>
      </c>
      <c r="AP447" s="110"/>
      <c r="AQ447" s="94" t="str">
        <f>IF(AND(ISTEXT($D447),ISNUMBER($AP447)),IF(HLOOKUP(INT($I447),'1. Eingabemaske'!$I$12:$V$21,9,FALSE)&lt;&gt;0,HLOOKUP(INT($I447),'1. Eingabemaske'!$I$12:$V$21,9,FALSE),""),"")</f>
        <v/>
      </c>
      <c r="AR447" s="103"/>
      <c r="AS447" s="94" t="str">
        <f>IF(AND(ISTEXT($D447),ISNUMBER($AR447)),IF(HLOOKUP(INT($I447),'1. Eingabemaske'!$I$12:$V$21,10,FALSE)&lt;&gt;0,HLOOKUP(INT($I447),'1. Eingabemaske'!$I$12:$V$21,10,FALSE),""),"")</f>
        <v/>
      </c>
      <c r="AT447" s="95" t="str">
        <f>IF(ISTEXT($D447),(IF($AQ447="",0,IF('1. Eingabemaske'!$F$19="","",(IF('1. Eingabemaske'!$F$19=0,($AP447/'1. Eingabemaske'!$G$19),($AP447-1)/('1. Eingabemaske'!$G$19-1))*$AQ447)))+IF($AS447="",0,IF('1. Eingabemaske'!$F$20="","",(IF('1. Eingabemaske'!$F$20=0,($AR447/'1. Eingabemaske'!$G$20),($AR447-1)/('1. Eingabemaske'!$G$20-1))*$AS447)))),"")</f>
        <v/>
      </c>
      <c r="AU447" s="103"/>
      <c r="AV447" s="94" t="str">
        <f>IF(AND(ISTEXT($D447),ISNUMBER($AU447)),IF(HLOOKUP(INT($I447),'1. Eingabemaske'!$I$12:$V$21,11,FALSE)&lt;&gt;0,HLOOKUP(INT($I447),'1. Eingabemaske'!$I$12:$V$21,11,FALSE),""),"")</f>
        <v/>
      </c>
      <c r="AW447" s="103"/>
      <c r="AX447" s="94" t="str">
        <f>IF(AND(ISTEXT($D447),ISNUMBER($AW447)),IF(HLOOKUP(INT($I447),'1. Eingabemaske'!$I$12:$V$21,12,FALSE)&lt;&gt;0,HLOOKUP(INT($I447),'1. Eingabemaske'!$I$12:$V$21,12,FALSE),""),"")</f>
        <v/>
      </c>
      <c r="AY447" s="95" t="str">
        <f>IF(ISTEXT($D447),SUM(IF($AV447="",0,IF('1. Eingabemaske'!$F$21="","",(IF('1. Eingabemaske'!$F$21=0,($AU447/'1. Eingabemaske'!$G$21),($AU447-1)/('1. Eingabemaske'!$G$21-1)))*$AV447)),IF($AX447="",0,IF('1. Eingabemaske'!#REF!="","",(IF('1. Eingabemaske'!#REF!=0,($AW447/'1. Eingabemaske'!#REF!),($AW447-1)/('1. Eingabemaske'!#REF!-1)))*$AX447))),"")</f>
        <v/>
      </c>
      <c r="AZ447" s="84" t="str">
        <f t="shared" si="54"/>
        <v>Bitte BES einfügen</v>
      </c>
      <c r="BA447" s="96" t="str">
        <f t="shared" si="55"/>
        <v/>
      </c>
      <c r="BB447" s="100"/>
      <c r="BC447" s="100"/>
      <c r="BD447" s="100"/>
    </row>
    <row r="448" spans="2:56" ht="13.5" thickBot="1" x14ac:dyDescent="0.45">
      <c r="B448" s="99" t="str">
        <f t="shared" si="48"/>
        <v xml:space="preserve"> </v>
      </c>
      <c r="C448" s="100"/>
      <c r="D448" s="100"/>
      <c r="E448" s="100"/>
      <c r="F448" s="100"/>
      <c r="G448" s="101"/>
      <c r="H448" s="101"/>
      <c r="I448" s="84" t="str">
        <f>IF(ISBLANK(Tableau1[[#This Row],[Name]]),"",((Tableau1[[#This Row],[Testdatum]]-Tableau1[[#This Row],[Geburtsdatum]])/365))</f>
        <v/>
      </c>
      <c r="J448" s="102" t="str">
        <f t="shared" si="49"/>
        <v xml:space="preserve"> </v>
      </c>
      <c r="K448" s="103"/>
      <c r="L448" s="103"/>
      <c r="M448" s="104" t="str">
        <f>IF(ISTEXT(D448),IF(L448="","",IF(HLOOKUP(INT($I448),'1. Eingabemaske'!$I$12:$V$21,2,FALSE)&lt;&gt;0,HLOOKUP(INT($I448),'1. Eingabemaske'!$I$12:$V$21,2,FALSE),"")),"")</f>
        <v/>
      </c>
      <c r="N448" s="105" t="str">
        <f>IF(ISTEXT($D448),IF(F448="M",IF(L448="","",IF($K448="Frühentwickler",VLOOKUP(INT($I448),'1. Eingabemaske'!$Z$12:$AF$28,5,FALSE),IF($K448="Normalentwickler",VLOOKUP(INT($I448),'1. Eingabemaske'!$Z$12:$AF$23,6,FALSE),IF($K448="Spätentwickler",VLOOKUP(INT($I448),'1. Eingabemaske'!$Z$12:$AF$23,7,FALSE),0)))+((VLOOKUP(INT($I448),'1. Eingabemaske'!$Z$12:$AF$23,2,FALSE))*(($G448-DATE(YEAR($G448),1,1)+1)/365))),IF(F448="W",(IF($K448="Frühentwickler",VLOOKUP(INT($I448),'1. Eingabemaske'!$AH$12:$AN$28,5,FALSE),IF($K448="Normalentwickler",VLOOKUP(INT($I448),'1. Eingabemaske'!$AH$12:$AN$23,6,FALSE),IF($K448="Spätentwickler",VLOOKUP(INT($I448),'1. Eingabemaske'!$AH$12:$AN$23,7,FALSE),0)))+((VLOOKUP(INT($I448),'1. Eingabemaske'!$AH$12:$AN$23,2,FALSE))*(($G448-DATE(YEAR($G448),1,1)+1)/365))),"Geschlecht fehlt!")),"")</f>
        <v/>
      </c>
      <c r="O448" s="106" t="str">
        <f>IF(ISTEXT(D448),IF(M448="","",IF('1. Eingabemaske'!$F$13="",0,(IF('1. Eingabemaske'!$F$13=0,(L448/'1. Eingabemaske'!$G$13),(L448-1)/('1. Eingabemaske'!$G$13-1))*M448*N448))),"")</f>
        <v/>
      </c>
      <c r="P448" s="103"/>
      <c r="Q448" s="103"/>
      <c r="R448" s="104" t="str">
        <f t="shared" si="50"/>
        <v/>
      </c>
      <c r="S448" s="104" t="str">
        <f>IF(AND(ISTEXT($D448),ISNUMBER(R448)),IF(HLOOKUP(INT($I448),'1. Eingabemaske'!$I$12:$V$21,3,FALSE)&lt;&gt;0,HLOOKUP(INT($I448),'1. Eingabemaske'!$I$12:$V$21,3,FALSE),""),"")</f>
        <v/>
      </c>
      <c r="T448" s="106" t="str">
        <f>IF(ISTEXT($D448),IF($S448="","",IF($R448="","",IF('1. Eingabemaske'!$F$14="",0,(IF('1. Eingabemaske'!$F$14=0,(R448/'1. Eingabemaske'!$G$14),(R448-1)/('1. Eingabemaske'!$G$14-1))*$S448)))),"")</f>
        <v/>
      </c>
      <c r="U448" s="103"/>
      <c r="V448" s="103"/>
      <c r="W448" s="104" t="str">
        <f t="shared" si="51"/>
        <v/>
      </c>
      <c r="X448" s="104" t="str">
        <f>IF(AND(ISTEXT($D448),ISNUMBER(W448)),IF(HLOOKUP(INT($I448),'1. Eingabemaske'!$I$12:$V$21,4,FALSE)&lt;&gt;0,HLOOKUP(INT($I448),'1. Eingabemaske'!$I$12:$V$21,4,FALSE),""),"")</f>
        <v/>
      </c>
      <c r="Y448" s="108" t="str">
        <f>IF(ISTEXT($D448),IF($W448="","",IF($X448="","",IF('1. Eingabemaske'!$F$15="","",(IF('1. Eingabemaske'!$F$15=0,($W448/'1. Eingabemaske'!$G$15),($W448-1)/('1. Eingabemaske'!$G$15-1))*$X448)))),"")</f>
        <v/>
      </c>
      <c r="Z448" s="103"/>
      <c r="AA448" s="103"/>
      <c r="AB448" s="104" t="str">
        <f t="shared" si="52"/>
        <v/>
      </c>
      <c r="AC448" s="104" t="str">
        <f>IF(AND(ISTEXT($D448),ISNUMBER($AB448)),IF(HLOOKUP(INT($I448),'1. Eingabemaske'!$I$12:$V$21,5,FALSE)&lt;&gt;0,HLOOKUP(INT($I448),'1. Eingabemaske'!$I$12:$V$21,5,FALSE),""),"")</f>
        <v/>
      </c>
      <c r="AD448" s="91" t="str">
        <f>IF(ISTEXT($D448),IF($AC448="","",IF('1. Eingabemaske'!$F$16="","",(IF('1. Eingabemaske'!$F$16=0,($AB448/'1. Eingabemaske'!$G$16),($AB448-1)/('1. Eingabemaske'!$G$16-1))*$AC448))),"")</f>
        <v/>
      </c>
      <c r="AE448" s="92" t="str">
        <f>IF(ISTEXT($D448),IF(F448="M",IF(L448="","",IF($K448="Frühentwickler",VLOOKUP(INT($I448),'1. Eingabemaske'!$Z$12:$AF$28,5,FALSE),IF($K448="Normalentwickler",VLOOKUP(INT($I448),'1. Eingabemaske'!$Z$12:$AF$23,6,FALSE),IF($K448="Spätentwickler",VLOOKUP(INT($I448),'1. Eingabemaske'!$Z$12:$AF$23,7,FALSE),0)))+((VLOOKUP(INT($I448),'1. Eingabemaske'!$Z$12:$AF$23,2,FALSE))*(($G448-DATE(YEAR($G448),1,1)+1)/365))),IF(F448="W",(IF($K448="Frühentwickler",VLOOKUP(INT($I448),'1. Eingabemaske'!$AH$12:$AN$28,5,FALSE),IF($K448="Normalentwickler",VLOOKUP(INT($I448),'1. Eingabemaske'!$AH$12:$AN$23,6,FALSE),IF($K448="Spätentwickler",VLOOKUP(INT($I448),'1. Eingabemaske'!$AH$12:$AN$23,7,FALSE),0)))+((VLOOKUP(INT($I448),'1. Eingabemaske'!$AH$12:$AN$23,2,FALSE))*(($G448-DATE(YEAR($G448),1,1)+1)/365))),"Geschlecht fehlt!")),"")</f>
        <v/>
      </c>
      <c r="AF448" s="93" t="str">
        <f t="shared" si="53"/>
        <v/>
      </c>
      <c r="AG448" s="103"/>
      <c r="AH448" s="94" t="str">
        <f>IF(AND(ISTEXT($D448),ISNUMBER($AG448)),IF(HLOOKUP(INT($I448),'1. Eingabemaske'!$I$12:$V$21,6,FALSE)&lt;&gt;0,HLOOKUP(INT($I448),'1. Eingabemaske'!$I$12:$V$21,6,FALSE),""),"")</f>
        <v/>
      </c>
      <c r="AI448" s="91" t="str">
        <f>IF(ISTEXT($D448),IF($AH448="","",IF('1. Eingabemaske'!$F$17="","",(IF('1. Eingabemaske'!$F$17=0,($AG448/'1. Eingabemaske'!$G$17),($AG448-1)/('1. Eingabemaske'!$G$17-1))*$AH448))),"")</f>
        <v/>
      </c>
      <c r="AJ448" s="103"/>
      <c r="AK448" s="94" t="str">
        <f>IF(AND(ISTEXT($D448),ISNUMBER($AJ448)),IF(HLOOKUP(INT($I448),'1. Eingabemaske'!$I$12:$V$21,7,FALSE)&lt;&gt;0,HLOOKUP(INT($I448),'1. Eingabemaske'!$I$12:$V$21,7,FALSE),""),"")</f>
        <v/>
      </c>
      <c r="AL448" s="91" t="str">
        <f>IF(ISTEXT($D448),IF(AJ448=0,0,IF($AK448="","",IF('1. Eingabemaske'!$F$18="","",(IF('1. Eingabemaske'!$F$18=0,($AJ448/'1. Eingabemaske'!$G$18),($AJ448-1)/('1. Eingabemaske'!$G$18-1))*$AK448)))),"")</f>
        <v/>
      </c>
      <c r="AM448" s="103"/>
      <c r="AN448" s="94" t="str">
        <f>IF(AND(ISTEXT($D448),ISNUMBER($AM448)),IF(HLOOKUP(INT($I448),'1. Eingabemaske'!$I$12:$V$21,8,FALSE)&lt;&gt;0,HLOOKUP(INT($I448),'1. Eingabemaske'!$I$12:$V$21,8,FALSE),""),"")</f>
        <v/>
      </c>
      <c r="AO448" s="89" t="str">
        <f>IF(ISTEXT($D448),IF($AN448="","",IF('1. Eingabemaske'!#REF!="","",(IF('1. Eingabemaske'!#REF!=0,($AM448/'1. Eingabemaske'!#REF!),($AM448-1)/('1. Eingabemaske'!#REF!-1))*$AN448))),"")</f>
        <v/>
      </c>
      <c r="AP448" s="110"/>
      <c r="AQ448" s="94" t="str">
        <f>IF(AND(ISTEXT($D448),ISNUMBER($AP448)),IF(HLOOKUP(INT($I448),'1. Eingabemaske'!$I$12:$V$21,9,FALSE)&lt;&gt;0,HLOOKUP(INT($I448),'1. Eingabemaske'!$I$12:$V$21,9,FALSE),""),"")</f>
        <v/>
      </c>
      <c r="AR448" s="103"/>
      <c r="AS448" s="94" t="str">
        <f>IF(AND(ISTEXT($D448),ISNUMBER($AR448)),IF(HLOOKUP(INT($I448),'1. Eingabemaske'!$I$12:$V$21,10,FALSE)&lt;&gt;0,HLOOKUP(INT($I448),'1. Eingabemaske'!$I$12:$V$21,10,FALSE),""),"")</f>
        <v/>
      </c>
      <c r="AT448" s="95" t="str">
        <f>IF(ISTEXT($D448),(IF($AQ448="",0,IF('1. Eingabemaske'!$F$19="","",(IF('1. Eingabemaske'!$F$19=0,($AP448/'1. Eingabemaske'!$G$19),($AP448-1)/('1. Eingabemaske'!$G$19-1))*$AQ448)))+IF($AS448="",0,IF('1. Eingabemaske'!$F$20="","",(IF('1. Eingabemaske'!$F$20=0,($AR448/'1. Eingabemaske'!$G$20),($AR448-1)/('1. Eingabemaske'!$G$20-1))*$AS448)))),"")</f>
        <v/>
      </c>
      <c r="AU448" s="103"/>
      <c r="AV448" s="94" t="str">
        <f>IF(AND(ISTEXT($D448),ISNUMBER($AU448)),IF(HLOOKUP(INT($I448),'1. Eingabemaske'!$I$12:$V$21,11,FALSE)&lt;&gt;0,HLOOKUP(INT($I448),'1. Eingabemaske'!$I$12:$V$21,11,FALSE),""),"")</f>
        <v/>
      </c>
      <c r="AW448" s="103"/>
      <c r="AX448" s="94" t="str">
        <f>IF(AND(ISTEXT($D448),ISNUMBER($AW448)),IF(HLOOKUP(INT($I448),'1. Eingabemaske'!$I$12:$V$21,12,FALSE)&lt;&gt;0,HLOOKUP(INT($I448),'1. Eingabemaske'!$I$12:$V$21,12,FALSE),""),"")</f>
        <v/>
      </c>
      <c r="AY448" s="95" t="str">
        <f>IF(ISTEXT($D448),SUM(IF($AV448="",0,IF('1. Eingabemaske'!$F$21="","",(IF('1. Eingabemaske'!$F$21=0,($AU448/'1. Eingabemaske'!$G$21),($AU448-1)/('1. Eingabemaske'!$G$21-1)))*$AV448)),IF($AX448="",0,IF('1. Eingabemaske'!#REF!="","",(IF('1. Eingabemaske'!#REF!=0,($AW448/'1. Eingabemaske'!#REF!),($AW448-1)/('1. Eingabemaske'!#REF!-1)))*$AX448))),"")</f>
        <v/>
      </c>
      <c r="AZ448" s="84" t="str">
        <f t="shared" si="54"/>
        <v>Bitte BES einfügen</v>
      </c>
      <c r="BA448" s="96" t="str">
        <f t="shared" si="55"/>
        <v/>
      </c>
      <c r="BB448" s="100"/>
      <c r="BC448" s="100"/>
      <c r="BD448" s="100"/>
    </row>
    <row r="449" spans="2:56" ht="13.5" thickBot="1" x14ac:dyDescent="0.45">
      <c r="B449" s="99" t="str">
        <f t="shared" si="48"/>
        <v xml:space="preserve"> </v>
      </c>
      <c r="C449" s="100"/>
      <c r="D449" s="100"/>
      <c r="E449" s="100"/>
      <c r="F449" s="100"/>
      <c r="G449" s="101"/>
      <c r="H449" s="101"/>
      <c r="I449" s="84" t="str">
        <f>IF(ISBLANK(Tableau1[[#This Row],[Name]]),"",((Tableau1[[#This Row],[Testdatum]]-Tableau1[[#This Row],[Geburtsdatum]])/365))</f>
        <v/>
      </c>
      <c r="J449" s="102" t="str">
        <f t="shared" si="49"/>
        <v xml:space="preserve"> </v>
      </c>
      <c r="K449" s="103"/>
      <c r="L449" s="103"/>
      <c r="M449" s="104" t="str">
        <f>IF(ISTEXT(D449),IF(L449="","",IF(HLOOKUP(INT($I449),'1. Eingabemaske'!$I$12:$V$21,2,FALSE)&lt;&gt;0,HLOOKUP(INT($I449),'1. Eingabemaske'!$I$12:$V$21,2,FALSE),"")),"")</f>
        <v/>
      </c>
      <c r="N449" s="105" t="str">
        <f>IF(ISTEXT($D449),IF(F449="M",IF(L449="","",IF($K449="Frühentwickler",VLOOKUP(INT($I449),'1. Eingabemaske'!$Z$12:$AF$28,5,FALSE),IF($K449="Normalentwickler",VLOOKUP(INT($I449),'1. Eingabemaske'!$Z$12:$AF$23,6,FALSE),IF($K449="Spätentwickler",VLOOKUP(INT($I449),'1. Eingabemaske'!$Z$12:$AF$23,7,FALSE),0)))+((VLOOKUP(INT($I449),'1. Eingabemaske'!$Z$12:$AF$23,2,FALSE))*(($G449-DATE(YEAR($G449),1,1)+1)/365))),IF(F449="W",(IF($K449="Frühentwickler",VLOOKUP(INT($I449),'1. Eingabemaske'!$AH$12:$AN$28,5,FALSE),IF($K449="Normalentwickler",VLOOKUP(INT($I449),'1. Eingabemaske'!$AH$12:$AN$23,6,FALSE),IF($K449="Spätentwickler",VLOOKUP(INT($I449),'1. Eingabemaske'!$AH$12:$AN$23,7,FALSE),0)))+((VLOOKUP(INT($I449),'1. Eingabemaske'!$AH$12:$AN$23,2,FALSE))*(($G449-DATE(YEAR($G449),1,1)+1)/365))),"Geschlecht fehlt!")),"")</f>
        <v/>
      </c>
      <c r="O449" s="106" t="str">
        <f>IF(ISTEXT(D449),IF(M449="","",IF('1. Eingabemaske'!$F$13="",0,(IF('1. Eingabemaske'!$F$13=0,(L449/'1. Eingabemaske'!$G$13),(L449-1)/('1. Eingabemaske'!$G$13-1))*M449*N449))),"")</f>
        <v/>
      </c>
      <c r="P449" s="103"/>
      <c r="Q449" s="103"/>
      <c r="R449" s="104" t="str">
        <f t="shared" si="50"/>
        <v/>
      </c>
      <c r="S449" s="104" t="str">
        <f>IF(AND(ISTEXT($D449),ISNUMBER(R449)),IF(HLOOKUP(INT($I449),'1. Eingabemaske'!$I$12:$V$21,3,FALSE)&lt;&gt;0,HLOOKUP(INT($I449),'1. Eingabemaske'!$I$12:$V$21,3,FALSE),""),"")</f>
        <v/>
      </c>
      <c r="T449" s="106" t="str">
        <f>IF(ISTEXT($D449),IF($S449="","",IF($R449="","",IF('1. Eingabemaske'!$F$14="",0,(IF('1. Eingabemaske'!$F$14=0,(R449/'1. Eingabemaske'!$G$14),(R449-1)/('1. Eingabemaske'!$G$14-1))*$S449)))),"")</f>
        <v/>
      </c>
      <c r="U449" s="103"/>
      <c r="V449" s="103"/>
      <c r="W449" s="104" t="str">
        <f t="shared" si="51"/>
        <v/>
      </c>
      <c r="X449" s="104" t="str">
        <f>IF(AND(ISTEXT($D449),ISNUMBER(W449)),IF(HLOOKUP(INT($I449),'1. Eingabemaske'!$I$12:$V$21,4,FALSE)&lt;&gt;0,HLOOKUP(INT($I449),'1. Eingabemaske'!$I$12:$V$21,4,FALSE),""),"")</f>
        <v/>
      </c>
      <c r="Y449" s="108" t="str">
        <f>IF(ISTEXT($D449),IF($W449="","",IF($X449="","",IF('1. Eingabemaske'!$F$15="","",(IF('1. Eingabemaske'!$F$15=0,($W449/'1. Eingabemaske'!$G$15),($W449-1)/('1. Eingabemaske'!$G$15-1))*$X449)))),"")</f>
        <v/>
      </c>
      <c r="Z449" s="103"/>
      <c r="AA449" s="103"/>
      <c r="AB449" s="104" t="str">
        <f t="shared" si="52"/>
        <v/>
      </c>
      <c r="AC449" s="104" t="str">
        <f>IF(AND(ISTEXT($D449),ISNUMBER($AB449)),IF(HLOOKUP(INT($I449),'1. Eingabemaske'!$I$12:$V$21,5,FALSE)&lt;&gt;0,HLOOKUP(INT($I449),'1. Eingabemaske'!$I$12:$V$21,5,FALSE),""),"")</f>
        <v/>
      </c>
      <c r="AD449" s="91" t="str">
        <f>IF(ISTEXT($D449),IF($AC449="","",IF('1. Eingabemaske'!$F$16="","",(IF('1. Eingabemaske'!$F$16=0,($AB449/'1. Eingabemaske'!$G$16),($AB449-1)/('1. Eingabemaske'!$G$16-1))*$AC449))),"")</f>
        <v/>
      </c>
      <c r="AE449" s="92" t="str">
        <f>IF(ISTEXT($D449),IF(F449="M",IF(L449="","",IF($K449="Frühentwickler",VLOOKUP(INT($I449),'1. Eingabemaske'!$Z$12:$AF$28,5,FALSE),IF($K449="Normalentwickler",VLOOKUP(INT($I449),'1. Eingabemaske'!$Z$12:$AF$23,6,FALSE),IF($K449="Spätentwickler",VLOOKUP(INT($I449),'1. Eingabemaske'!$Z$12:$AF$23,7,FALSE),0)))+((VLOOKUP(INT($I449),'1. Eingabemaske'!$Z$12:$AF$23,2,FALSE))*(($G449-DATE(YEAR($G449),1,1)+1)/365))),IF(F449="W",(IF($K449="Frühentwickler",VLOOKUP(INT($I449),'1. Eingabemaske'!$AH$12:$AN$28,5,FALSE),IF($K449="Normalentwickler",VLOOKUP(INT($I449),'1. Eingabemaske'!$AH$12:$AN$23,6,FALSE),IF($K449="Spätentwickler",VLOOKUP(INT($I449),'1. Eingabemaske'!$AH$12:$AN$23,7,FALSE),0)))+((VLOOKUP(INT($I449),'1. Eingabemaske'!$AH$12:$AN$23,2,FALSE))*(($G449-DATE(YEAR($G449),1,1)+1)/365))),"Geschlecht fehlt!")),"")</f>
        <v/>
      </c>
      <c r="AF449" s="93" t="str">
        <f t="shared" si="53"/>
        <v/>
      </c>
      <c r="AG449" s="103"/>
      <c r="AH449" s="94" t="str">
        <f>IF(AND(ISTEXT($D449),ISNUMBER($AG449)),IF(HLOOKUP(INT($I449),'1. Eingabemaske'!$I$12:$V$21,6,FALSE)&lt;&gt;0,HLOOKUP(INT($I449),'1. Eingabemaske'!$I$12:$V$21,6,FALSE),""),"")</f>
        <v/>
      </c>
      <c r="AI449" s="91" t="str">
        <f>IF(ISTEXT($D449),IF($AH449="","",IF('1. Eingabemaske'!$F$17="","",(IF('1. Eingabemaske'!$F$17=0,($AG449/'1. Eingabemaske'!$G$17),($AG449-1)/('1. Eingabemaske'!$G$17-1))*$AH449))),"")</f>
        <v/>
      </c>
      <c r="AJ449" s="103"/>
      <c r="AK449" s="94" t="str">
        <f>IF(AND(ISTEXT($D449),ISNUMBER($AJ449)),IF(HLOOKUP(INT($I449),'1. Eingabemaske'!$I$12:$V$21,7,FALSE)&lt;&gt;0,HLOOKUP(INT($I449),'1. Eingabemaske'!$I$12:$V$21,7,FALSE),""),"")</f>
        <v/>
      </c>
      <c r="AL449" s="91" t="str">
        <f>IF(ISTEXT($D449),IF(AJ449=0,0,IF($AK449="","",IF('1. Eingabemaske'!$F$18="","",(IF('1. Eingabemaske'!$F$18=0,($AJ449/'1. Eingabemaske'!$G$18),($AJ449-1)/('1. Eingabemaske'!$G$18-1))*$AK449)))),"")</f>
        <v/>
      </c>
      <c r="AM449" s="103"/>
      <c r="AN449" s="94" t="str">
        <f>IF(AND(ISTEXT($D449),ISNUMBER($AM449)),IF(HLOOKUP(INT($I449),'1. Eingabemaske'!$I$12:$V$21,8,FALSE)&lt;&gt;0,HLOOKUP(INT($I449),'1. Eingabemaske'!$I$12:$V$21,8,FALSE),""),"")</f>
        <v/>
      </c>
      <c r="AO449" s="89" t="str">
        <f>IF(ISTEXT($D449),IF($AN449="","",IF('1. Eingabemaske'!#REF!="","",(IF('1. Eingabemaske'!#REF!=0,($AM449/'1. Eingabemaske'!#REF!),($AM449-1)/('1. Eingabemaske'!#REF!-1))*$AN449))),"")</f>
        <v/>
      </c>
      <c r="AP449" s="110"/>
      <c r="AQ449" s="94" t="str">
        <f>IF(AND(ISTEXT($D449),ISNUMBER($AP449)),IF(HLOOKUP(INT($I449),'1. Eingabemaske'!$I$12:$V$21,9,FALSE)&lt;&gt;0,HLOOKUP(INT($I449),'1. Eingabemaske'!$I$12:$V$21,9,FALSE),""),"")</f>
        <v/>
      </c>
      <c r="AR449" s="103"/>
      <c r="AS449" s="94" t="str">
        <f>IF(AND(ISTEXT($D449),ISNUMBER($AR449)),IF(HLOOKUP(INT($I449),'1. Eingabemaske'!$I$12:$V$21,10,FALSE)&lt;&gt;0,HLOOKUP(INT($I449),'1. Eingabemaske'!$I$12:$V$21,10,FALSE),""),"")</f>
        <v/>
      </c>
      <c r="AT449" s="95" t="str">
        <f>IF(ISTEXT($D449),(IF($AQ449="",0,IF('1. Eingabemaske'!$F$19="","",(IF('1. Eingabemaske'!$F$19=0,($AP449/'1. Eingabemaske'!$G$19),($AP449-1)/('1. Eingabemaske'!$G$19-1))*$AQ449)))+IF($AS449="",0,IF('1. Eingabemaske'!$F$20="","",(IF('1. Eingabemaske'!$F$20=0,($AR449/'1. Eingabemaske'!$G$20),($AR449-1)/('1. Eingabemaske'!$G$20-1))*$AS449)))),"")</f>
        <v/>
      </c>
      <c r="AU449" s="103"/>
      <c r="AV449" s="94" t="str">
        <f>IF(AND(ISTEXT($D449),ISNUMBER($AU449)),IF(HLOOKUP(INT($I449),'1. Eingabemaske'!$I$12:$V$21,11,FALSE)&lt;&gt;0,HLOOKUP(INT($I449),'1. Eingabemaske'!$I$12:$V$21,11,FALSE),""),"")</f>
        <v/>
      </c>
      <c r="AW449" s="103"/>
      <c r="AX449" s="94" t="str">
        <f>IF(AND(ISTEXT($D449),ISNUMBER($AW449)),IF(HLOOKUP(INT($I449),'1. Eingabemaske'!$I$12:$V$21,12,FALSE)&lt;&gt;0,HLOOKUP(INT($I449),'1. Eingabemaske'!$I$12:$V$21,12,FALSE),""),"")</f>
        <v/>
      </c>
      <c r="AY449" s="95" t="str">
        <f>IF(ISTEXT($D449),SUM(IF($AV449="",0,IF('1. Eingabemaske'!$F$21="","",(IF('1. Eingabemaske'!$F$21=0,($AU449/'1. Eingabemaske'!$G$21),($AU449-1)/('1. Eingabemaske'!$G$21-1)))*$AV449)),IF($AX449="",0,IF('1. Eingabemaske'!#REF!="","",(IF('1. Eingabemaske'!#REF!=0,($AW449/'1. Eingabemaske'!#REF!),($AW449-1)/('1. Eingabemaske'!#REF!-1)))*$AX449))),"")</f>
        <v/>
      </c>
      <c r="AZ449" s="84" t="str">
        <f t="shared" si="54"/>
        <v>Bitte BES einfügen</v>
      </c>
      <c r="BA449" s="96" t="str">
        <f t="shared" si="55"/>
        <v/>
      </c>
      <c r="BB449" s="100"/>
      <c r="BC449" s="100"/>
      <c r="BD449" s="100"/>
    </row>
    <row r="450" spans="2:56" ht="13.5" thickBot="1" x14ac:dyDescent="0.45">
      <c r="B450" s="99" t="str">
        <f t="shared" si="48"/>
        <v xml:space="preserve"> </v>
      </c>
      <c r="C450" s="100"/>
      <c r="D450" s="100"/>
      <c r="E450" s="100"/>
      <c r="F450" s="100"/>
      <c r="G450" s="101"/>
      <c r="H450" s="101"/>
      <c r="I450" s="84" t="str">
        <f>IF(ISBLANK(Tableau1[[#This Row],[Name]]),"",((Tableau1[[#This Row],[Testdatum]]-Tableau1[[#This Row],[Geburtsdatum]])/365))</f>
        <v/>
      </c>
      <c r="J450" s="102" t="str">
        <f t="shared" si="49"/>
        <v xml:space="preserve"> </v>
      </c>
      <c r="K450" s="103"/>
      <c r="L450" s="103"/>
      <c r="M450" s="104" t="str">
        <f>IF(ISTEXT(D450),IF(L450="","",IF(HLOOKUP(INT($I450),'1. Eingabemaske'!$I$12:$V$21,2,FALSE)&lt;&gt;0,HLOOKUP(INT($I450),'1. Eingabemaske'!$I$12:$V$21,2,FALSE),"")),"")</f>
        <v/>
      </c>
      <c r="N450" s="105" t="str">
        <f>IF(ISTEXT($D450),IF(F450="M",IF(L450="","",IF($K450="Frühentwickler",VLOOKUP(INT($I450),'1. Eingabemaske'!$Z$12:$AF$28,5,FALSE),IF($K450="Normalentwickler",VLOOKUP(INT($I450),'1. Eingabemaske'!$Z$12:$AF$23,6,FALSE),IF($K450="Spätentwickler",VLOOKUP(INT($I450),'1. Eingabemaske'!$Z$12:$AF$23,7,FALSE),0)))+((VLOOKUP(INT($I450),'1. Eingabemaske'!$Z$12:$AF$23,2,FALSE))*(($G450-DATE(YEAR($G450),1,1)+1)/365))),IF(F450="W",(IF($K450="Frühentwickler",VLOOKUP(INT($I450),'1. Eingabemaske'!$AH$12:$AN$28,5,FALSE),IF($K450="Normalentwickler",VLOOKUP(INT($I450),'1. Eingabemaske'!$AH$12:$AN$23,6,FALSE),IF($K450="Spätentwickler",VLOOKUP(INT($I450),'1. Eingabemaske'!$AH$12:$AN$23,7,FALSE),0)))+((VLOOKUP(INT($I450),'1. Eingabemaske'!$AH$12:$AN$23,2,FALSE))*(($G450-DATE(YEAR($G450),1,1)+1)/365))),"Geschlecht fehlt!")),"")</f>
        <v/>
      </c>
      <c r="O450" s="106" t="str">
        <f>IF(ISTEXT(D450),IF(M450="","",IF('1. Eingabemaske'!$F$13="",0,(IF('1. Eingabemaske'!$F$13=0,(L450/'1. Eingabemaske'!$G$13),(L450-1)/('1. Eingabemaske'!$G$13-1))*M450*N450))),"")</f>
        <v/>
      </c>
      <c r="P450" s="103"/>
      <c r="Q450" s="103"/>
      <c r="R450" s="104" t="str">
        <f t="shared" si="50"/>
        <v/>
      </c>
      <c r="S450" s="104" t="str">
        <f>IF(AND(ISTEXT($D450),ISNUMBER(R450)),IF(HLOOKUP(INT($I450),'1. Eingabemaske'!$I$12:$V$21,3,FALSE)&lt;&gt;0,HLOOKUP(INT($I450),'1. Eingabemaske'!$I$12:$V$21,3,FALSE),""),"")</f>
        <v/>
      </c>
      <c r="T450" s="106" t="str">
        <f>IF(ISTEXT($D450),IF($S450="","",IF($R450="","",IF('1. Eingabemaske'!$F$14="",0,(IF('1. Eingabemaske'!$F$14=0,(R450/'1. Eingabemaske'!$G$14),(R450-1)/('1. Eingabemaske'!$G$14-1))*$S450)))),"")</f>
        <v/>
      </c>
      <c r="U450" s="103"/>
      <c r="V450" s="103"/>
      <c r="W450" s="104" t="str">
        <f t="shared" si="51"/>
        <v/>
      </c>
      <c r="X450" s="104" t="str">
        <f>IF(AND(ISTEXT($D450),ISNUMBER(W450)),IF(HLOOKUP(INT($I450),'1. Eingabemaske'!$I$12:$V$21,4,FALSE)&lt;&gt;0,HLOOKUP(INT($I450),'1. Eingabemaske'!$I$12:$V$21,4,FALSE),""),"")</f>
        <v/>
      </c>
      <c r="Y450" s="108" t="str">
        <f>IF(ISTEXT($D450),IF($W450="","",IF($X450="","",IF('1. Eingabemaske'!$F$15="","",(IF('1. Eingabemaske'!$F$15=0,($W450/'1. Eingabemaske'!$G$15),($W450-1)/('1. Eingabemaske'!$G$15-1))*$X450)))),"")</f>
        <v/>
      </c>
      <c r="Z450" s="103"/>
      <c r="AA450" s="103"/>
      <c r="AB450" s="104" t="str">
        <f t="shared" si="52"/>
        <v/>
      </c>
      <c r="AC450" s="104" t="str">
        <f>IF(AND(ISTEXT($D450),ISNUMBER($AB450)),IF(HLOOKUP(INT($I450),'1. Eingabemaske'!$I$12:$V$21,5,FALSE)&lt;&gt;0,HLOOKUP(INT($I450),'1. Eingabemaske'!$I$12:$V$21,5,FALSE),""),"")</f>
        <v/>
      </c>
      <c r="AD450" s="91" t="str">
        <f>IF(ISTEXT($D450),IF($AC450="","",IF('1. Eingabemaske'!$F$16="","",(IF('1. Eingabemaske'!$F$16=0,($AB450/'1. Eingabemaske'!$G$16),($AB450-1)/('1. Eingabemaske'!$G$16-1))*$AC450))),"")</f>
        <v/>
      </c>
      <c r="AE450" s="92" t="str">
        <f>IF(ISTEXT($D450),IF(F450="M",IF(L450="","",IF($K450="Frühentwickler",VLOOKUP(INT($I450),'1. Eingabemaske'!$Z$12:$AF$28,5,FALSE),IF($K450="Normalentwickler",VLOOKUP(INT($I450),'1. Eingabemaske'!$Z$12:$AF$23,6,FALSE),IF($K450="Spätentwickler",VLOOKUP(INT($I450),'1. Eingabemaske'!$Z$12:$AF$23,7,FALSE),0)))+((VLOOKUP(INT($I450),'1. Eingabemaske'!$Z$12:$AF$23,2,FALSE))*(($G450-DATE(YEAR($G450),1,1)+1)/365))),IF(F450="W",(IF($K450="Frühentwickler",VLOOKUP(INT($I450),'1. Eingabemaske'!$AH$12:$AN$28,5,FALSE),IF($K450="Normalentwickler",VLOOKUP(INT($I450),'1. Eingabemaske'!$AH$12:$AN$23,6,FALSE),IF($K450="Spätentwickler",VLOOKUP(INT($I450),'1. Eingabemaske'!$AH$12:$AN$23,7,FALSE),0)))+((VLOOKUP(INT($I450),'1. Eingabemaske'!$AH$12:$AN$23,2,FALSE))*(($G450-DATE(YEAR($G450),1,1)+1)/365))),"Geschlecht fehlt!")),"")</f>
        <v/>
      </c>
      <c r="AF450" s="93" t="str">
        <f t="shared" si="53"/>
        <v/>
      </c>
      <c r="AG450" s="103"/>
      <c r="AH450" s="94" t="str">
        <f>IF(AND(ISTEXT($D450),ISNUMBER($AG450)),IF(HLOOKUP(INT($I450),'1. Eingabemaske'!$I$12:$V$21,6,FALSE)&lt;&gt;0,HLOOKUP(INT($I450),'1. Eingabemaske'!$I$12:$V$21,6,FALSE),""),"")</f>
        <v/>
      </c>
      <c r="AI450" s="91" t="str">
        <f>IF(ISTEXT($D450),IF($AH450="","",IF('1. Eingabemaske'!$F$17="","",(IF('1. Eingabemaske'!$F$17=0,($AG450/'1. Eingabemaske'!$G$17),($AG450-1)/('1. Eingabemaske'!$G$17-1))*$AH450))),"")</f>
        <v/>
      </c>
      <c r="AJ450" s="103"/>
      <c r="AK450" s="94" t="str">
        <f>IF(AND(ISTEXT($D450),ISNUMBER($AJ450)),IF(HLOOKUP(INT($I450),'1. Eingabemaske'!$I$12:$V$21,7,FALSE)&lt;&gt;0,HLOOKUP(INT($I450),'1. Eingabemaske'!$I$12:$V$21,7,FALSE),""),"")</f>
        <v/>
      </c>
      <c r="AL450" s="91" t="str">
        <f>IF(ISTEXT($D450),IF(AJ450=0,0,IF($AK450="","",IF('1. Eingabemaske'!$F$18="","",(IF('1. Eingabemaske'!$F$18=0,($AJ450/'1. Eingabemaske'!$G$18),($AJ450-1)/('1. Eingabemaske'!$G$18-1))*$AK450)))),"")</f>
        <v/>
      </c>
      <c r="AM450" s="103"/>
      <c r="AN450" s="94" t="str">
        <f>IF(AND(ISTEXT($D450),ISNUMBER($AM450)),IF(HLOOKUP(INT($I450),'1. Eingabemaske'!$I$12:$V$21,8,FALSE)&lt;&gt;0,HLOOKUP(INT($I450),'1. Eingabemaske'!$I$12:$V$21,8,FALSE),""),"")</f>
        <v/>
      </c>
      <c r="AO450" s="89" t="str">
        <f>IF(ISTEXT($D450),IF($AN450="","",IF('1. Eingabemaske'!#REF!="","",(IF('1. Eingabemaske'!#REF!=0,($AM450/'1. Eingabemaske'!#REF!),($AM450-1)/('1. Eingabemaske'!#REF!-1))*$AN450))),"")</f>
        <v/>
      </c>
      <c r="AP450" s="110"/>
      <c r="AQ450" s="94" t="str">
        <f>IF(AND(ISTEXT($D450),ISNUMBER($AP450)),IF(HLOOKUP(INT($I450),'1. Eingabemaske'!$I$12:$V$21,9,FALSE)&lt;&gt;0,HLOOKUP(INT($I450),'1. Eingabemaske'!$I$12:$V$21,9,FALSE),""),"")</f>
        <v/>
      </c>
      <c r="AR450" s="103"/>
      <c r="AS450" s="94" t="str">
        <f>IF(AND(ISTEXT($D450),ISNUMBER($AR450)),IF(HLOOKUP(INT($I450),'1. Eingabemaske'!$I$12:$V$21,10,FALSE)&lt;&gt;0,HLOOKUP(INT($I450),'1. Eingabemaske'!$I$12:$V$21,10,FALSE),""),"")</f>
        <v/>
      </c>
      <c r="AT450" s="95" t="str">
        <f>IF(ISTEXT($D450),(IF($AQ450="",0,IF('1. Eingabemaske'!$F$19="","",(IF('1. Eingabemaske'!$F$19=0,($AP450/'1. Eingabemaske'!$G$19),($AP450-1)/('1. Eingabemaske'!$G$19-1))*$AQ450)))+IF($AS450="",0,IF('1. Eingabemaske'!$F$20="","",(IF('1. Eingabemaske'!$F$20=0,($AR450/'1. Eingabemaske'!$G$20),($AR450-1)/('1. Eingabemaske'!$G$20-1))*$AS450)))),"")</f>
        <v/>
      </c>
      <c r="AU450" s="103"/>
      <c r="AV450" s="94" t="str">
        <f>IF(AND(ISTEXT($D450),ISNUMBER($AU450)),IF(HLOOKUP(INT($I450),'1. Eingabemaske'!$I$12:$V$21,11,FALSE)&lt;&gt;0,HLOOKUP(INT($I450),'1. Eingabemaske'!$I$12:$V$21,11,FALSE),""),"")</f>
        <v/>
      </c>
      <c r="AW450" s="103"/>
      <c r="AX450" s="94" t="str">
        <f>IF(AND(ISTEXT($D450),ISNUMBER($AW450)),IF(HLOOKUP(INT($I450),'1. Eingabemaske'!$I$12:$V$21,12,FALSE)&lt;&gt;0,HLOOKUP(INT($I450),'1. Eingabemaske'!$I$12:$V$21,12,FALSE),""),"")</f>
        <v/>
      </c>
      <c r="AY450" s="95" t="str">
        <f>IF(ISTEXT($D450),SUM(IF($AV450="",0,IF('1. Eingabemaske'!$F$21="","",(IF('1. Eingabemaske'!$F$21=0,($AU450/'1. Eingabemaske'!$G$21),($AU450-1)/('1. Eingabemaske'!$G$21-1)))*$AV450)),IF($AX450="",0,IF('1. Eingabemaske'!#REF!="","",(IF('1. Eingabemaske'!#REF!=0,($AW450/'1. Eingabemaske'!#REF!),($AW450-1)/('1. Eingabemaske'!#REF!-1)))*$AX450))),"")</f>
        <v/>
      </c>
      <c r="AZ450" s="84" t="str">
        <f t="shared" si="54"/>
        <v>Bitte BES einfügen</v>
      </c>
      <c r="BA450" s="96" t="str">
        <f t="shared" si="55"/>
        <v/>
      </c>
      <c r="BB450" s="100"/>
      <c r="BC450" s="100"/>
      <c r="BD450" s="100"/>
    </row>
    <row r="451" spans="2:56" ht="13.5" thickBot="1" x14ac:dyDescent="0.45">
      <c r="B451" s="99" t="str">
        <f t="shared" si="48"/>
        <v xml:space="preserve"> </v>
      </c>
      <c r="C451" s="100"/>
      <c r="D451" s="100"/>
      <c r="E451" s="100"/>
      <c r="F451" s="100"/>
      <c r="G451" s="101"/>
      <c r="H451" s="101"/>
      <c r="I451" s="84" t="str">
        <f>IF(ISBLANK(Tableau1[[#This Row],[Name]]),"",((Tableau1[[#This Row],[Testdatum]]-Tableau1[[#This Row],[Geburtsdatum]])/365))</f>
        <v/>
      </c>
      <c r="J451" s="102" t="str">
        <f t="shared" si="49"/>
        <v xml:space="preserve"> </v>
      </c>
      <c r="K451" s="103"/>
      <c r="L451" s="103"/>
      <c r="M451" s="104" t="str">
        <f>IF(ISTEXT(D451),IF(L451="","",IF(HLOOKUP(INT($I451),'1. Eingabemaske'!$I$12:$V$21,2,FALSE)&lt;&gt;0,HLOOKUP(INT($I451),'1. Eingabemaske'!$I$12:$V$21,2,FALSE),"")),"")</f>
        <v/>
      </c>
      <c r="N451" s="105" t="str">
        <f>IF(ISTEXT($D451),IF(F451="M",IF(L451="","",IF($K451="Frühentwickler",VLOOKUP(INT($I451),'1. Eingabemaske'!$Z$12:$AF$28,5,FALSE),IF($K451="Normalentwickler",VLOOKUP(INT($I451),'1. Eingabemaske'!$Z$12:$AF$23,6,FALSE),IF($K451="Spätentwickler",VLOOKUP(INT($I451),'1. Eingabemaske'!$Z$12:$AF$23,7,FALSE),0)))+((VLOOKUP(INT($I451),'1. Eingabemaske'!$Z$12:$AF$23,2,FALSE))*(($G451-DATE(YEAR($G451),1,1)+1)/365))),IF(F451="W",(IF($K451="Frühentwickler",VLOOKUP(INT($I451),'1. Eingabemaske'!$AH$12:$AN$28,5,FALSE),IF($K451="Normalentwickler",VLOOKUP(INT($I451),'1. Eingabemaske'!$AH$12:$AN$23,6,FALSE),IF($K451="Spätentwickler",VLOOKUP(INT($I451),'1. Eingabemaske'!$AH$12:$AN$23,7,FALSE),0)))+((VLOOKUP(INT($I451),'1. Eingabemaske'!$AH$12:$AN$23,2,FALSE))*(($G451-DATE(YEAR($G451),1,1)+1)/365))),"Geschlecht fehlt!")),"")</f>
        <v/>
      </c>
      <c r="O451" s="106" t="str">
        <f>IF(ISTEXT(D451),IF(M451="","",IF('1. Eingabemaske'!$F$13="",0,(IF('1. Eingabemaske'!$F$13=0,(L451/'1. Eingabemaske'!$G$13),(L451-1)/('1. Eingabemaske'!$G$13-1))*M451*N451))),"")</f>
        <v/>
      </c>
      <c r="P451" s="103"/>
      <c r="Q451" s="103"/>
      <c r="R451" s="104" t="str">
        <f t="shared" si="50"/>
        <v/>
      </c>
      <c r="S451" s="104" t="str">
        <f>IF(AND(ISTEXT($D451),ISNUMBER(R451)),IF(HLOOKUP(INT($I451),'1. Eingabemaske'!$I$12:$V$21,3,FALSE)&lt;&gt;0,HLOOKUP(INT($I451),'1. Eingabemaske'!$I$12:$V$21,3,FALSE),""),"")</f>
        <v/>
      </c>
      <c r="T451" s="106" t="str">
        <f>IF(ISTEXT($D451),IF($S451="","",IF($R451="","",IF('1. Eingabemaske'!$F$14="",0,(IF('1. Eingabemaske'!$F$14=0,(R451/'1. Eingabemaske'!$G$14),(R451-1)/('1. Eingabemaske'!$G$14-1))*$S451)))),"")</f>
        <v/>
      </c>
      <c r="U451" s="103"/>
      <c r="V451" s="103"/>
      <c r="W451" s="104" t="str">
        <f t="shared" si="51"/>
        <v/>
      </c>
      <c r="X451" s="104" t="str">
        <f>IF(AND(ISTEXT($D451),ISNUMBER(W451)),IF(HLOOKUP(INT($I451),'1. Eingabemaske'!$I$12:$V$21,4,FALSE)&lt;&gt;0,HLOOKUP(INT($I451),'1. Eingabemaske'!$I$12:$V$21,4,FALSE),""),"")</f>
        <v/>
      </c>
      <c r="Y451" s="108" t="str">
        <f>IF(ISTEXT($D451),IF($W451="","",IF($X451="","",IF('1. Eingabemaske'!$F$15="","",(IF('1. Eingabemaske'!$F$15=0,($W451/'1. Eingabemaske'!$G$15),($W451-1)/('1. Eingabemaske'!$G$15-1))*$X451)))),"")</f>
        <v/>
      </c>
      <c r="Z451" s="103"/>
      <c r="AA451" s="103"/>
      <c r="AB451" s="104" t="str">
        <f t="shared" si="52"/>
        <v/>
      </c>
      <c r="AC451" s="104" t="str">
        <f>IF(AND(ISTEXT($D451),ISNUMBER($AB451)),IF(HLOOKUP(INT($I451),'1. Eingabemaske'!$I$12:$V$21,5,FALSE)&lt;&gt;0,HLOOKUP(INT($I451),'1. Eingabemaske'!$I$12:$V$21,5,FALSE),""),"")</f>
        <v/>
      </c>
      <c r="AD451" s="91" t="str">
        <f>IF(ISTEXT($D451),IF($AC451="","",IF('1. Eingabemaske'!$F$16="","",(IF('1. Eingabemaske'!$F$16=0,($AB451/'1. Eingabemaske'!$G$16),($AB451-1)/('1. Eingabemaske'!$G$16-1))*$AC451))),"")</f>
        <v/>
      </c>
      <c r="AE451" s="92" t="str">
        <f>IF(ISTEXT($D451),IF(F451="M",IF(L451="","",IF($K451="Frühentwickler",VLOOKUP(INT($I451),'1. Eingabemaske'!$Z$12:$AF$28,5,FALSE),IF($K451="Normalentwickler",VLOOKUP(INT($I451),'1. Eingabemaske'!$Z$12:$AF$23,6,FALSE),IF($K451="Spätentwickler",VLOOKUP(INT($I451),'1. Eingabemaske'!$Z$12:$AF$23,7,FALSE),0)))+((VLOOKUP(INT($I451),'1. Eingabemaske'!$Z$12:$AF$23,2,FALSE))*(($G451-DATE(YEAR($G451),1,1)+1)/365))),IF(F451="W",(IF($K451="Frühentwickler",VLOOKUP(INT($I451),'1. Eingabemaske'!$AH$12:$AN$28,5,FALSE),IF($K451="Normalentwickler",VLOOKUP(INT($I451),'1. Eingabemaske'!$AH$12:$AN$23,6,FALSE),IF($K451="Spätentwickler",VLOOKUP(INT($I451),'1. Eingabemaske'!$AH$12:$AN$23,7,FALSE),0)))+((VLOOKUP(INT($I451),'1. Eingabemaske'!$AH$12:$AN$23,2,FALSE))*(($G451-DATE(YEAR($G451),1,1)+1)/365))),"Geschlecht fehlt!")),"")</f>
        <v/>
      </c>
      <c r="AF451" s="93" t="str">
        <f t="shared" si="53"/>
        <v/>
      </c>
      <c r="AG451" s="103"/>
      <c r="AH451" s="94" t="str">
        <f>IF(AND(ISTEXT($D451),ISNUMBER($AG451)),IF(HLOOKUP(INT($I451),'1. Eingabemaske'!$I$12:$V$21,6,FALSE)&lt;&gt;0,HLOOKUP(INT($I451),'1. Eingabemaske'!$I$12:$V$21,6,FALSE),""),"")</f>
        <v/>
      </c>
      <c r="AI451" s="91" t="str">
        <f>IF(ISTEXT($D451),IF($AH451="","",IF('1. Eingabemaske'!$F$17="","",(IF('1. Eingabemaske'!$F$17=0,($AG451/'1. Eingabemaske'!$G$17),($AG451-1)/('1. Eingabemaske'!$G$17-1))*$AH451))),"")</f>
        <v/>
      </c>
      <c r="AJ451" s="103"/>
      <c r="AK451" s="94" t="str">
        <f>IF(AND(ISTEXT($D451),ISNUMBER($AJ451)),IF(HLOOKUP(INT($I451),'1. Eingabemaske'!$I$12:$V$21,7,FALSE)&lt;&gt;0,HLOOKUP(INT($I451),'1. Eingabemaske'!$I$12:$V$21,7,FALSE),""),"")</f>
        <v/>
      </c>
      <c r="AL451" s="91" t="str">
        <f>IF(ISTEXT($D451),IF(AJ451=0,0,IF($AK451="","",IF('1. Eingabemaske'!$F$18="","",(IF('1. Eingabemaske'!$F$18=0,($AJ451/'1. Eingabemaske'!$G$18),($AJ451-1)/('1. Eingabemaske'!$G$18-1))*$AK451)))),"")</f>
        <v/>
      </c>
      <c r="AM451" s="103"/>
      <c r="AN451" s="94" t="str">
        <f>IF(AND(ISTEXT($D451),ISNUMBER($AM451)),IF(HLOOKUP(INT($I451),'1. Eingabemaske'!$I$12:$V$21,8,FALSE)&lt;&gt;0,HLOOKUP(INT($I451),'1. Eingabemaske'!$I$12:$V$21,8,FALSE),""),"")</f>
        <v/>
      </c>
      <c r="AO451" s="89" t="str">
        <f>IF(ISTEXT($D451),IF($AN451="","",IF('1. Eingabemaske'!#REF!="","",(IF('1. Eingabemaske'!#REF!=0,($AM451/'1. Eingabemaske'!#REF!),($AM451-1)/('1. Eingabemaske'!#REF!-1))*$AN451))),"")</f>
        <v/>
      </c>
      <c r="AP451" s="110"/>
      <c r="AQ451" s="94" t="str">
        <f>IF(AND(ISTEXT($D451),ISNUMBER($AP451)),IF(HLOOKUP(INT($I451),'1. Eingabemaske'!$I$12:$V$21,9,FALSE)&lt;&gt;0,HLOOKUP(INT($I451),'1. Eingabemaske'!$I$12:$V$21,9,FALSE),""),"")</f>
        <v/>
      </c>
      <c r="AR451" s="103"/>
      <c r="AS451" s="94" t="str">
        <f>IF(AND(ISTEXT($D451),ISNUMBER($AR451)),IF(HLOOKUP(INT($I451),'1. Eingabemaske'!$I$12:$V$21,10,FALSE)&lt;&gt;0,HLOOKUP(INT($I451),'1. Eingabemaske'!$I$12:$V$21,10,FALSE),""),"")</f>
        <v/>
      </c>
      <c r="AT451" s="95" t="str">
        <f>IF(ISTEXT($D451),(IF($AQ451="",0,IF('1. Eingabemaske'!$F$19="","",(IF('1. Eingabemaske'!$F$19=0,($AP451/'1. Eingabemaske'!$G$19),($AP451-1)/('1. Eingabemaske'!$G$19-1))*$AQ451)))+IF($AS451="",0,IF('1. Eingabemaske'!$F$20="","",(IF('1. Eingabemaske'!$F$20=0,($AR451/'1. Eingabemaske'!$G$20),($AR451-1)/('1. Eingabemaske'!$G$20-1))*$AS451)))),"")</f>
        <v/>
      </c>
      <c r="AU451" s="103"/>
      <c r="AV451" s="94" t="str">
        <f>IF(AND(ISTEXT($D451),ISNUMBER($AU451)),IF(HLOOKUP(INT($I451),'1. Eingabemaske'!$I$12:$V$21,11,FALSE)&lt;&gt;0,HLOOKUP(INT($I451),'1. Eingabemaske'!$I$12:$V$21,11,FALSE),""),"")</f>
        <v/>
      </c>
      <c r="AW451" s="103"/>
      <c r="AX451" s="94" t="str">
        <f>IF(AND(ISTEXT($D451),ISNUMBER($AW451)),IF(HLOOKUP(INT($I451),'1. Eingabemaske'!$I$12:$V$21,12,FALSE)&lt;&gt;0,HLOOKUP(INT($I451),'1. Eingabemaske'!$I$12:$V$21,12,FALSE),""),"")</f>
        <v/>
      </c>
      <c r="AY451" s="95" t="str">
        <f>IF(ISTEXT($D451),SUM(IF($AV451="",0,IF('1. Eingabemaske'!$F$21="","",(IF('1. Eingabemaske'!$F$21=0,($AU451/'1. Eingabemaske'!$G$21),($AU451-1)/('1. Eingabemaske'!$G$21-1)))*$AV451)),IF($AX451="",0,IF('1. Eingabemaske'!#REF!="","",(IF('1. Eingabemaske'!#REF!=0,($AW451/'1. Eingabemaske'!#REF!),($AW451-1)/('1. Eingabemaske'!#REF!-1)))*$AX451))),"")</f>
        <v/>
      </c>
      <c r="AZ451" s="84" t="str">
        <f t="shared" si="54"/>
        <v>Bitte BES einfügen</v>
      </c>
      <c r="BA451" s="96" t="str">
        <f t="shared" si="55"/>
        <v/>
      </c>
      <c r="BB451" s="100"/>
      <c r="BC451" s="100"/>
      <c r="BD451" s="100"/>
    </row>
    <row r="452" spans="2:56" ht="13.5" thickBot="1" x14ac:dyDescent="0.45">
      <c r="B452" s="99" t="str">
        <f t="shared" si="48"/>
        <v xml:space="preserve"> </v>
      </c>
      <c r="C452" s="100"/>
      <c r="D452" s="100"/>
      <c r="E452" s="100"/>
      <c r="F452" s="100"/>
      <c r="G452" s="101"/>
      <c r="H452" s="101"/>
      <c r="I452" s="84" t="str">
        <f>IF(ISBLANK(Tableau1[[#This Row],[Name]]),"",((Tableau1[[#This Row],[Testdatum]]-Tableau1[[#This Row],[Geburtsdatum]])/365))</f>
        <v/>
      </c>
      <c r="J452" s="102" t="str">
        <f t="shared" si="49"/>
        <v xml:space="preserve"> </v>
      </c>
      <c r="K452" s="103"/>
      <c r="L452" s="103"/>
      <c r="M452" s="104" t="str">
        <f>IF(ISTEXT(D452),IF(L452="","",IF(HLOOKUP(INT($I452),'1. Eingabemaske'!$I$12:$V$21,2,FALSE)&lt;&gt;0,HLOOKUP(INT($I452),'1. Eingabemaske'!$I$12:$V$21,2,FALSE),"")),"")</f>
        <v/>
      </c>
      <c r="N452" s="105" t="str">
        <f>IF(ISTEXT($D452),IF(F452="M",IF(L452="","",IF($K452="Frühentwickler",VLOOKUP(INT($I452),'1. Eingabemaske'!$Z$12:$AF$28,5,FALSE),IF($K452="Normalentwickler",VLOOKUP(INT($I452),'1. Eingabemaske'!$Z$12:$AF$23,6,FALSE),IF($K452="Spätentwickler",VLOOKUP(INT($I452),'1. Eingabemaske'!$Z$12:$AF$23,7,FALSE),0)))+((VLOOKUP(INT($I452),'1. Eingabemaske'!$Z$12:$AF$23,2,FALSE))*(($G452-DATE(YEAR($G452),1,1)+1)/365))),IF(F452="W",(IF($K452="Frühentwickler",VLOOKUP(INT($I452),'1. Eingabemaske'!$AH$12:$AN$28,5,FALSE),IF($K452="Normalentwickler",VLOOKUP(INT($I452),'1. Eingabemaske'!$AH$12:$AN$23,6,FALSE),IF($K452="Spätentwickler",VLOOKUP(INT($I452),'1. Eingabemaske'!$AH$12:$AN$23,7,FALSE),0)))+((VLOOKUP(INT($I452),'1. Eingabemaske'!$AH$12:$AN$23,2,FALSE))*(($G452-DATE(YEAR($G452),1,1)+1)/365))),"Geschlecht fehlt!")),"")</f>
        <v/>
      </c>
      <c r="O452" s="106" t="str">
        <f>IF(ISTEXT(D452),IF(M452="","",IF('1. Eingabemaske'!$F$13="",0,(IF('1. Eingabemaske'!$F$13=0,(L452/'1. Eingabemaske'!$G$13),(L452-1)/('1. Eingabemaske'!$G$13-1))*M452*N452))),"")</f>
        <v/>
      </c>
      <c r="P452" s="103"/>
      <c r="Q452" s="103"/>
      <c r="R452" s="104" t="str">
        <f t="shared" si="50"/>
        <v/>
      </c>
      <c r="S452" s="104" t="str">
        <f>IF(AND(ISTEXT($D452),ISNUMBER(R452)),IF(HLOOKUP(INT($I452),'1. Eingabemaske'!$I$12:$V$21,3,FALSE)&lt;&gt;0,HLOOKUP(INT($I452),'1. Eingabemaske'!$I$12:$V$21,3,FALSE),""),"")</f>
        <v/>
      </c>
      <c r="T452" s="106" t="str">
        <f>IF(ISTEXT($D452),IF($S452="","",IF($R452="","",IF('1. Eingabemaske'!$F$14="",0,(IF('1. Eingabemaske'!$F$14=0,(R452/'1. Eingabemaske'!$G$14),(R452-1)/('1. Eingabemaske'!$G$14-1))*$S452)))),"")</f>
        <v/>
      </c>
      <c r="U452" s="103"/>
      <c r="V452" s="103"/>
      <c r="W452" s="104" t="str">
        <f t="shared" si="51"/>
        <v/>
      </c>
      <c r="X452" s="104" t="str">
        <f>IF(AND(ISTEXT($D452),ISNUMBER(W452)),IF(HLOOKUP(INT($I452),'1. Eingabemaske'!$I$12:$V$21,4,FALSE)&lt;&gt;0,HLOOKUP(INT($I452),'1. Eingabemaske'!$I$12:$V$21,4,FALSE),""),"")</f>
        <v/>
      </c>
      <c r="Y452" s="108" t="str">
        <f>IF(ISTEXT($D452),IF($W452="","",IF($X452="","",IF('1. Eingabemaske'!$F$15="","",(IF('1. Eingabemaske'!$F$15=0,($W452/'1. Eingabemaske'!$G$15),($W452-1)/('1. Eingabemaske'!$G$15-1))*$X452)))),"")</f>
        <v/>
      </c>
      <c r="Z452" s="103"/>
      <c r="AA452" s="103"/>
      <c r="AB452" s="104" t="str">
        <f t="shared" si="52"/>
        <v/>
      </c>
      <c r="AC452" s="104" t="str">
        <f>IF(AND(ISTEXT($D452),ISNUMBER($AB452)),IF(HLOOKUP(INT($I452),'1. Eingabemaske'!$I$12:$V$21,5,FALSE)&lt;&gt;0,HLOOKUP(INT($I452),'1. Eingabemaske'!$I$12:$V$21,5,FALSE),""),"")</f>
        <v/>
      </c>
      <c r="AD452" s="91" t="str">
        <f>IF(ISTEXT($D452),IF($AC452="","",IF('1. Eingabemaske'!$F$16="","",(IF('1. Eingabemaske'!$F$16=0,($AB452/'1. Eingabemaske'!$G$16),($AB452-1)/('1. Eingabemaske'!$G$16-1))*$AC452))),"")</f>
        <v/>
      </c>
      <c r="AE452" s="92" t="str">
        <f>IF(ISTEXT($D452),IF(F452="M",IF(L452="","",IF($K452="Frühentwickler",VLOOKUP(INT($I452),'1. Eingabemaske'!$Z$12:$AF$28,5,FALSE),IF($K452="Normalentwickler",VLOOKUP(INT($I452),'1. Eingabemaske'!$Z$12:$AF$23,6,FALSE),IF($K452="Spätentwickler",VLOOKUP(INT($I452),'1. Eingabemaske'!$Z$12:$AF$23,7,FALSE),0)))+((VLOOKUP(INT($I452),'1. Eingabemaske'!$Z$12:$AF$23,2,FALSE))*(($G452-DATE(YEAR($G452),1,1)+1)/365))),IF(F452="W",(IF($K452="Frühentwickler",VLOOKUP(INT($I452),'1. Eingabemaske'!$AH$12:$AN$28,5,FALSE),IF($K452="Normalentwickler",VLOOKUP(INT($I452),'1. Eingabemaske'!$AH$12:$AN$23,6,FALSE),IF($K452="Spätentwickler",VLOOKUP(INT($I452),'1. Eingabemaske'!$AH$12:$AN$23,7,FALSE),0)))+((VLOOKUP(INT($I452),'1. Eingabemaske'!$AH$12:$AN$23,2,FALSE))*(($G452-DATE(YEAR($G452),1,1)+1)/365))),"Geschlecht fehlt!")),"")</f>
        <v/>
      </c>
      <c r="AF452" s="93" t="str">
        <f t="shared" si="53"/>
        <v/>
      </c>
      <c r="AG452" s="103"/>
      <c r="AH452" s="94" t="str">
        <f>IF(AND(ISTEXT($D452),ISNUMBER($AG452)),IF(HLOOKUP(INT($I452),'1. Eingabemaske'!$I$12:$V$21,6,FALSE)&lt;&gt;0,HLOOKUP(INT($I452),'1. Eingabemaske'!$I$12:$V$21,6,FALSE),""),"")</f>
        <v/>
      </c>
      <c r="AI452" s="91" t="str">
        <f>IF(ISTEXT($D452),IF($AH452="","",IF('1. Eingabemaske'!$F$17="","",(IF('1. Eingabemaske'!$F$17=0,($AG452/'1. Eingabemaske'!$G$17),($AG452-1)/('1. Eingabemaske'!$G$17-1))*$AH452))),"")</f>
        <v/>
      </c>
      <c r="AJ452" s="103"/>
      <c r="AK452" s="94" t="str">
        <f>IF(AND(ISTEXT($D452),ISNUMBER($AJ452)),IF(HLOOKUP(INT($I452),'1. Eingabemaske'!$I$12:$V$21,7,FALSE)&lt;&gt;0,HLOOKUP(INT($I452),'1. Eingabemaske'!$I$12:$V$21,7,FALSE),""),"")</f>
        <v/>
      </c>
      <c r="AL452" s="91" t="str">
        <f>IF(ISTEXT($D452),IF(AJ452=0,0,IF($AK452="","",IF('1. Eingabemaske'!$F$18="","",(IF('1. Eingabemaske'!$F$18=0,($AJ452/'1. Eingabemaske'!$G$18),($AJ452-1)/('1. Eingabemaske'!$G$18-1))*$AK452)))),"")</f>
        <v/>
      </c>
      <c r="AM452" s="103"/>
      <c r="AN452" s="94" t="str">
        <f>IF(AND(ISTEXT($D452),ISNUMBER($AM452)),IF(HLOOKUP(INT($I452),'1. Eingabemaske'!$I$12:$V$21,8,FALSE)&lt;&gt;0,HLOOKUP(INT($I452),'1. Eingabemaske'!$I$12:$V$21,8,FALSE),""),"")</f>
        <v/>
      </c>
      <c r="AO452" s="89" t="str">
        <f>IF(ISTEXT($D452),IF($AN452="","",IF('1. Eingabemaske'!#REF!="","",(IF('1. Eingabemaske'!#REF!=0,($AM452/'1. Eingabemaske'!#REF!),($AM452-1)/('1. Eingabemaske'!#REF!-1))*$AN452))),"")</f>
        <v/>
      </c>
      <c r="AP452" s="110"/>
      <c r="AQ452" s="94" t="str">
        <f>IF(AND(ISTEXT($D452),ISNUMBER($AP452)),IF(HLOOKUP(INT($I452),'1. Eingabemaske'!$I$12:$V$21,9,FALSE)&lt;&gt;0,HLOOKUP(INT($I452),'1. Eingabemaske'!$I$12:$V$21,9,FALSE),""),"")</f>
        <v/>
      </c>
      <c r="AR452" s="103"/>
      <c r="AS452" s="94" t="str">
        <f>IF(AND(ISTEXT($D452),ISNUMBER($AR452)),IF(HLOOKUP(INT($I452),'1. Eingabemaske'!$I$12:$V$21,10,FALSE)&lt;&gt;0,HLOOKUP(INT($I452),'1. Eingabemaske'!$I$12:$V$21,10,FALSE),""),"")</f>
        <v/>
      </c>
      <c r="AT452" s="95" t="str">
        <f>IF(ISTEXT($D452),(IF($AQ452="",0,IF('1. Eingabemaske'!$F$19="","",(IF('1. Eingabemaske'!$F$19=0,($AP452/'1. Eingabemaske'!$G$19),($AP452-1)/('1. Eingabemaske'!$G$19-1))*$AQ452)))+IF($AS452="",0,IF('1. Eingabemaske'!$F$20="","",(IF('1. Eingabemaske'!$F$20=0,($AR452/'1. Eingabemaske'!$G$20),($AR452-1)/('1. Eingabemaske'!$G$20-1))*$AS452)))),"")</f>
        <v/>
      </c>
      <c r="AU452" s="103"/>
      <c r="AV452" s="94" t="str">
        <f>IF(AND(ISTEXT($D452),ISNUMBER($AU452)),IF(HLOOKUP(INT($I452),'1. Eingabemaske'!$I$12:$V$21,11,FALSE)&lt;&gt;0,HLOOKUP(INT($I452),'1. Eingabemaske'!$I$12:$V$21,11,FALSE),""),"")</f>
        <v/>
      </c>
      <c r="AW452" s="103"/>
      <c r="AX452" s="94" t="str">
        <f>IF(AND(ISTEXT($D452),ISNUMBER($AW452)),IF(HLOOKUP(INT($I452),'1. Eingabemaske'!$I$12:$V$21,12,FALSE)&lt;&gt;0,HLOOKUP(INT($I452),'1. Eingabemaske'!$I$12:$V$21,12,FALSE),""),"")</f>
        <v/>
      </c>
      <c r="AY452" s="95" t="str">
        <f>IF(ISTEXT($D452),SUM(IF($AV452="",0,IF('1. Eingabemaske'!$F$21="","",(IF('1. Eingabemaske'!$F$21=0,($AU452/'1. Eingabemaske'!$G$21),($AU452-1)/('1. Eingabemaske'!$G$21-1)))*$AV452)),IF($AX452="",0,IF('1. Eingabemaske'!#REF!="","",(IF('1. Eingabemaske'!#REF!=0,($AW452/'1. Eingabemaske'!#REF!),($AW452-1)/('1. Eingabemaske'!#REF!-1)))*$AX452))),"")</f>
        <v/>
      </c>
      <c r="AZ452" s="84" t="str">
        <f t="shared" si="54"/>
        <v>Bitte BES einfügen</v>
      </c>
      <c r="BA452" s="96" t="str">
        <f t="shared" si="55"/>
        <v/>
      </c>
      <c r="BB452" s="100"/>
      <c r="BC452" s="100"/>
      <c r="BD452" s="100"/>
    </row>
    <row r="453" spans="2:56" ht="13.5" thickBot="1" x14ac:dyDescent="0.45">
      <c r="B453" s="99" t="str">
        <f t="shared" si="48"/>
        <v xml:space="preserve"> </v>
      </c>
      <c r="C453" s="100"/>
      <c r="D453" s="100"/>
      <c r="E453" s="100"/>
      <c r="F453" s="100"/>
      <c r="G453" s="101"/>
      <c r="H453" s="101"/>
      <c r="I453" s="84" t="str">
        <f>IF(ISBLANK(Tableau1[[#This Row],[Name]]),"",((Tableau1[[#This Row],[Testdatum]]-Tableau1[[#This Row],[Geburtsdatum]])/365))</f>
        <v/>
      </c>
      <c r="J453" s="102" t="str">
        <f t="shared" si="49"/>
        <v xml:space="preserve"> </v>
      </c>
      <c r="K453" s="103"/>
      <c r="L453" s="103"/>
      <c r="M453" s="104" t="str">
        <f>IF(ISTEXT(D453),IF(L453="","",IF(HLOOKUP(INT($I453),'1. Eingabemaske'!$I$12:$V$21,2,FALSE)&lt;&gt;0,HLOOKUP(INT($I453),'1. Eingabemaske'!$I$12:$V$21,2,FALSE),"")),"")</f>
        <v/>
      </c>
      <c r="N453" s="105" t="str">
        <f>IF(ISTEXT($D453),IF(F453="M",IF(L453="","",IF($K453="Frühentwickler",VLOOKUP(INT($I453),'1. Eingabemaske'!$Z$12:$AF$28,5,FALSE),IF($K453="Normalentwickler",VLOOKUP(INT($I453),'1. Eingabemaske'!$Z$12:$AF$23,6,FALSE),IF($K453="Spätentwickler",VLOOKUP(INT($I453),'1. Eingabemaske'!$Z$12:$AF$23,7,FALSE),0)))+((VLOOKUP(INT($I453),'1. Eingabemaske'!$Z$12:$AF$23,2,FALSE))*(($G453-DATE(YEAR($G453),1,1)+1)/365))),IF(F453="W",(IF($K453="Frühentwickler",VLOOKUP(INT($I453),'1. Eingabemaske'!$AH$12:$AN$28,5,FALSE),IF($K453="Normalentwickler",VLOOKUP(INT($I453),'1. Eingabemaske'!$AH$12:$AN$23,6,FALSE),IF($K453="Spätentwickler",VLOOKUP(INT($I453),'1. Eingabemaske'!$AH$12:$AN$23,7,FALSE),0)))+((VLOOKUP(INT($I453),'1. Eingabemaske'!$AH$12:$AN$23,2,FALSE))*(($G453-DATE(YEAR($G453),1,1)+1)/365))),"Geschlecht fehlt!")),"")</f>
        <v/>
      </c>
      <c r="O453" s="106" t="str">
        <f>IF(ISTEXT(D453),IF(M453="","",IF('1. Eingabemaske'!$F$13="",0,(IF('1. Eingabemaske'!$F$13=0,(L453/'1. Eingabemaske'!$G$13),(L453-1)/('1. Eingabemaske'!$G$13-1))*M453*N453))),"")</f>
        <v/>
      </c>
      <c r="P453" s="103"/>
      <c r="Q453" s="103"/>
      <c r="R453" s="104" t="str">
        <f t="shared" si="50"/>
        <v/>
      </c>
      <c r="S453" s="104" t="str">
        <f>IF(AND(ISTEXT($D453),ISNUMBER(R453)),IF(HLOOKUP(INT($I453),'1. Eingabemaske'!$I$12:$V$21,3,FALSE)&lt;&gt;0,HLOOKUP(INT($I453),'1. Eingabemaske'!$I$12:$V$21,3,FALSE),""),"")</f>
        <v/>
      </c>
      <c r="T453" s="106" t="str">
        <f>IF(ISTEXT($D453),IF($S453="","",IF($R453="","",IF('1. Eingabemaske'!$F$14="",0,(IF('1. Eingabemaske'!$F$14=0,(R453/'1. Eingabemaske'!$G$14),(R453-1)/('1. Eingabemaske'!$G$14-1))*$S453)))),"")</f>
        <v/>
      </c>
      <c r="U453" s="103"/>
      <c r="V453" s="103"/>
      <c r="W453" s="104" t="str">
        <f t="shared" si="51"/>
        <v/>
      </c>
      <c r="X453" s="104" t="str">
        <f>IF(AND(ISTEXT($D453),ISNUMBER(W453)),IF(HLOOKUP(INT($I453),'1. Eingabemaske'!$I$12:$V$21,4,FALSE)&lt;&gt;0,HLOOKUP(INT($I453),'1. Eingabemaske'!$I$12:$V$21,4,FALSE),""),"")</f>
        <v/>
      </c>
      <c r="Y453" s="108" t="str">
        <f>IF(ISTEXT($D453),IF($W453="","",IF($X453="","",IF('1. Eingabemaske'!$F$15="","",(IF('1. Eingabemaske'!$F$15=0,($W453/'1. Eingabemaske'!$G$15),($W453-1)/('1. Eingabemaske'!$G$15-1))*$X453)))),"")</f>
        <v/>
      </c>
      <c r="Z453" s="103"/>
      <c r="AA453" s="103"/>
      <c r="AB453" s="104" t="str">
        <f t="shared" si="52"/>
        <v/>
      </c>
      <c r="AC453" s="104" t="str">
        <f>IF(AND(ISTEXT($D453),ISNUMBER($AB453)),IF(HLOOKUP(INT($I453),'1. Eingabemaske'!$I$12:$V$21,5,FALSE)&lt;&gt;0,HLOOKUP(INT($I453),'1. Eingabemaske'!$I$12:$V$21,5,FALSE),""),"")</f>
        <v/>
      </c>
      <c r="AD453" s="91" t="str">
        <f>IF(ISTEXT($D453),IF($AC453="","",IF('1. Eingabemaske'!$F$16="","",(IF('1. Eingabemaske'!$F$16=0,($AB453/'1. Eingabemaske'!$G$16),($AB453-1)/('1. Eingabemaske'!$G$16-1))*$AC453))),"")</f>
        <v/>
      </c>
      <c r="AE453" s="92" t="str">
        <f>IF(ISTEXT($D453),IF(F453="M",IF(L453="","",IF($K453="Frühentwickler",VLOOKUP(INT($I453),'1. Eingabemaske'!$Z$12:$AF$28,5,FALSE),IF($K453="Normalentwickler",VLOOKUP(INT($I453),'1. Eingabemaske'!$Z$12:$AF$23,6,FALSE),IF($K453="Spätentwickler",VLOOKUP(INT($I453),'1. Eingabemaske'!$Z$12:$AF$23,7,FALSE),0)))+((VLOOKUP(INT($I453),'1. Eingabemaske'!$Z$12:$AF$23,2,FALSE))*(($G453-DATE(YEAR($G453),1,1)+1)/365))),IF(F453="W",(IF($K453="Frühentwickler",VLOOKUP(INT($I453),'1. Eingabemaske'!$AH$12:$AN$28,5,FALSE),IF($K453="Normalentwickler",VLOOKUP(INT($I453),'1. Eingabemaske'!$AH$12:$AN$23,6,FALSE),IF($K453="Spätentwickler",VLOOKUP(INT($I453),'1. Eingabemaske'!$AH$12:$AN$23,7,FALSE),0)))+((VLOOKUP(INT($I453),'1. Eingabemaske'!$AH$12:$AN$23,2,FALSE))*(($G453-DATE(YEAR($G453),1,1)+1)/365))),"Geschlecht fehlt!")),"")</f>
        <v/>
      </c>
      <c r="AF453" s="93" t="str">
        <f t="shared" si="53"/>
        <v/>
      </c>
      <c r="AG453" s="103"/>
      <c r="AH453" s="94" t="str">
        <f>IF(AND(ISTEXT($D453),ISNUMBER($AG453)),IF(HLOOKUP(INT($I453),'1. Eingabemaske'!$I$12:$V$21,6,FALSE)&lt;&gt;0,HLOOKUP(INT($I453),'1. Eingabemaske'!$I$12:$V$21,6,FALSE),""),"")</f>
        <v/>
      </c>
      <c r="AI453" s="91" t="str">
        <f>IF(ISTEXT($D453),IF($AH453="","",IF('1. Eingabemaske'!$F$17="","",(IF('1. Eingabemaske'!$F$17=0,($AG453/'1. Eingabemaske'!$G$17),($AG453-1)/('1. Eingabemaske'!$G$17-1))*$AH453))),"")</f>
        <v/>
      </c>
      <c r="AJ453" s="103"/>
      <c r="AK453" s="94" t="str">
        <f>IF(AND(ISTEXT($D453),ISNUMBER($AJ453)),IF(HLOOKUP(INT($I453),'1. Eingabemaske'!$I$12:$V$21,7,FALSE)&lt;&gt;0,HLOOKUP(INT($I453),'1. Eingabemaske'!$I$12:$V$21,7,FALSE),""),"")</f>
        <v/>
      </c>
      <c r="AL453" s="91" t="str">
        <f>IF(ISTEXT($D453),IF(AJ453=0,0,IF($AK453="","",IF('1. Eingabemaske'!$F$18="","",(IF('1. Eingabemaske'!$F$18=0,($AJ453/'1. Eingabemaske'!$G$18),($AJ453-1)/('1. Eingabemaske'!$G$18-1))*$AK453)))),"")</f>
        <v/>
      </c>
      <c r="AM453" s="103"/>
      <c r="AN453" s="94" t="str">
        <f>IF(AND(ISTEXT($D453),ISNUMBER($AM453)),IF(HLOOKUP(INT($I453),'1. Eingabemaske'!$I$12:$V$21,8,FALSE)&lt;&gt;0,HLOOKUP(INT($I453),'1. Eingabemaske'!$I$12:$V$21,8,FALSE),""),"")</f>
        <v/>
      </c>
      <c r="AO453" s="89" t="str">
        <f>IF(ISTEXT($D453),IF($AN453="","",IF('1. Eingabemaske'!#REF!="","",(IF('1. Eingabemaske'!#REF!=0,($AM453/'1. Eingabemaske'!#REF!),($AM453-1)/('1. Eingabemaske'!#REF!-1))*$AN453))),"")</f>
        <v/>
      </c>
      <c r="AP453" s="110"/>
      <c r="AQ453" s="94" t="str">
        <f>IF(AND(ISTEXT($D453),ISNUMBER($AP453)),IF(HLOOKUP(INT($I453),'1. Eingabemaske'!$I$12:$V$21,9,FALSE)&lt;&gt;0,HLOOKUP(INT($I453),'1. Eingabemaske'!$I$12:$V$21,9,FALSE),""),"")</f>
        <v/>
      </c>
      <c r="AR453" s="103"/>
      <c r="AS453" s="94" t="str">
        <f>IF(AND(ISTEXT($D453),ISNUMBER($AR453)),IF(HLOOKUP(INT($I453),'1. Eingabemaske'!$I$12:$V$21,10,FALSE)&lt;&gt;0,HLOOKUP(INT($I453),'1. Eingabemaske'!$I$12:$V$21,10,FALSE),""),"")</f>
        <v/>
      </c>
      <c r="AT453" s="95" t="str">
        <f>IF(ISTEXT($D453),(IF($AQ453="",0,IF('1. Eingabemaske'!$F$19="","",(IF('1. Eingabemaske'!$F$19=0,($AP453/'1. Eingabemaske'!$G$19),($AP453-1)/('1. Eingabemaske'!$G$19-1))*$AQ453)))+IF($AS453="",0,IF('1. Eingabemaske'!$F$20="","",(IF('1. Eingabemaske'!$F$20=0,($AR453/'1. Eingabemaske'!$G$20),($AR453-1)/('1. Eingabemaske'!$G$20-1))*$AS453)))),"")</f>
        <v/>
      </c>
      <c r="AU453" s="103"/>
      <c r="AV453" s="94" t="str">
        <f>IF(AND(ISTEXT($D453),ISNUMBER($AU453)),IF(HLOOKUP(INT($I453),'1. Eingabemaske'!$I$12:$V$21,11,FALSE)&lt;&gt;0,HLOOKUP(INT($I453),'1. Eingabemaske'!$I$12:$V$21,11,FALSE),""),"")</f>
        <v/>
      </c>
      <c r="AW453" s="103"/>
      <c r="AX453" s="94" t="str">
        <f>IF(AND(ISTEXT($D453),ISNUMBER($AW453)),IF(HLOOKUP(INT($I453),'1. Eingabemaske'!$I$12:$V$21,12,FALSE)&lt;&gt;0,HLOOKUP(INT($I453),'1. Eingabemaske'!$I$12:$V$21,12,FALSE),""),"")</f>
        <v/>
      </c>
      <c r="AY453" s="95" t="str">
        <f>IF(ISTEXT($D453),SUM(IF($AV453="",0,IF('1. Eingabemaske'!$F$21="","",(IF('1. Eingabemaske'!$F$21=0,($AU453/'1. Eingabemaske'!$G$21),($AU453-1)/('1. Eingabemaske'!$G$21-1)))*$AV453)),IF($AX453="",0,IF('1. Eingabemaske'!#REF!="","",(IF('1. Eingabemaske'!#REF!=0,($AW453/'1. Eingabemaske'!#REF!),($AW453-1)/('1. Eingabemaske'!#REF!-1)))*$AX453))),"")</f>
        <v/>
      </c>
      <c r="AZ453" s="84" t="str">
        <f t="shared" si="54"/>
        <v>Bitte BES einfügen</v>
      </c>
      <c r="BA453" s="96" t="str">
        <f t="shared" si="55"/>
        <v/>
      </c>
      <c r="BB453" s="100"/>
      <c r="BC453" s="100"/>
      <c r="BD453" s="100"/>
    </row>
    <row r="454" spans="2:56" ht="13.5" thickBot="1" x14ac:dyDescent="0.45">
      <c r="B454" s="99" t="str">
        <f t="shared" si="48"/>
        <v xml:space="preserve"> </v>
      </c>
      <c r="C454" s="100"/>
      <c r="D454" s="100"/>
      <c r="E454" s="100"/>
      <c r="F454" s="100"/>
      <c r="G454" s="101"/>
      <c r="H454" s="101"/>
      <c r="I454" s="84" t="str">
        <f>IF(ISBLANK(Tableau1[[#This Row],[Name]]),"",((Tableau1[[#This Row],[Testdatum]]-Tableau1[[#This Row],[Geburtsdatum]])/365))</f>
        <v/>
      </c>
      <c r="J454" s="102" t="str">
        <f t="shared" si="49"/>
        <v xml:space="preserve"> </v>
      </c>
      <c r="K454" s="103"/>
      <c r="L454" s="103"/>
      <c r="M454" s="104" t="str">
        <f>IF(ISTEXT(D454),IF(L454="","",IF(HLOOKUP(INT($I454),'1. Eingabemaske'!$I$12:$V$21,2,FALSE)&lt;&gt;0,HLOOKUP(INT($I454),'1. Eingabemaske'!$I$12:$V$21,2,FALSE),"")),"")</f>
        <v/>
      </c>
      <c r="N454" s="105" t="str">
        <f>IF(ISTEXT($D454),IF(F454="M",IF(L454="","",IF($K454="Frühentwickler",VLOOKUP(INT($I454),'1. Eingabemaske'!$Z$12:$AF$28,5,FALSE),IF($K454="Normalentwickler",VLOOKUP(INT($I454),'1. Eingabemaske'!$Z$12:$AF$23,6,FALSE),IF($K454="Spätentwickler",VLOOKUP(INT($I454),'1. Eingabemaske'!$Z$12:$AF$23,7,FALSE),0)))+((VLOOKUP(INT($I454),'1. Eingabemaske'!$Z$12:$AF$23,2,FALSE))*(($G454-DATE(YEAR($G454),1,1)+1)/365))),IF(F454="W",(IF($K454="Frühentwickler",VLOOKUP(INT($I454),'1. Eingabemaske'!$AH$12:$AN$28,5,FALSE),IF($K454="Normalentwickler",VLOOKUP(INT($I454),'1. Eingabemaske'!$AH$12:$AN$23,6,FALSE),IF($K454="Spätentwickler",VLOOKUP(INT($I454),'1. Eingabemaske'!$AH$12:$AN$23,7,FALSE),0)))+((VLOOKUP(INT($I454),'1. Eingabemaske'!$AH$12:$AN$23,2,FALSE))*(($G454-DATE(YEAR($G454),1,1)+1)/365))),"Geschlecht fehlt!")),"")</f>
        <v/>
      </c>
      <c r="O454" s="106" t="str">
        <f>IF(ISTEXT(D454),IF(M454="","",IF('1. Eingabemaske'!$F$13="",0,(IF('1. Eingabemaske'!$F$13=0,(L454/'1. Eingabemaske'!$G$13),(L454-1)/('1. Eingabemaske'!$G$13-1))*M454*N454))),"")</f>
        <v/>
      </c>
      <c r="P454" s="103"/>
      <c r="Q454" s="103"/>
      <c r="R454" s="104" t="str">
        <f t="shared" si="50"/>
        <v/>
      </c>
      <c r="S454" s="104" t="str">
        <f>IF(AND(ISTEXT($D454),ISNUMBER(R454)),IF(HLOOKUP(INT($I454),'1. Eingabemaske'!$I$12:$V$21,3,FALSE)&lt;&gt;0,HLOOKUP(INT($I454),'1. Eingabemaske'!$I$12:$V$21,3,FALSE),""),"")</f>
        <v/>
      </c>
      <c r="T454" s="106" t="str">
        <f>IF(ISTEXT($D454),IF($S454="","",IF($R454="","",IF('1. Eingabemaske'!$F$14="",0,(IF('1. Eingabemaske'!$F$14=0,(R454/'1. Eingabemaske'!$G$14),(R454-1)/('1. Eingabemaske'!$G$14-1))*$S454)))),"")</f>
        <v/>
      </c>
      <c r="U454" s="103"/>
      <c r="V454" s="103"/>
      <c r="W454" s="104" t="str">
        <f t="shared" si="51"/>
        <v/>
      </c>
      <c r="X454" s="104" t="str">
        <f>IF(AND(ISTEXT($D454),ISNUMBER(W454)),IF(HLOOKUP(INT($I454),'1. Eingabemaske'!$I$12:$V$21,4,FALSE)&lt;&gt;0,HLOOKUP(INT($I454),'1. Eingabemaske'!$I$12:$V$21,4,FALSE),""),"")</f>
        <v/>
      </c>
      <c r="Y454" s="108" t="str">
        <f>IF(ISTEXT($D454),IF($W454="","",IF($X454="","",IF('1. Eingabemaske'!$F$15="","",(IF('1. Eingabemaske'!$F$15=0,($W454/'1. Eingabemaske'!$G$15),($W454-1)/('1. Eingabemaske'!$G$15-1))*$X454)))),"")</f>
        <v/>
      </c>
      <c r="Z454" s="103"/>
      <c r="AA454" s="103"/>
      <c r="AB454" s="104" t="str">
        <f t="shared" si="52"/>
        <v/>
      </c>
      <c r="AC454" s="104" t="str">
        <f>IF(AND(ISTEXT($D454),ISNUMBER($AB454)),IF(HLOOKUP(INT($I454),'1. Eingabemaske'!$I$12:$V$21,5,FALSE)&lt;&gt;0,HLOOKUP(INT($I454),'1. Eingabemaske'!$I$12:$V$21,5,FALSE),""),"")</f>
        <v/>
      </c>
      <c r="AD454" s="91" t="str">
        <f>IF(ISTEXT($D454),IF($AC454="","",IF('1. Eingabemaske'!$F$16="","",(IF('1. Eingabemaske'!$F$16=0,($AB454/'1. Eingabemaske'!$G$16),($AB454-1)/('1. Eingabemaske'!$G$16-1))*$AC454))),"")</f>
        <v/>
      </c>
      <c r="AE454" s="92" t="str">
        <f>IF(ISTEXT($D454),IF(F454="M",IF(L454="","",IF($K454="Frühentwickler",VLOOKUP(INT($I454),'1. Eingabemaske'!$Z$12:$AF$28,5,FALSE),IF($K454="Normalentwickler",VLOOKUP(INT($I454),'1. Eingabemaske'!$Z$12:$AF$23,6,FALSE),IF($K454="Spätentwickler",VLOOKUP(INT($I454),'1. Eingabemaske'!$Z$12:$AF$23,7,FALSE),0)))+((VLOOKUP(INT($I454),'1. Eingabemaske'!$Z$12:$AF$23,2,FALSE))*(($G454-DATE(YEAR($G454),1,1)+1)/365))),IF(F454="W",(IF($K454="Frühentwickler",VLOOKUP(INT($I454),'1. Eingabemaske'!$AH$12:$AN$28,5,FALSE),IF($K454="Normalentwickler",VLOOKUP(INT($I454),'1. Eingabemaske'!$AH$12:$AN$23,6,FALSE),IF($K454="Spätentwickler",VLOOKUP(INT($I454),'1. Eingabemaske'!$AH$12:$AN$23,7,FALSE),0)))+((VLOOKUP(INT($I454),'1. Eingabemaske'!$AH$12:$AN$23,2,FALSE))*(($G454-DATE(YEAR($G454),1,1)+1)/365))),"Geschlecht fehlt!")),"")</f>
        <v/>
      </c>
      <c r="AF454" s="93" t="str">
        <f t="shared" si="53"/>
        <v/>
      </c>
      <c r="AG454" s="103"/>
      <c r="AH454" s="94" t="str">
        <f>IF(AND(ISTEXT($D454),ISNUMBER($AG454)),IF(HLOOKUP(INT($I454),'1. Eingabemaske'!$I$12:$V$21,6,FALSE)&lt;&gt;0,HLOOKUP(INT($I454),'1. Eingabemaske'!$I$12:$V$21,6,FALSE),""),"")</f>
        <v/>
      </c>
      <c r="AI454" s="91" t="str">
        <f>IF(ISTEXT($D454),IF($AH454="","",IF('1. Eingabemaske'!$F$17="","",(IF('1. Eingabemaske'!$F$17=0,($AG454/'1. Eingabemaske'!$G$17),($AG454-1)/('1. Eingabemaske'!$G$17-1))*$AH454))),"")</f>
        <v/>
      </c>
      <c r="AJ454" s="103"/>
      <c r="AK454" s="94" t="str">
        <f>IF(AND(ISTEXT($D454),ISNUMBER($AJ454)),IF(HLOOKUP(INT($I454),'1. Eingabemaske'!$I$12:$V$21,7,FALSE)&lt;&gt;0,HLOOKUP(INT($I454),'1. Eingabemaske'!$I$12:$V$21,7,FALSE),""),"")</f>
        <v/>
      </c>
      <c r="AL454" s="91" t="str">
        <f>IF(ISTEXT($D454),IF(AJ454=0,0,IF($AK454="","",IF('1. Eingabemaske'!$F$18="","",(IF('1. Eingabemaske'!$F$18=0,($AJ454/'1. Eingabemaske'!$G$18),($AJ454-1)/('1. Eingabemaske'!$G$18-1))*$AK454)))),"")</f>
        <v/>
      </c>
      <c r="AM454" s="103"/>
      <c r="AN454" s="94" t="str">
        <f>IF(AND(ISTEXT($D454),ISNUMBER($AM454)),IF(HLOOKUP(INT($I454),'1. Eingabemaske'!$I$12:$V$21,8,FALSE)&lt;&gt;0,HLOOKUP(INT($I454),'1. Eingabemaske'!$I$12:$V$21,8,FALSE),""),"")</f>
        <v/>
      </c>
      <c r="AO454" s="89" t="str">
        <f>IF(ISTEXT($D454),IF($AN454="","",IF('1. Eingabemaske'!#REF!="","",(IF('1. Eingabemaske'!#REF!=0,($AM454/'1. Eingabemaske'!#REF!),($AM454-1)/('1. Eingabemaske'!#REF!-1))*$AN454))),"")</f>
        <v/>
      </c>
      <c r="AP454" s="110"/>
      <c r="AQ454" s="94" t="str">
        <f>IF(AND(ISTEXT($D454),ISNUMBER($AP454)),IF(HLOOKUP(INT($I454),'1. Eingabemaske'!$I$12:$V$21,9,FALSE)&lt;&gt;0,HLOOKUP(INT($I454),'1. Eingabemaske'!$I$12:$V$21,9,FALSE),""),"")</f>
        <v/>
      </c>
      <c r="AR454" s="103"/>
      <c r="AS454" s="94" t="str">
        <f>IF(AND(ISTEXT($D454),ISNUMBER($AR454)),IF(HLOOKUP(INT($I454),'1. Eingabemaske'!$I$12:$V$21,10,FALSE)&lt;&gt;0,HLOOKUP(INT($I454),'1. Eingabemaske'!$I$12:$V$21,10,FALSE),""),"")</f>
        <v/>
      </c>
      <c r="AT454" s="95" t="str">
        <f>IF(ISTEXT($D454),(IF($AQ454="",0,IF('1. Eingabemaske'!$F$19="","",(IF('1. Eingabemaske'!$F$19=0,($AP454/'1. Eingabemaske'!$G$19),($AP454-1)/('1. Eingabemaske'!$G$19-1))*$AQ454)))+IF($AS454="",0,IF('1. Eingabemaske'!$F$20="","",(IF('1. Eingabemaske'!$F$20=0,($AR454/'1. Eingabemaske'!$G$20),($AR454-1)/('1. Eingabemaske'!$G$20-1))*$AS454)))),"")</f>
        <v/>
      </c>
      <c r="AU454" s="103"/>
      <c r="AV454" s="94" t="str">
        <f>IF(AND(ISTEXT($D454),ISNUMBER($AU454)),IF(HLOOKUP(INT($I454),'1. Eingabemaske'!$I$12:$V$21,11,FALSE)&lt;&gt;0,HLOOKUP(INT($I454),'1. Eingabemaske'!$I$12:$V$21,11,FALSE),""),"")</f>
        <v/>
      </c>
      <c r="AW454" s="103"/>
      <c r="AX454" s="94" t="str">
        <f>IF(AND(ISTEXT($D454),ISNUMBER($AW454)),IF(HLOOKUP(INT($I454),'1. Eingabemaske'!$I$12:$V$21,12,FALSE)&lt;&gt;0,HLOOKUP(INT($I454),'1. Eingabemaske'!$I$12:$V$21,12,FALSE),""),"")</f>
        <v/>
      </c>
      <c r="AY454" s="95" t="str">
        <f>IF(ISTEXT($D454),SUM(IF($AV454="",0,IF('1. Eingabemaske'!$F$21="","",(IF('1. Eingabemaske'!$F$21=0,($AU454/'1. Eingabemaske'!$G$21),($AU454-1)/('1. Eingabemaske'!$G$21-1)))*$AV454)),IF($AX454="",0,IF('1. Eingabemaske'!#REF!="","",(IF('1. Eingabemaske'!#REF!=0,($AW454/'1. Eingabemaske'!#REF!),($AW454-1)/('1. Eingabemaske'!#REF!-1)))*$AX454))),"")</f>
        <v/>
      </c>
      <c r="AZ454" s="84" t="str">
        <f t="shared" si="54"/>
        <v>Bitte BES einfügen</v>
      </c>
      <c r="BA454" s="96" t="str">
        <f t="shared" si="55"/>
        <v/>
      </c>
      <c r="BB454" s="100"/>
      <c r="BC454" s="100"/>
      <c r="BD454" s="100"/>
    </row>
    <row r="455" spans="2:56" ht="13.5" thickBot="1" x14ac:dyDescent="0.45">
      <c r="B455" s="99" t="str">
        <f t="shared" si="48"/>
        <v xml:space="preserve"> </v>
      </c>
      <c r="C455" s="100"/>
      <c r="D455" s="100"/>
      <c r="E455" s="100"/>
      <c r="F455" s="100"/>
      <c r="G455" s="101"/>
      <c r="H455" s="101"/>
      <c r="I455" s="84" t="str">
        <f>IF(ISBLANK(Tableau1[[#This Row],[Name]]),"",((Tableau1[[#This Row],[Testdatum]]-Tableau1[[#This Row],[Geburtsdatum]])/365))</f>
        <v/>
      </c>
      <c r="J455" s="102" t="str">
        <f t="shared" si="49"/>
        <v xml:space="preserve"> </v>
      </c>
      <c r="K455" s="103"/>
      <c r="L455" s="103"/>
      <c r="M455" s="104" t="str">
        <f>IF(ISTEXT(D455),IF(L455="","",IF(HLOOKUP(INT($I455),'1. Eingabemaske'!$I$12:$V$21,2,FALSE)&lt;&gt;0,HLOOKUP(INT($I455),'1. Eingabemaske'!$I$12:$V$21,2,FALSE),"")),"")</f>
        <v/>
      </c>
      <c r="N455" s="105" t="str">
        <f>IF(ISTEXT($D455),IF(F455="M",IF(L455="","",IF($K455="Frühentwickler",VLOOKUP(INT($I455),'1. Eingabemaske'!$Z$12:$AF$28,5,FALSE),IF($K455="Normalentwickler",VLOOKUP(INT($I455),'1. Eingabemaske'!$Z$12:$AF$23,6,FALSE),IF($K455="Spätentwickler",VLOOKUP(INT($I455),'1. Eingabemaske'!$Z$12:$AF$23,7,FALSE),0)))+((VLOOKUP(INT($I455),'1. Eingabemaske'!$Z$12:$AF$23,2,FALSE))*(($G455-DATE(YEAR($G455),1,1)+1)/365))),IF(F455="W",(IF($K455="Frühentwickler",VLOOKUP(INT($I455),'1. Eingabemaske'!$AH$12:$AN$28,5,FALSE),IF($K455="Normalentwickler",VLOOKUP(INT($I455),'1. Eingabemaske'!$AH$12:$AN$23,6,FALSE),IF($K455="Spätentwickler",VLOOKUP(INT($I455),'1. Eingabemaske'!$AH$12:$AN$23,7,FALSE),0)))+((VLOOKUP(INT($I455),'1. Eingabemaske'!$AH$12:$AN$23,2,FALSE))*(($G455-DATE(YEAR($G455),1,1)+1)/365))),"Geschlecht fehlt!")),"")</f>
        <v/>
      </c>
      <c r="O455" s="106" t="str">
        <f>IF(ISTEXT(D455),IF(M455="","",IF('1. Eingabemaske'!$F$13="",0,(IF('1. Eingabemaske'!$F$13=0,(L455/'1. Eingabemaske'!$G$13),(L455-1)/('1. Eingabemaske'!$G$13-1))*M455*N455))),"")</f>
        <v/>
      </c>
      <c r="P455" s="103"/>
      <c r="Q455" s="103"/>
      <c r="R455" s="104" t="str">
        <f t="shared" si="50"/>
        <v/>
      </c>
      <c r="S455" s="104" t="str">
        <f>IF(AND(ISTEXT($D455),ISNUMBER(R455)),IF(HLOOKUP(INT($I455),'1. Eingabemaske'!$I$12:$V$21,3,FALSE)&lt;&gt;0,HLOOKUP(INT($I455),'1. Eingabemaske'!$I$12:$V$21,3,FALSE),""),"")</f>
        <v/>
      </c>
      <c r="T455" s="106" t="str">
        <f>IF(ISTEXT($D455),IF($S455="","",IF($R455="","",IF('1. Eingabemaske'!$F$14="",0,(IF('1. Eingabemaske'!$F$14=0,(R455/'1. Eingabemaske'!$G$14),(R455-1)/('1. Eingabemaske'!$G$14-1))*$S455)))),"")</f>
        <v/>
      </c>
      <c r="U455" s="103"/>
      <c r="V455" s="103"/>
      <c r="W455" s="104" t="str">
        <f t="shared" si="51"/>
        <v/>
      </c>
      <c r="X455" s="104" t="str">
        <f>IF(AND(ISTEXT($D455),ISNUMBER(W455)),IF(HLOOKUP(INT($I455),'1. Eingabemaske'!$I$12:$V$21,4,FALSE)&lt;&gt;0,HLOOKUP(INT($I455),'1. Eingabemaske'!$I$12:$V$21,4,FALSE),""),"")</f>
        <v/>
      </c>
      <c r="Y455" s="108" t="str">
        <f>IF(ISTEXT($D455),IF($W455="","",IF($X455="","",IF('1. Eingabemaske'!$F$15="","",(IF('1. Eingabemaske'!$F$15=0,($W455/'1. Eingabemaske'!$G$15),($W455-1)/('1. Eingabemaske'!$G$15-1))*$X455)))),"")</f>
        <v/>
      </c>
      <c r="Z455" s="103"/>
      <c r="AA455" s="103"/>
      <c r="AB455" s="104" t="str">
        <f t="shared" si="52"/>
        <v/>
      </c>
      <c r="AC455" s="104" t="str">
        <f>IF(AND(ISTEXT($D455),ISNUMBER($AB455)),IF(HLOOKUP(INT($I455),'1. Eingabemaske'!$I$12:$V$21,5,FALSE)&lt;&gt;0,HLOOKUP(INT($I455),'1. Eingabemaske'!$I$12:$V$21,5,FALSE),""),"")</f>
        <v/>
      </c>
      <c r="AD455" s="91" t="str">
        <f>IF(ISTEXT($D455),IF($AC455="","",IF('1. Eingabemaske'!$F$16="","",(IF('1. Eingabemaske'!$F$16=0,($AB455/'1. Eingabemaske'!$G$16),($AB455-1)/('1. Eingabemaske'!$G$16-1))*$AC455))),"")</f>
        <v/>
      </c>
      <c r="AE455" s="92" t="str">
        <f>IF(ISTEXT($D455),IF(F455="M",IF(L455="","",IF($K455="Frühentwickler",VLOOKUP(INT($I455),'1. Eingabemaske'!$Z$12:$AF$28,5,FALSE),IF($K455="Normalentwickler",VLOOKUP(INT($I455),'1. Eingabemaske'!$Z$12:$AF$23,6,FALSE),IF($K455="Spätentwickler",VLOOKUP(INT($I455),'1. Eingabemaske'!$Z$12:$AF$23,7,FALSE),0)))+((VLOOKUP(INT($I455),'1. Eingabemaske'!$Z$12:$AF$23,2,FALSE))*(($G455-DATE(YEAR($G455),1,1)+1)/365))),IF(F455="W",(IF($K455="Frühentwickler",VLOOKUP(INT($I455),'1. Eingabemaske'!$AH$12:$AN$28,5,FALSE),IF($K455="Normalentwickler",VLOOKUP(INT($I455),'1. Eingabemaske'!$AH$12:$AN$23,6,FALSE),IF($K455="Spätentwickler",VLOOKUP(INT($I455),'1. Eingabemaske'!$AH$12:$AN$23,7,FALSE),0)))+((VLOOKUP(INT($I455),'1. Eingabemaske'!$AH$12:$AN$23,2,FALSE))*(($G455-DATE(YEAR($G455),1,1)+1)/365))),"Geschlecht fehlt!")),"")</f>
        <v/>
      </c>
      <c r="AF455" s="93" t="str">
        <f t="shared" si="53"/>
        <v/>
      </c>
      <c r="AG455" s="103"/>
      <c r="AH455" s="94" t="str">
        <f>IF(AND(ISTEXT($D455),ISNUMBER($AG455)),IF(HLOOKUP(INT($I455),'1. Eingabemaske'!$I$12:$V$21,6,FALSE)&lt;&gt;0,HLOOKUP(INT($I455),'1. Eingabemaske'!$I$12:$V$21,6,FALSE),""),"")</f>
        <v/>
      </c>
      <c r="AI455" s="91" t="str">
        <f>IF(ISTEXT($D455),IF($AH455="","",IF('1. Eingabemaske'!$F$17="","",(IF('1. Eingabemaske'!$F$17=0,($AG455/'1. Eingabemaske'!$G$17),($AG455-1)/('1. Eingabemaske'!$G$17-1))*$AH455))),"")</f>
        <v/>
      </c>
      <c r="AJ455" s="103"/>
      <c r="AK455" s="94" t="str">
        <f>IF(AND(ISTEXT($D455),ISNUMBER($AJ455)),IF(HLOOKUP(INT($I455),'1. Eingabemaske'!$I$12:$V$21,7,FALSE)&lt;&gt;0,HLOOKUP(INT($I455),'1. Eingabemaske'!$I$12:$V$21,7,FALSE),""),"")</f>
        <v/>
      </c>
      <c r="AL455" s="91" t="str">
        <f>IF(ISTEXT($D455),IF(AJ455=0,0,IF($AK455="","",IF('1. Eingabemaske'!$F$18="","",(IF('1. Eingabemaske'!$F$18=0,($AJ455/'1. Eingabemaske'!$G$18),($AJ455-1)/('1. Eingabemaske'!$G$18-1))*$AK455)))),"")</f>
        <v/>
      </c>
      <c r="AM455" s="103"/>
      <c r="AN455" s="94" t="str">
        <f>IF(AND(ISTEXT($D455),ISNUMBER($AM455)),IF(HLOOKUP(INT($I455),'1. Eingabemaske'!$I$12:$V$21,8,FALSE)&lt;&gt;0,HLOOKUP(INT($I455),'1. Eingabemaske'!$I$12:$V$21,8,FALSE),""),"")</f>
        <v/>
      </c>
      <c r="AO455" s="89" t="str">
        <f>IF(ISTEXT($D455),IF($AN455="","",IF('1. Eingabemaske'!#REF!="","",(IF('1. Eingabemaske'!#REF!=0,($AM455/'1. Eingabemaske'!#REF!),($AM455-1)/('1. Eingabemaske'!#REF!-1))*$AN455))),"")</f>
        <v/>
      </c>
      <c r="AP455" s="110"/>
      <c r="AQ455" s="94" t="str">
        <f>IF(AND(ISTEXT($D455),ISNUMBER($AP455)),IF(HLOOKUP(INT($I455),'1. Eingabemaske'!$I$12:$V$21,9,FALSE)&lt;&gt;0,HLOOKUP(INT($I455),'1. Eingabemaske'!$I$12:$V$21,9,FALSE),""),"")</f>
        <v/>
      </c>
      <c r="AR455" s="103"/>
      <c r="AS455" s="94" t="str">
        <f>IF(AND(ISTEXT($D455),ISNUMBER($AR455)),IF(HLOOKUP(INT($I455),'1. Eingabemaske'!$I$12:$V$21,10,FALSE)&lt;&gt;0,HLOOKUP(INT($I455),'1. Eingabemaske'!$I$12:$V$21,10,FALSE),""),"")</f>
        <v/>
      </c>
      <c r="AT455" s="95" t="str">
        <f>IF(ISTEXT($D455),(IF($AQ455="",0,IF('1. Eingabemaske'!$F$19="","",(IF('1. Eingabemaske'!$F$19=0,($AP455/'1. Eingabemaske'!$G$19),($AP455-1)/('1. Eingabemaske'!$G$19-1))*$AQ455)))+IF($AS455="",0,IF('1. Eingabemaske'!$F$20="","",(IF('1. Eingabemaske'!$F$20=0,($AR455/'1. Eingabemaske'!$G$20),($AR455-1)/('1. Eingabemaske'!$G$20-1))*$AS455)))),"")</f>
        <v/>
      </c>
      <c r="AU455" s="103"/>
      <c r="AV455" s="94" t="str">
        <f>IF(AND(ISTEXT($D455),ISNUMBER($AU455)),IF(HLOOKUP(INT($I455),'1. Eingabemaske'!$I$12:$V$21,11,FALSE)&lt;&gt;0,HLOOKUP(INT($I455),'1. Eingabemaske'!$I$12:$V$21,11,FALSE),""),"")</f>
        <v/>
      </c>
      <c r="AW455" s="103"/>
      <c r="AX455" s="94" t="str">
        <f>IF(AND(ISTEXT($D455),ISNUMBER($AW455)),IF(HLOOKUP(INT($I455),'1. Eingabemaske'!$I$12:$V$21,12,FALSE)&lt;&gt;0,HLOOKUP(INT($I455),'1. Eingabemaske'!$I$12:$V$21,12,FALSE),""),"")</f>
        <v/>
      </c>
      <c r="AY455" s="95" t="str">
        <f>IF(ISTEXT($D455),SUM(IF($AV455="",0,IF('1. Eingabemaske'!$F$21="","",(IF('1. Eingabemaske'!$F$21=0,($AU455/'1. Eingabemaske'!$G$21),($AU455-1)/('1. Eingabemaske'!$G$21-1)))*$AV455)),IF($AX455="",0,IF('1. Eingabemaske'!#REF!="","",(IF('1. Eingabemaske'!#REF!=0,($AW455/'1. Eingabemaske'!#REF!),($AW455-1)/('1. Eingabemaske'!#REF!-1)))*$AX455))),"")</f>
        <v/>
      </c>
      <c r="AZ455" s="84" t="str">
        <f t="shared" si="54"/>
        <v>Bitte BES einfügen</v>
      </c>
      <c r="BA455" s="96" t="str">
        <f t="shared" si="55"/>
        <v/>
      </c>
      <c r="BB455" s="100"/>
      <c r="BC455" s="100"/>
      <c r="BD455" s="100"/>
    </row>
    <row r="456" spans="2:56" ht="13.5" thickBot="1" x14ac:dyDescent="0.45">
      <c r="B456" s="99" t="str">
        <f t="shared" si="48"/>
        <v xml:space="preserve"> </v>
      </c>
      <c r="C456" s="100"/>
      <c r="D456" s="100"/>
      <c r="E456" s="100"/>
      <c r="F456" s="100"/>
      <c r="G456" s="101"/>
      <c r="H456" s="101"/>
      <c r="I456" s="84" t="str">
        <f>IF(ISBLANK(Tableau1[[#This Row],[Name]]),"",((Tableau1[[#This Row],[Testdatum]]-Tableau1[[#This Row],[Geburtsdatum]])/365))</f>
        <v/>
      </c>
      <c r="J456" s="102" t="str">
        <f t="shared" si="49"/>
        <v xml:space="preserve"> </v>
      </c>
      <c r="K456" s="103"/>
      <c r="L456" s="103"/>
      <c r="M456" s="104" t="str">
        <f>IF(ISTEXT(D456),IF(L456="","",IF(HLOOKUP(INT($I456),'1. Eingabemaske'!$I$12:$V$21,2,FALSE)&lt;&gt;0,HLOOKUP(INT($I456),'1. Eingabemaske'!$I$12:$V$21,2,FALSE),"")),"")</f>
        <v/>
      </c>
      <c r="N456" s="105" t="str">
        <f>IF(ISTEXT($D456),IF(F456="M",IF(L456="","",IF($K456="Frühentwickler",VLOOKUP(INT($I456),'1. Eingabemaske'!$Z$12:$AF$28,5,FALSE),IF($K456="Normalentwickler",VLOOKUP(INT($I456),'1. Eingabemaske'!$Z$12:$AF$23,6,FALSE),IF($K456="Spätentwickler",VLOOKUP(INT($I456),'1. Eingabemaske'!$Z$12:$AF$23,7,FALSE),0)))+((VLOOKUP(INT($I456),'1. Eingabemaske'!$Z$12:$AF$23,2,FALSE))*(($G456-DATE(YEAR($G456),1,1)+1)/365))),IF(F456="W",(IF($K456="Frühentwickler",VLOOKUP(INT($I456),'1. Eingabemaske'!$AH$12:$AN$28,5,FALSE),IF($K456="Normalentwickler",VLOOKUP(INT($I456),'1. Eingabemaske'!$AH$12:$AN$23,6,FALSE),IF($K456="Spätentwickler",VLOOKUP(INT($I456),'1. Eingabemaske'!$AH$12:$AN$23,7,FALSE),0)))+((VLOOKUP(INT($I456),'1. Eingabemaske'!$AH$12:$AN$23,2,FALSE))*(($G456-DATE(YEAR($G456),1,1)+1)/365))),"Geschlecht fehlt!")),"")</f>
        <v/>
      </c>
      <c r="O456" s="106" t="str">
        <f>IF(ISTEXT(D456),IF(M456="","",IF('1. Eingabemaske'!$F$13="",0,(IF('1. Eingabemaske'!$F$13=0,(L456/'1. Eingabemaske'!$G$13),(L456-1)/('1. Eingabemaske'!$G$13-1))*M456*N456))),"")</f>
        <v/>
      </c>
      <c r="P456" s="103"/>
      <c r="Q456" s="103"/>
      <c r="R456" s="104" t="str">
        <f t="shared" si="50"/>
        <v/>
      </c>
      <c r="S456" s="104" t="str">
        <f>IF(AND(ISTEXT($D456),ISNUMBER(R456)),IF(HLOOKUP(INT($I456),'1. Eingabemaske'!$I$12:$V$21,3,FALSE)&lt;&gt;0,HLOOKUP(INT($I456),'1. Eingabemaske'!$I$12:$V$21,3,FALSE),""),"")</f>
        <v/>
      </c>
      <c r="T456" s="106" t="str">
        <f>IF(ISTEXT($D456),IF($S456="","",IF($R456="","",IF('1. Eingabemaske'!$F$14="",0,(IF('1. Eingabemaske'!$F$14=0,(R456/'1. Eingabemaske'!$G$14),(R456-1)/('1. Eingabemaske'!$G$14-1))*$S456)))),"")</f>
        <v/>
      </c>
      <c r="U456" s="103"/>
      <c r="V456" s="103"/>
      <c r="W456" s="104" t="str">
        <f t="shared" si="51"/>
        <v/>
      </c>
      <c r="X456" s="104" t="str">
        <f>IF(AND(ISTEXT($D456),ISNUMBER(W456)),IF(HLOOKUP(INT($I456),'1. Eingabemaske'!$I$12:$V$21,4,FALSE)&lt;&gt;0,HLOOKUP(INT($I456),'1. Eingabemaske'!$I$12:$V$21,4,FALSE),""),"")</f>
        <v/>
      </c>
      <c r="Y456" s="108" t="str">
        <f>IF(ISTEXT($D456),IF($W456="","",IF($X456="","",IF('1. Eingabemaske'!$F$15="","",(IF('1. Eingabemaske'!$F$15=0,($W456/'1. Eingabemaske'!$G$15),($W456-1)/('1. Eingabemaske'!$G$15-1))*$X456)))),"")</f>
        <v/>
      </c>
      <c r="Z456" s="103"/>
      <c r="AA456" s="103"/>
      <c r="AB456" s="104" t="str">
        <f t="shared" si="52"/>
        <v/>
      </c>
      <c r="AC456" s="104" t="str">
        <f>IF(AND(ISTEXT($D456),ISNUMBER($AB456)),IF(HLOOKUP(INT($I456),'1. Eingabemaske'!$I$12:$V$21,5,FALSE)&lt;&gt;0,HLOOKUP(INT($I456),'1. Eingabemaske'!$I$12:$V$21,5,FALSE),""),"")</f>
        <v/>
      </c>
      <c r="AD456" s="91" t="str">
        <f>IF(ISTEXT($D456),IF($AC456="","",IF('1. Eingabemaske'!$F$16="","",(IF('1. Eingabemaske'!$F$16=0,($AB456/'1. Eingabemaske'!$G$16),($AB456-1)/('1. Eingabemaske'!$G$16-1))*$AC456))),"")</f>
        <v/>
      </c>
      <c r="AE456" s="92" t="str">
        <f>IF(ISTEXT($D456),IF(F456="M",IF(L456="","",IF($K456="Frühentwickler",VLOOKUP(INT($I456),'1. Eingabemaske'!$Z$12:$AF$28,5,FALSE),IF($K456="Normalentwickler",VLOOKUP(INT($I456),'1. Eingabemaske'!$Z$12:$AF$23,6,FALSE),IF($K456="Spätentwickler",VLOOKUP(INT($I456),'1. Eingabemaske'!$Z$12:$AF$23,7,FALSE),0)))+((VLOOKUP(INT($I456),'1. Eingabemaske'!$Z$12:$AF$23,2,FALSE))*(($G456-DATE(YEAR($G456),1,1)+1)/365))),IF(F456="W",(IF($K456="Frühentwickler",VLOOKUP(INT($I456),'1. Eingabemaske'!$AH$12:$AN$28,5,FALSE),IF($K456="Normalentwickler",VLOOKUP(INT($I456),'1. Eingabemaske'!$AH$12:$AN$23,6,FALSE),IF($K456="Spätentwickler",VLOOKUP(INT($I456),'1. Eingabemaske'!$AH$12:$AN$23,7,FALSE),0)))+((VLOOKUP(INT($I456),'1. Eingabemaske'!$AH$12:$AN$23,2,FALSE))*(($G456-DATE(YEAR($G456),1,1)+1)/365))),"Geschlecht fehlt!")),"")</f>
        <v/>
      </c>
      <c r="AF456" s="93" t="str">
        <f t="shared" si="53"/>
        <v/>
      </c>
      <c r="AG456" s="103"/>
      <c r="AH456" s="94" t="str">
        <f>IF(AND(ISTEXT($D456),ISNUMBER($AG456)),IF(HLOOKUP(INT($I456),'1. Eingabemaske'!$I$12:$V$21,6,FALSE)&lt;&gt;0,HLOOKUP(INT($I456),'1. Eingabemaske'!$I$12:$V$21,6,FALSE),""),"")</f>
        <v/>
      </c>
      <c r="AI456" s="91" t="str">
        <f>IF(ISTEXT($D456),IF($AH456="","",IF('1. Eingabemaske'!$F$17="","",(IF('1. Eingabemaske'!$F$17=0,($AG456/'1. Eingabemaske'!$G$17),($AG456-1)/('1. Eingabemaske'!$G$17-1))*$AH456))),"")</f>
        <v/>
      </c>
      <c r="AJ456" s="103"/>
      <c r="AK456" s="94" t="str">
        <f>IF(AND(ISTEXT($D456),ISNUMBER($AJ456)),IF(HLOOKUP(INT($I456),'1. Eingabemaske'!$I$12:$V$21,7,FALSE)&lt;&gt;0,HLOOKUP(INT($I456),'1. Eingabemaske'!$I$12:$V$21,7,FALSE),""),"")</f>
        <v/>
      </c>
      <c r="AL456" s="91" t="str">
        <f>IF(ISTEXT($D456),IF(AJ456=0,0,IF($AK456="","",IF('1. Eingabemaske'!$F$18="","",(IF('1. Eingabemaske'!$F$18=0,($AJ456/'1. Eingabemaske'!$G$18),($AJ456-1)/('1. Eingabemaske'!$G$18-1))*$AK456)))),"")</f>
        <v/>
      </c>
      <c r="AM456" s="103"/>
      <c r="AN456" s="94" t="str">
        <f>IF(AND(ISTEXT($D456),ISNUMBER($AM456)),IF(HLOOKUP(INT($I456),'1. Eingabemaske'!$I$12:$V$21,8,FALSE)&lt;&gt;0,HLOOKUP(INT($I456),'1. Eingabemaske'!$I$12:$V$21,8,FALSE),""),"")</f>
        <v/>
      </c>
      <c r="AO456" s="89" t="str">
        <f>IF(ISTEXT($D456),IF($AN456="","",IF('1. Eingabemaske'!#REF!="","",(IF('1. Eingabemaske'!#REF!=0,($AM456/'1. Eingabemaske'!#REF!),($AM456-1)/('1. Eingabemaske'!#REF!-1))*$AN456))),"")</f>
        <v/>
      </c>
      <c r="AP456" s="110"/>
      <c r="AQ456" s="94" t="str">
        <f>IF(AND(ISTEXT($D456),ISNUMBER($AP456)),IF(HLOOKUP(INT($I456),'1. Eingabemaske'!$I$12:$V$21,9,FALSE)&lt;&gt;0,HLOOKUP(INT($I456),'1. Eingabemaske'!$I$12:$V$21,9,FALSE),""),"")</f>
        <v/>
      </c>
      <c r="AR456" s="103"/>
      <c r="AS456" s="94" t="str">
        <f>IF(AND(ISTEXT($D456),ISNUMBER($AR456)),IF(HLOOKUP(INT($I456),'1. Eingabemaske'!$I$12:$V$21,10,FALSE)&lt;&gt;0,HLOOKUP(INT($I456),'1. Eingabemaske'!$I$12:$V$21,10,FALSE),""),"")</f>
        <v/>
      </c>
      <c r="AT456" s="95" t="str">
        <f>IF(ISTEXT($D456),(IF($AQ456="",0,IF('1. Eingabemaske'!$F$19="","",(IF('1. Eingabemaske'!$F$19=0,($AP456/'1. Eingabemaske'!$G$19),($AP456-1)/('1. Eingabemaske'!$G$19-1))*$AQ456)))+IF($AS456="",0,IF('1. Eingabemaske'!$F$20="","",(IF('1. Eingabemaske'!$F$20=0,($AR456/'1. Eingabemaske'!$G$20),($AR456-1)/('1. Eingabemaske'!$G$20-1))*$AS456)))),"")</f>
        <v/>
      </c>
      <c r="AU456" s="103"/>
      <c r="AV456" s="94" t="str">
        <f>IF(AND(ISTEXT($D456),ISNUMBER($AU456)),IF(HLOOKUP(INT($I456),'1. Eingabemaske'!$I$12:$V$21,11,FALSE)&lt;&gt;0,HLOOKUP(INT($I456),'1. Eingabemaske'!$I$12:$V$21,11,FALSE),""),"")</f>
        <v/>
      </c>
      <c r="AW456" s="103"/>
      <c r="AX456" s="94" t="str">
        <f>IF(AND(ISTEXT($D456),ISNUMBER($AW456)),IF(HLOOKUP(INT($I456),'1. Eingabemaske'!$I$12:$V$21,12,FALSE)&lt;&gt;0,HLOOKUP(INT($I456),'1. Eingabemaske'!$I$12:$V$21,12,FALSE),""),"")</f>
        <v/>
      </c>
      <c r="AY456" s="95" t="str">
        <f>IF(ISTEXT($D456),SUM(IF($AV456="",0,IF('1. Eingabemaske'!$F$21="","",(IF('1. Eingabemaske'!$F$21=0,($AU456/'1. Eingabemaske'!$G$21),($AU456-1)/('1. Eingabemaske'!$G$21-1)))*$AV456)),IF($AX456="",0,IF('1. Eingabemaske'!#REF!="","",(IF('1. Eingabemaske'!#REF!=0,($AW456/'1. Eingabemaske'!#REF!),($AW456-1)/('1. Eingabemaske'!#REF!-1)))*$AX456))),"")</f>
        <v/>
      </c>
      <c r="AZ456" s="84" t="str">
        <f t="shared" si="54"/>
        <v>Bitte BES einfügen</v>
      </c>
      <c r="BA456" s="96" t="str">
        <f t="shared" si="55"/>
        <v/>
      </c>
      <c r="BB456" s="100"/>
      <c r="BC456" s="100"/>
      <c r="BD456" s="100"/>
    </row>
    <row r="457" spans="2:56" ht="13.5" thickBot="1" x14ac:dyDescent="0.45">
      <c r="B457" s="99" t="str">
        <f t="shared" ref="B457:B502" si="56">CONCATENATE(E457," ",D457)</f>
        <v xml:space="preserve"> </v>
      </c>
      <c r="C457" s="100"/>
      <c r="D457" s="100"/>
      <c r="E457" s="100"/>
      <c r="F457" s="100"/>
      <c r="G457" s="101"/>
      <c r="H457" s="101"/>
      <c r="I457" s="84" t="str">
        <f>IF(ISBLANK(Tableau1[[#This Row],[Name]]),"",((Tableau1[[#This Row],[Testdatum]]-Tableau1[[#This Row],[Geburtsdatum]])/365))</f>
        <v/>
      </c>
      <c r="J457" s="102" t="str">
        <f t="shared" ref="J457:J502" si="57">IF(ISNUMBER(I457),(ROUNDDOWN(I457,0))," ")</f>
        <v xml:space="preserve"> </v>
      </c>
      <c r="K457" s="103"/>
      <c r="L457" s="103"/>
      <c r="M457" s="104" t="str">
        <f>IF(ISTEXT(D457),IF(L457="","",IF(HLOOKUP(INT($I457),'1. Eingabemaske'!$I$12:$V$21,2,FALSE)&lt;&gt;0,HLOOKUP(INT($I457),'1. Eingabemaske'!$I$12:$V$21,2,FALSE),"")),"")</f>
        <v/>
      </c>
      <c r="N457" s="105" t="str">
        <f>IF(ISTEXT($D457),IF(F457="M",IF(L457="","",IF($K457="Frühentwickler",VLOOKUP(INT($I457),'1. Eingabemaske'!$Z$12:$AF$28,5,FALSE),IF($K457="Normalentwickler",VLOOKUP(INT($I457),'1. Eingabemaske'!$Z$12:$AF$23,6,FALSE),IF($K457="Spätentwickler",VLOOKUP(INT($I457),'1. Eingabemaske'!$Z$12:$AF$23,7,FALSE),0)))+((VLOOKUP(INT($I457),'1. Eingabemaske'!$Z$12:$AF$23,2,FALSE))*(($G457-DATE(YEAR($G457),1,1)+1)/365))),IF(F457="W",(IF($K457="Frühentwickler",VLOOKUP(INT($I457),'1. Eingabemaske'!$AH$12:$AN$28,5,FALSE),IF($K457="Normalentwickler",VLOOKUP(INT($I457),'1. Eingabemaske'!$AH$12:$AN$23,6,FALSE),IF($K457="Spätentwickler",VLOOKUP(INT($I457),'1. Eingabemaske'!$AH$12:$AN$23,7,FALSE),0)))+((VLOOKUP(INT($I457),'1. Eingabemaske'!$AH$12:$AN$23,2,FALSE))*(($G457-DATE(YEAR($G457),1,1)+1)/365))),"Geschlecht fehlt!")),"")</f>
        <v/>
      </c>
      <c r="O457" s="106" t="str">
        <f>IF(ISTEXT(D457),IF(M457="","",IF('1. Eingabemaske'!$F$13="",0,(IF('1. Eingabemaske'!$F$13=0,(L457/'1. Eingabemaske'!$G$13),(L457-1)/('1. Eingabemaske'!$G$13-1))*M457*N457))),"")</f>
        <v/>
      </c>
      <c r="P457" s="103"/>
      <c r="Q457" s="103"/>
      <c r="R457" s="104" t="str">
        <f t="shared" ref="R457:R502" si="58">IF(AND($P457="",$Q457=""),"",AVERAGE($P457:$Q457))</f>
        <v/>
      </c>
      <c r="S457" s="104" t="str">
        <f>IF(AND(ISTEXT($D457),ISNUMBER(R457)),IF(HLOOKUP(INT($I457),'1. Eingabemaske'!$I$12:$V$21,3,FALSE)&lt;&gt;0,HLOOKUP(INT($I457),'1. Eingabemaske'!$I$12:$V$21,3,FALSE),""),"")</f>
        <v/>
      </c>
      <c r="T457" s="106" t="str">
        <f>IF(ISTEXT($D457),IF($S457="","",IF($R457="","",IF('1. Eingabemaske'!$F$14="",0,(IF('1. Eingabemaske'!$F$14=0,(R457/'1. Eingabemaske'!$G$14),(R457-1)/('1. Eingabemaske'!$G$14-1))*$S457)))),"")</f>
        <v/>
      </c>
      <c r="U457" s="103"/>
      <c r="V457" s="103"/>
      <c r="W457" s="104" t="str">
        <f t="shared" ref="W457:W502" si="59">IF(AND($U457="",$V457=""),"",AVERAGE($U457:$V457))</f>
        <v/>
      </c>
      <c r="X457" s="104" t="str">
        <f>IF(AND(ISTEXT($D457),ISNUMBER(W457)),IF(HLOOKUP(INT($I457),'1. Eingabemaske'!$I$12:$V$21,4,FALSE)&lt;&gt;0,HLOOKUP(INT($I457),'1. Eingabemaske'!$I$12:$V$21,4,FALSE),""),"")</f>
        <v/>
      </c>
      <c r="Y457" s="108" t="str">
        <f>IF(ISTEXT($D457),IF($W457="","",IF($X457="","",IF('1. Eingabemaske'!$F$15="","",(IF('1. Eingabemaske'!$F$15=0,($W457/'1. Eingabemaske'!$G$15),($W457-1)/('1. Eingabemaske'!$G$15-1))*$X457)))),"")</f>
        <v/>
      </c>
      <c r="Z457" s="103"/>
      <c r="AA457" s="103"/>
      <c r="AB457" s="104" t="str">
        <f t="shared" ref="AB457:AB502" si="60">IF(AND($Z457="",$AA457=""),"",AVERAGE($Z457:$AA457))</f>
        <v/>
      </c>
      <c r="AC457" s="104" t="str">
        <f>IF(AND(ISTEXT($D457),ISNUMBER($AB457)),IF(HLOOKUP(INT($I457),'1. Eingabemaske'!$I$12:$V$21,5,FALSE)&lt;&gt;0,HLOOKUP(INT($I457),'1. Eingabemaske'!$I$12:$V$21,5,FALSE),""),"")</f>
        <v/>
      </c>
      <c r="AD457" s="91" t="str">
        <f>IF(ISTEXT($D457),IF($AC457="","",IF('1. Eingabemaske'!$F$16="","",(IF('1. Eingabemaske'!$F$16=0,($AB457/'1. Eingabemaske'!$G$16),($AB457-1)/('1. Eingabemaske'!$G$16-1))*$AC457))),"")</f>
        <v/>
      </c>
      <c r="AE457" s="92" t="str">
        <f>IF(ISTEXT($D457),IF(F457="M",IF(L457="","",IF($K457="Frühentwickler",VLOOKUP(INT($I457),'1. Eingabemaske'!$Z$12:$AF$28,5,FALSE),IF($K457="Normalentwickler",VLOOKUP(INT($I457),'1. Eingabemaske'!$Z$12:$AF$23,6,FALSE),IF($K457="Spätentwickler",VLOOKUP(INT($I457),'1. Eingabemaske'!$Z$12:$AF$23,7,FALSE),0)))+((VLOOKUP(INT($I457),'1. Eingabemaske'!$Z$12:$AF$23,2,FALSE))*(($G457-DATE(YEAR($G457),1,1)+1)/365))),IF(F457="W",(IF($K457="Frühentwickler",VLOOKUP(INT($I457),'1. Eingabemaske'!$AH$12:$AN$28,5,FALSE),IF($K457="Normalentwickler",VLOOKUP(INT($I457),'1. Eingabemaske'!$AH$12:$AN$23,6,FALSE),IF($K457="Spätentwickler",VLOOKUP(INT($I457),'1. Eingabemaske'!$AH$12:$AN$23,7,FALSE),0)))+((VLOOKUP(INT($I457),'1. Eingabemaske'!$AH$12:$AN$23,2,FALSE))*(($G457-DATE(YEAR($G457),1,1)+1)/365))),"Geschlecht fehlt!")),"")</f>
        <v/>
      </c>
      <c r="AF457" s="93" t="str">
        <f t="shared" ref="AF457:AF502" si="61">IF(ISNUMBER(AE457),SUM(T457,Y457,AD457)*AE457,"")</f>
        <v/>
      </c>
      <c r="AG457" s="103"/>
      <c r="AH457" s="94" t="str">
        <f>IF(AND(ISTEXT($D457),ISNUMBER($AG457)),IF(HLOOKUP(INT($I457),'1. Eingabemaske'!$I$12:$V$21,6,FALSE)&lt;&gt;0,HLOOKUP(INT($I457),'1. Eingabemaske'!$I$12:$V$21,6,FALSE),""),"")</f>
        <v/>
      </c>
      <c r="AI457" s="91" t="str">
        <f>IF(ISTEXT($D457),IF($AH457="","",IF('1. Eingabemaske'!$F$17="","",(IF('1. Eingabemaske'!$F$17=0,($AG457/'1. Eingabemaske'!$G$17),($AG457-1)/('1. Eingabemaske'!$G$17-1))*$AH457))),"")</f>
        <v/>
      </c>
      <c r="AJ457" s="103"/>
      <c r="AK457" s="94" t="str">
        <f>IF(AND(ISTEXT($D457),ISNUMBER($AJ457)),IF(HLOOKUP(INT($I457),'1. Eingabemaske'!$I$12:$V$21,7,FALSE)&lt;&gt;0,HLOOKUP(INT($I457),'1. Eingabemaske'!$I$12:$V$21,7,FALSE),""),"")</f>
        <v/>
      </c>
      <c r="AL457" s="91" t="str">
        <f>IF(ISTEXT($D457),IF(AJ457=0,0,IF($AK457="","",IF('1. Eingabemaske'!$F$18="","",(IF('1. Eingabemaske'!$F$18=0,($AJ457/'1. Eingabemaske'!$G$18),($AJ457-1)/('1. Eingabemaske'!$G$18-1))*$AK457)))),"")</f>
        <v/>
      </c>
      <c r="AM457" s="103"/>
      <c r="AN457" s="94" t="str">
        <f>IF(AND(ISTEXT($D457),ISNUMBER($AM457)),IF(HLOOKUP(INT($I457),'1. Eingabemaske'!$I$12:$V$21,8,FALSE)&lt;&gt;0,HLOOKUP(INT($I457),'1. Eingabemaske'!$I$12:$V$21,8,FALSE),""),"")</f>
        <v/>
      </c>
      <c r="AO457" s="89" t="str">
        <f>IF(ISTEXT($D457),IF($AN457="","",IF('1. Eingabemaske'!#REF!="","",(IF('1. Eingabemaske'!#REF!=0,($AM457/'1. Eingabemaske'!#REF!),($AM457-1)/('1. Eingabemaske'!#REF!-1))*$AN457))),"")</f>
        <v/>
      </c>
      <c r="AP457" s="110"/>
      <c r="AQ457" s="94" t="str">
        <f>IF(AND(ISTEXT($D457),ISNUMBER($AP457)),IF(HLOOKUP(INT($I457),'1. Eingabemaske'!$I$12:$V$21,9,FALSE)&lt;&gt;0,HLOOKUP(INT($I457),'1. Eingabemaske'!$I$12:$V$21,9,FALSE),""),"")</f>
        <v/>
      </c>
      <c r="AR457" s="103"/>
      <c r="AS457" s="94" t="str">
        <f>IF(AND(ISTEXT($D457),ISNUMBER($AR457)),IF(HLOOKUP(INT($I457),'1. Eingabemaske'!$I$12:$V$21,10,FALSE)&lt;&gt;0,HLOOKUP(INT($I457),'1. Eingabemaske'!$I$12:$V$21,10,FALSE),""),"")</f>
        <v/>
      </c>
      <c r="AT457" s="95" t="str">
        <f>IF(ISTEXT($D457),(IF($AQ457="",0,IF('1. Eingabemaske'!$F$19="","",(IF('1. Eingabemaske'!$F$19=0,($AP457/'1. Eingabemaske'!$G$19),($AP457-1)/('1. Eingabemaske'!$G$19-1))*$AQ457)))+IF($AS457="",0,IF('1. Eingabemaske'!$F$20="","",(IF('1. Eingabemaske'!$F$20=0,($AR457/'1. Eingabemaske'!$G$20),($AR457-1)/('1. Eingabemaske'!$G$20-1))*$AS457)))),"")</f>
        <v/>
      </c>
      <c r="AU457" s="103"/>
      <c r="AV457" s="94" t="str">
        <f>IF(AND(ISTEXT($D457),ISNUMBER($AU457)),IF(HLOOKUP(INT($I457),'1. Eingabemaske'!$I$12:$V$21,11,FALSE)&lt;&gt;0,HLOOKUP(INT($I457),'1. Eingabemaske'!$I$12:$V$21,11,FALSE),""),"")</f>
        <v/>
      </c>
      <c r="AW457" s="103"/>
      <c r="AX457" s="94" t="str">
        <f>IF(AND(ISTEXT($D457),ISNUMBER($AW457)),IF(HLOOKUP(INT($I457),'1. Eingabemaske'!$I$12:$V$21,12,FALSE)&lt;&gt;0,HLOOKUP(INT($I457),'1. Eingabemaske'!$I$12:$V$21,12,FALSE),""),"")</f>
        <v/>
      </c>
      <c r="AY457" s="95" t="str">
        <f>IF(ISTEXT($D457),SUM(IF($AV457="",0,IF('1. Eingabemaske'!$F$21="","",(IF('1. Eingabemaske'!$F$21=0,($AU457/'1. Eingabemaske'!$G$21),($AU457-1)/('1. Eingabemaske'!$G$21-1)))*$AV457)),IF($AX457="",0,IF('1. Eingabemaske'!#REF!="","",(IF('1. Eingabemaske'!#REF!=0,($AW457/'1. Eingabemaske'!#REF!),($AW457-1)/('1. Eingabemaske'!#REF!-1)))*$AX457))),"")</f>
        <v/>
      </c>
      <c r="AZ457" s="84" t="str">
        <f t="shared" ref="AZ457:AZ502" si="62">IF(K457="","Bitte BES einfügen",SUM(O457,AF457,AI457,AL457,AO457,AT457,AY457))</f>
        <v>Bitte BES einfügen</v>
      </c>
      <c r="BA457" s="96" t="str">
        <f t="shared" ref="BA457:BA502" si="63">IF(ISTEXT(D457),RANK(AZ457,$AZ$9:$AZ$502),"")</f>
        <v/>
      </c>
      <c r="BB457" s="100"/>
      <c r="BC457" s="100"/>
      <c r="BD457" s="100"/>
    </row>
    <row r="458" spans="2:56" ht="13.5" thickBot="1" x14ac:dyDescent="0.45">
      <c r="B458" s="99" t="str">
        <f t="shared" si="56"/>
        <v xml:space="preserve"> </v>
      </c>
      <c r="C458" s="100"/>
      <c r="D458" s="100"/>
      <c r="E458" s="100"/>
      <c r="F458" s="100"/>
      <c r="G458" s="101"/>
      <c r="H458" s="101"/>
      <c r="I458" s="84" t="str">
        <f>IF(ISBLANK(Tableau1[[#This Row],[Name]]),"",((Tableau1[[#This Row],[Testdatum]]-Tableau1[[#This Row],[Geburtsdatum]])/365))</f>
        <v/>
      </c>
      <c r="J458" s="102" t="str">
        <f t="shared" si="57"/>
        <v xml:space="preserve"> </v>
      </c>
      <c r="K458" s="103"/>
      <c r="L458" s="103"/>
      <c r="M458" s="104" t="str">
        <f>IF(ISTEXT(D458),IF(L458="","",IF(HLOOKUP(INT($I458),'1. Eingabemaske'!$I$12:$V$21,2,FALSE)&lt;&gt;0,HLOOKUP(INT($I458),'1. Eingabemaske'!$I$12:$V$21,2,FALSE),"")),"")</f>
        <v/>
      </c>
      <c r="N458" s="105" t="str">
        <f>IF(ISTEXT($D458),IF(F458="M",IF(L458="","",IF($K458="Frühentwickler",VLOOKUP(INT($I458),'1. Eingabemaske'!$Z$12:$AF$28,5,FALSE),IF($K458="Normalentwickler",VLOOKUP(INT($I458),'1. Eingabemaske'!$Z$12:$AF$23,6,FALSE),IF($K458="Spätentwickler",VLOOKUP(INT($I458),'1. Eingabemaske'!$Z$12:$AF$23,7,FALSE),0)))+((VLOOKUP(INT($I458),'1. Eingabemaske'!$Z$12:$AF$23,2,FALSE))*(($G458-DATE(YEAR($G458),1,1)+1)/365))),IF(F458="W",(IF($K458="Frühentwickler",VLOOKUP(INT($I458),'1. Eingabemaske'!$AH$12:$AN$28,5,FALSE),IF($K458="Normalentwickler",VLOOKUP(INT($I458),'1. Eingabemaske'!$AH$12:$AN$23,6,FALSE),IF($K458="Spätentwickler",VLOOKUP(INT($I458),'1. Eingabemaske'!$AH$12:$AN$23,7,FALSE),0)))+((VLOOKUP(INT($I458),'1. Eingabemaske'!$AH$12:$AN$23,2,FALSE))*(($G458-DATE(YEAR($G458),1,1)+1)/365))),"Geschlecht fehlt!")),"")</f>
        <v/>
      </c>
      <c r="O458" s="106" t="str">
        <f>IF(ISTEXT(D458),IF(M458="","",IF('1. Eingabemaske'!$F$13="",0,(IF('1. Eingabemaske'!$F$13=0,(L458/'1. Eingabemaske'!$G$13),(L458-1)/('1. Eingabemaske'!$G$13-1))*M458*N458))),"")</f>
        <v/>
      </c>
      <c r="P458" s="103"/>
      <c r="Q458" s="103"/>
      <c r="R458" s="104" t="str">
        <f t="shared" si="58"/>
        <v/>
      </c>
      <c r="S458" s="104" t="str">
        <f>IF(AND(ISTEXT($D458),ISNUMBER(R458)),IF(HLOOKUP(INT($I458),'1. Eingabemaske'!$I$12:$V$21,3,FALSE)&lt;&gt;0,HLOOKUP(INT($I458),'1. Eingabemaske'!$I$12:$V$21,3,FALSE),""),"")</f>
        <v/>
      </c>
      <c r="T458" s="106" t="str">
        <f>IF(ISTEXT($D458),IF($S458="","",IF($R458="","",IF('1. Eingabemaske'!$F$14="",0,(IF('1. Eingabemaske'!$F$14=0,(R458/'1. Eingabemaske'!$G$14),(R458-1)/('1. Eingabemaske'!$G$14-1))*$S458)))),"")</f>
        <v/>
      </c>
      <c r="U458" s="103"/>
      <c r="V458" s="103"/>
      <c r="W458" s="104" t="str">
        <f t="shared" si="59"/>
        <v/>
      </c>
      <c r="X458" s="104" t="str">
        <f>IF(AND(ISTEXT($D458),ISNUMBER(W458)),IF(HLOOKUP(INT($I458),'1. Eingabemaske'!$I$12:$V$21,4,FALSE)&lt;&gt;0,HLOOKUP(INT($I458),'1. Eingabemaske'!$I$12:$V$21,4,FALSE),""),"")</f>
        <v/>
      </c>
      <c r="Y458" s="108" t="str">
        <f>IF(ISTEXT($D458),IF($W458="","",IF($X458="","",IF('1. Eingabemaske'!$F$15="","",(IF('1. Eingabemaske'!$F$15=0,($W458/'1. Eingabemaske'!$G$15),($W458-1)/('1. Eingabemaske'!$G$15-1))*$X458)))),"")</f>
        <v/>
      </c>
      <c r="Z458" s="103"/>
      <c r="AA458" s="103"/>
      <c r="AB458" s="104" t="str">
        <f t="shared" si="60"/>
        <v/>
      </c>
      <c r="AC458" s="104" t="str">
        <f>IF(AND(ISTEXT($D458),ISNUMBER($AB458)),IF(HLOOKUP(INT($I458),'1. Eingabemaske'!$I$12:$V$21,5,FALSE)&lt;&gt;0,HLOOKUP(INT($I458),'1. Eingabemaske'!$I$12:$V$21,5,FALSE),""),"")</f>
        <v/>
      </c>
      <c r="AD458" s="91" t="str">
        <f>IF(ISTEXT($D458),IF($AC458="","",IF('1. Eingabemaske'!$F$16="","",(IF('1. Eingabemaske'!$F$16=0,($AB458/'1. Eingabemaske'!$G$16),($AB458-1)/('1. Eingabemaske'!$G$16-1))*$AC458))),"")</f>
        <v/>
      </c>
      <c r="AE458" s="92" t="str">
        <f>IF(ISTEXT($D458),IF(F458="M",IF(L458="","",IF($K458="Frühentwickler",VLOOKUP(INT($I458),'1. Eingabemaske'!$Z$12:$AF$28,5,FALSE),IF($K458="Normalentwickler",VLOOKUP(INT($I458),'1. Eingabemaske'!$Z$12:$AF$23,6,FALSE),IF($K458="Spätentwickler",VLOOKUP(INT($I458),'1. Eingabemaske'!$Z$12:$AF$23,7,FALSE),0)))+((VLOOKUP(INT($I458),'1. Eingabemaske'!$Z$12:$AF$23,2,FALSE))*(($G458-DATE(YEAR($G458),1,1)+1)/365))),IF(F458="W",(IF($K458="Frühentwickler",VLOOKUP(INT($I458),'1. Eingabemaske'!$AH$12:$AN$28,5,FALSE),IF($K458="Normalentwickler",VLOOKUP(INT($I458),'1. Eingabemaske'!$AH$12:$AN$23,6,FALSE),IF($K458="Spätentwickler",VLOOKUP(INT($I458),'1. Eingabemaske'!$AH$12:$AN$23,7,FALSE),0)))+((VLOOKUP(INT($I458),'1. Eingabemaske'!$AH$12:$AN$23,2,FALSE))*(($G458-DATE(YEAR($G458),1,1)+1)/365))),"Geschlecht fehlt!")),"")</f>
        <v/>
      </c>
      <c r="AF458" s="93" t="str">
        <f t="shared" si="61"/>
        <v/>
      </c>
      <c r="AG458" s="103"/>
      <c r="AH458" s="94" t="str">
        <f>IF(AND(ISTEXT($D458),ISNUMBER($AG458)),IF(HLOOKUP(INT($I458),'1. Eingabemaske'!$I$12:$V$21,6,FALSE)&lt;&gt;0,HLOOKUP(INT($I458),'1. Eingabemaske'!$I$12:$V$21,6,FALSE),""),"")</f>
        <v/>
      </c>
      <c r="AI458" s="91" t="str">
        <f>IF(ISTEXT($D458),IF($AH458="","",IF('1. Eingabemaske'!$F$17="","",(IF('1. Eingabemaske'!$F$17=0,($AG458/'1. Eingabemaske'!$G$17),($AG458-1)/('1. Eingabemaske'!$G$17-1))*$AH458))),"")</f>
        <v/>
      </c>
      <c r="AJ458" s="103"/>
      <c r="AK458" s="94" t="str">
        <f>IF(AND(ISTEXT($D458),ISNUMBER($AJ458)),IF(HLOOKUP(INT($I458),'1. Eingabemaske'!$I$12:$V$21,7,FALSE)&lt;&gt;0,HLOOKUP(INT($I458),'1. Eingabemaske'!$I$12:$V$21,7,FALSE),""),"")</f>
        <v/>
      </c>
      <c r="AL458" s="91" t="str">
        <f>IF(ISTEXT($D458),IF(AJ458=0,0,IF($AK458="","",IF('1. Eingabemaske'!$F$18="","",(IF('1. Eingabemaske'!$F$18=0,($AJ458/'1. Eingabemaske'!$G$18),($AJ458-1)/('1. Eingabemaske'!$G$18-1))*$AK458)))),"")</f>
        <v/>
      </c>
      <c r="AM458" s="103"/>
      <c r="AN458" s="94" t="str">
        <f>IF(AND(ISTEXT($D458),ISNUMBER($AM458)),IF(HLOOKUP(INT($I458),'1. Eingabemaske'!$I$12:$V$21,8,FALSE)&lt;&gt;0,HLOOKUP(INT($I458),'1. Eingabemaske'!$I$12:$V$21,8,FALSE),""),"")</f>
        <v/>
      </c>
      <c r="AO458" s="89" t="str">
        <f>IF(ISTEXT($D458),IF($AN458="","",IF('1. Eingabemaske'!#REF!="","",(IF('1. Eingabemaske'!#REF!=0,($AM458/'1. Eingabemaske'!#REF!),($AM458-1)/('1. Eingabemaske'!#REF!-1))*$AN458))),"")</f>
        <v/>
      </c>
      <c r="AP458" s="110"/>
      <c r="AQ458" s="94" t="str">
        <f>IF(AND(ISTEXT($D458),ISNUMBER($AP458)),IF(HLOOKUP(INT($I458),'1. Eingabemaske'!$I$12:$V$21,9,FALSE)&lt;&gt;0,HLOOKUP(INT($I458),'1. Eingabemaske'!$I$12:$V$21,9,FALSE),""),"")</f>
        <v/>
      </c>
      <c r="AR458" s="103"/>
      <c r="AS458" s="94" t="str">
        <f>IF(AND(ISTEXT($D458),ISNUMBER($AR458)),IF(HLOOKUP(INT($I458),'1. Eingabemaske'!$I$12:$V$21,10,FALSE)&lt;&gt;0,HLOOKUP(INT($I458),'1. Eingabemaske'!$I$12:$V$21,10,FALSE),""),"")</f>
        <v/>
      </c>
      <c r="AT458" s="95" t="str">
        <f>IF(ISTEXT($D458),(IF($AQ458="",0,IF('1. Eingabemaske'!$F$19="","",(IF('1. Eingabemaske'!$F$19=0,($AP458/'1. Eingabemaske'!$G$19),($AP458-1)/('1. Eingabemaske'!$G$19-1))*$AQ458)))+IF($AS458="",0,IF('1. Eingabemaske'!$F$20="","",(IF('1. Eingabemaske'!$F$20=0,($AR458/'1. Eingabemaske'!$G$20),($AR458-1)/('1. Eingabemaske'!$G$20-1))*$AS458)))),"")</f>
        <v/>
      </c>
      <c r="AU458" s="103"/>
      <c r="AV458" s="94" t="str">
        <f>IF(AND(ISTEXT($D458),ISNUMBER($AU458)),IF(HLOOKUP(INT($I458),'1. Eingabemaske'!$I$12:$V$21,11,FALSE)&lt;&gt;0,HLOOKUP(INT($I458),'1. Eingabemaske'!$I$12:$V$21,11,FALSE),""),"")</f>
        <v/>
      </c>
      <c r="AW458" s="103"/>
      <c r="AX458" s="94" t="str">
        <f>IF(AND(ISTEXT($D458),ISNUMBER($AW458)),IF(HLOOKUP(INT($I458),'1. Eingabemaske'!$I$12:$V$21,12,FALSE)&lt;&gt;0,HLOOKUP(INT($I458),'1. Eingabemaske'!$I$12:$V$21,12,FALSE),""),"")</f>
        <v/>
      </c>
      <c r="AY458" s="95" t="str">
        <f>IF(ISTEXT($D458),SUM(IF($AV458="",0,IF('1. Eingabemaske'!$F$21="","",(IF('1. Eingabemaske'!$F$21=0,($AU458/'1. Eingabemaske'!$G$21),($AU458-1)/('1. Eingabemaske'!$G$21-1)))*$AV458)),IF($AX458="",0,IF('1. Eingabemaske'!#REF!="","",(IF('1. Eingabemaske'!#REF!=0,($AW458/'1. Eingabemaske'!#REF!),($AW458-1)/('1. Eingabemaske'!#REF!-1)))*$AX458))),"")</f>
        <v/>
      </c>
      <c r="AZ458" s="84" t="str">
        <f t="shared" si="62"/>
        <v>Bitte BES einfügen</v>
      </c>
      <c r="BA458" s="96" t="str">
        <f t="shared" si="63"/>
        <v/>
      </c>
      <c r="BB458" s="100"/>
      <c r="BC458" s="100"/>
      <c r="BD458" s="100"/>
    </row>
    <row r="459" spans="2:56" ht="13.5" thickBot="1" x14ac:dyDescent="0.45">
      <c r="B459" s="99" t="str">
        <f t="shared" si="56"/>
        <v xml:space="preserve"> </v>
      </c>
      <c r="C459" s="100"/>
      <c r="D459" s="100"/>
      <c r="E459" s="100"/>
      <c r="F459" s="100"/>
      <c r="G459" s="101"/>
      <c r="H459" s="101"/>
      <c r="I459" s="84" t="str">
        <f>IF(ISBLANK(Tableau1[[#This Row],[Name]]),"",((Tableau1[[#This Row],[Testdatum]]-Tableau1[[#This Row],[Geburtsdatum]])/365))</f>
        <v/>
      </c>
      <c r="J459" s="102" t="str">
        <f t="shared" si="57"/>
        <v xml:space="preserve"> </v>
      </c>
      <c r="K459" s="103"/>
      <c r="L459" s="103"/>
      <c r="M459" s="104" t="str">
        <f>IF(ISTEXT(D459),IF(L459="","",IF(HLOOKUP(INT($I459),'1. Eingabemaske'!$I$12:$V$21,2,FALSE)&lt;&gt;0,HLOOKUP(INT($I459),'1. Eingabemaske'!$I$12:$V$21,2,FALSE),"")),"")</f>
        <v/>
      </c>
      <c r="N459" s="105" t="str">
        <f>IF(ISTEXT($D459),IF(F459="M",IF(L459="","",IF($K459="Frühentwickler",VLOOKUP(INT($I459),'1. Eingabemaske'!$Z$12:$AF$28,5,FALSE),IF($K459="Normalentwickler",VLOOKUP(INT($I459),'1. Eingabemaske'!$Z$12:$AF$23,6,FALSE),IF($K459="Spätentwickler",VLOOKUP(INT($I459),'1. Eingabemaske'!$Z$12:$AF$23,7,FALSE),0)))+((VLOOKUP(INT($I459),'1. Eingabemaske'!$Z$12:$AF$23,2,FALSE))*(($G459-DATE(YEAR($G459),1,1)+1)/365))),IF(F459="W",(IF($K459="Frühentwickler",VLOOKUP(INT($I459),'1. Eingabemaske'!$AH$12:$AN$28,5,FALSE),IF($K459="Normalentwickler",VLOOKUP(INT($I459),'1. Eingabemaske'!$AH$12:$AN$23,6,FALSE),IF($K459="Spätentwickler",VLOOKUP(INT($I459),'1. Eingabemaske'!$AH$12:$AN$23,7,FALSE),0)))+((VLOOKUP(INT($I459),'1. Eingabemaske'!$AH$12:$AN$23,2,FALSE))*(($G459-DATE(YEAR($G459),1,1)+1)/365))),"Geschlecht fehlt!")),"")</f>
        <v/>
      </c>
      <c r="O459" s="106" t="str">
        <f>IF(ISTEXT(D459),IF(M459="","",IF('1. Eingabemaske'!$F$13="",0,(IF('1. Eingabemaske'!$F$13=0,(L459/'1. Eingabemaske'!$G$13),(L459-1)/('1. Eingabemaske'!$G$13-1))*M459*N459))),"")</f>
        <v/>
      </c>
      <c r="P459" s="103"/>
      <c r="Q459" s="103"/>
      <c r="R459" s="104" t="str">
        <f t="shared" si="58"/>
        <v/>
      </c>
      <c r="S459" s="104" t="str">
        <f>IF(AND(ISTEXT($D459),ISNUMBER(R459)),IF(HLOOKUP(INT($I459),'1. Eingabemaske'!$I$12:$V$21,3,FALSE)&lt;&gt;0,HLOOKUP(INT($I459),'1. Eingabemaske'!$I$12:$V$21,3,FALSE),""),"")</f>
        <v/>
      </c>
      <c r="T459" s="106" t="str">
        <f>IF(ISTEXT($D459),IF($S459="","",IF($R459="","",IF('1. Eingabemaske'!$F$14="",0,(IF('1. Eingabemaske'!$F$14=0,(R459/'1. Eingabemaske'!$G$14),(R459-1)/('1. Eingabemaske'!$G$14-1))*$S459)))),"")</f>
        <v/>
      </c>
      <c r="U459" s="103"/>
      <c r="V459" s="103"/>
      <c r="W459" s="104" t="str">
        <f t="shared" si="59"/>
        <v/>
      </c>
      <c r="X459" s="104" t="str">
        <f>IF(AND(ISTEXT($D459),ISNUMBER(W459)),IF(HLOOKUP(INT($I459),'1. Eingabemaske'!$I$12:$V$21,4,FALSE)&lt;&gt;0,HLOOKUP(INT($I459),'1. Eingabemaske'!$I$12:$V$21,4,FALSE),""),"")</f>
        <v/>
      </c>
      <c r="Y459" s="108" t="str">
        <f>IF(ISTEXT($D459),IF($W459="","",IF($X459="","",IF('1. Eingabemaske'!$F$15="","",(IF('1. Eingabemaske'!$F$15=0,($W459/'1. Eingabemaske'!$G$15),($W459-1)/('1. Eingabemaske'!$G$15-1))*$X459)))),"")</f>
        <v/>
      </c>
      <c r="Z459" s="103"/>
      <c r="AA459" s="103"/>
      <c r="AB459" s="104" t="str">
        <f t="shared" si="60"/>
        <v/>
      </c>
      <c r="AC459" s="104" t="str">
        <f>IF(AND(ISTEXT($D459),ISNUMBER($AB459)),IF(HLOOKUP(INT($I459),'1. Eingabemaske'!$I$12:$V$21,5,FALSE)&lt;&gt;0,HLOOKUP(INT($I459),'1. Eingabemaske'!$I$12:$V$21,5,FALSE),""),"")</f>
        <v/>
      </c>
      <c r="AD459" s="91" t="str">
        <f>IF(ISTEXT($D459),IF($AC459="","",IF('1. Eingabemaske'!$F$16="","",(IF('1. Eingabemaske'!$F$16=0,($AB459/'1. Eingabemaske'!$G$16),($AB459-1)/('1. Eingabemaske'!$G$16-1))*$AC459))),"")</f>
        <v/>
      </c>
      <c r="AE459" s="92" t="str">
        <f>IF(ISTEXT($D459),IF(F459="M",IF(L459="","",IF($K459="Frühentwickler",VLOOKUP(INT($I459),'1. Eingabemaske'!$Z$12:$AF$28,5,FALSE),IF($K459="Normalentwickler",VLOOKUP(INT($I459),'1. Eingabemaske'!$Z$12:$AF$23,6,FALSE),IF($K459="Spätentwickler",VLOOKUP(INT($I459),'1. Eingabemaske'!$Z$12:$AF$23,7,FALSE),0)))+((VLOOKUP(INT($I459),'1. Eingabemaske'!$Z$12:$AF$23,2,FALSE))*(($G459-DATE(YEAR($G459),1,1)+1)/365))),IF(F459="W",(IF($K459="Frühentwickler",VLOOKUP(INT($I459),'1. Eingabemaske'!$AH$12:$AN$28,5,FALSE),IF($K459="Normalentwickler",VLOOKUP(INT($I459),'1. Eingabemaske'!$AH$12:$AN$23,6,FALSE),IF($K459="Spätentwickler",VLOOKUP(INT($I459),'1. Eingabemaske'!$AH$12:$AN$23,7,FALSE),0)))+((VLOOKUP(INT($I459),'1. Eingabemaske'!$AH$12:$AN$23,2,FALSE))*(($G459-DATE(YEAR($G459),1,1)+1)/365))),"Geschlecht fehlt!")),"")</f>
        <v/>
      </c>
      <c r="AF459" s="93" t="str">
        <f t="shared" si="61"/>
        <v/>
      </c>
      <c r="AG459" s="103"/>
      <c r="AH459" s="94" t="str">
        <f>IF(AND(ISTEXT($D459),ISNUMBER($AG459)),IF(HLOOKUP(INT($I459),'1. Eingabemaske'!$I$12:$V$21,6,FALSE)&lt;&gt;0,HLOOKUP(INT($I459),'1. Eingabemaske'!$I$12:$V$21,6,FALSE),""),"")</f>
        <v/>
      </c>
      <c r="AI459" s="91" t="str">
        <f>IF(ISTEXT($D459),IF($AH459="","",IF('1. Eingabemaske'!$F$17="","",(IF('1. Eingabemaske'!$F$17=0,($AG459/'1. Eingabemaske'!$G$17),($AG459-1)/('1. Eingabemaske'!$G$17-1))*$AH459))),"")</f>
        <v/>
      </c>
      <c r="AJ459" s="103"/>
      <c r="AK459" s="94" t="str">
        <f>IF(AND(ISTEXT($D459),ISNUMBER($AJ459)),IF(HLOOKUP(INT($I459),'1. Eingabemaske'!$I$12:$V$21,7,FALSE)&lt;&gt;0,HLOOKUP(INT($I459),'1. Eingabemaske'!$I$12:$V$21,7,FALSE),""),"")</f>
        <v/>
      </c>
      <c r="AL459" s="91" t="str">
        <f>IF(ISTEXT($D459),IF(AJ459=0,0,IF($AK459="","",IF('1. Eingabemaske'!$F$18="","",(IF('1. Eingabemaske'!$F$18=0,($AJ459/'1. Eingabemaske'!$G$18),($AJ459-1)/('1. Eingabemaske'!$G$18-1))*$AK459)))),"")</f>
        <v/>
      </c>
      <c r="AM459" s="103"/>
      <c r="AN459" s="94" t="str">
        <f>IF(AND(ISTEXT($D459),ISNUMBER($AM459)),IF(HLOOKUP(INT($I459),'1. Eingabemaske'!$I$12:$V$21,8,FALSE)&lt;&gt;0,HLOOKUP(INT($I459),'1. Eingabemaske'!$I$12:$V$21,8,FALSE),""),"")</f>
        <v/>
      </c>
      <c r="AO459" s="89" t="str">
        <f>IF(ISTEXT($D459),IF($AN459="","",IF('1. Eingabemaske'!#REF!="","",(IF('1. Eingabemaske'!#REF!=0,($AM459/'1. Eingabemaske'!#REF!),($AM459-1)/('1. Eingabemaske'!#REF!-1))*$AN459))),"")</f>
        <v/>
      </c>
      <c r="AP459" s="110"/>
      <c r="AQ459" s="94" t="str">
        <f>IF(AND(ISTEXT($D459),ISNUMBER($AP459)),IF(HLOOKUP(INT($I459),'1. Eingabemaske'!$I$12:$V$21,9,FALSE)&lt;&gt;0,HLOOKUP(INT($I459),'1. Eingabemaske'!$I$12:$V$21,9,FALSE),""),"")</f>
        <v/>
      </c>
      <c r="AR459" s="103"/>
      <c r="AS459" s="94" t="str">
        <f>IF(AND(ISTEXT($D459),ISNUMBER($AR459)),IF(HLOOKUP(INT($I459),'1. Eingabemaske'!$I$12:$V$21,10,FALSE)&lt;&gt;0,HLOOKUP(INT($I459),'1. Eingabemaske'!$I$12:$V$21,10,FALSE),""),"")</f>
        <v/>
      </c>
      <c r="AT459" s="95" t="str">
        <f>IF(ISTEXT($D459),(IF($AQ459="",0,IF('1. Eingabemaske'!$F$19="","",(IF('1. Eingabemaske'!$F$19=0,($AP459/'1. Eingabemaske'!$G$19),($AP459-1)/('1. Eingabemaske'!$G$19-1))*$AQ459)))+IF($AS459="",0,IF('1. Eingabemaske'!$F$20="","",(IF('1. Eingabemaske'!$F$20=0,($AR459/'1. Eingabemaske'!$G$20),($AR459-1)/('1. Eingabemaske'!$G$20-1))*$AS459)))),"")</f>
        <v/>
      </c>
      <c r="AU459" s="103"/>
      <c r="AV459" s="94" t="str">
        <f>IF(AND(ISTEXT($D459),ISNUMBER($AU459)),IF(HLOOKUP(INT($I459),'1. Eingabemaske'!$I$12:$V$21,11,FALSE)&lt;&gt;0,HLOOKUP(INT($I459),'1. Eingabemaske'!$I$12:$V$21,11,FALSE),""),"")</f>
        <v/>
      </c>
      <c r="AW459" s="103"/>
      <c r="AX459" s="94" t="str">
        <f>IF(AND(ISTEXT($D459),ISNUMBER($AW459)),IF(HLOOKUP(INT($I459),'1. Eingabemaske'!$I$12:$V$21,12,FALSE)&lt;&gt;0,HLOOKUP(INT($I459),'1. Eingabemaske'!$I$12:$V$21,12,FALSE),""),"")</f>
        <v/>
      </c>
      <c r="AY459" s="95" t="str">
        <f>IF(ISTEXT($D459),SUM(IF($AV459="",0,IF('1. Eingabemaske'!$F$21="","",(IF('1. Eingabemaske'!$F$21=0,($AU459/'1. Eingabemaske'!$G$21),($AU459-1)/('1. Eingabemaske'!$G$21-1)))*$AV459)),IF($AX459="",0,IF('1. Eingabemaske'!#REF!="","",(IF('1. Eingabemaske'!#REF!=0,($AW459/'1. Eingabemaske'!#REF!),($AW459-1)/('1. Eingabemaske'!#REF!-1)))*$AX459))),"")</f>
        <v/>
      </c>
      <c r="AZ459" s="84" t="str">
        <f t="shared" si="62"/>
        <v>Bitte BES einfügen</v>
      </c>
      <c r="BA459" s="96" t="str">
        <f t="shared" si="63"/>
        <v/>
      </c>
      <c r="BB459" s="100"/>
      <c r="BC459" s="100"/>
      <c r="BD459" s="100"/>
    </row>
    <row r="460" spans="2:56" ht="13.5" thickBot="1" x14ac:dyDescent="0.45">
      <c r="B460" s="99" t="str">
        <f t="shared" si="56"/>
        <v xml:space="preserve"> </v>
      </c>
      <c r="C460" s="100"/>
      <c r="D460" s="100"/>
      <c r="E460" s="100"/>
      <c r="F460" s="100"/>
      <c r="G460" s="101"/>
      <c r="H460" s="101"/>
      <c r="I460" s="84" t="str">
        <f>IF(ISBLANK(Tableau1[[#This Row],[Name]]),"",((Tableau1[[#This Row],[Testdatum]]-Tableau1[[#This Row],[Geburtsdatum]])/365))</f>
        <v/>
      </c>
      <c r="J460" s="102" t="str">
        <f t="shared" si="57"/>
        <v xml:space="preserve"> </v>
      </c>
      <c r="K460" s="103"/>
      <c r="L460" s="103"/>
      <c r="M460" s="104" t="str">
        <f>IF(ISTEXT(D460),IF(L460="","",IF(HLOOKUP(INT($I460),'1. Eingabemaske'!$I$12:$V$21,2,FALSE)&lt;&gt;0,HLOOKUP(INT($I460),'1. Eingabemaske'!$I$12:$V$21,2,FALSE),"")),"")</f>
        <v/>
      </c>
      <c r="N460" s="105" t="str">
        <f>IF(ISTEXT($D460),IF(F460="M",IF(L460="","",IF($K460="Frühentwickler",VLOOKUP(INT($I460),'1. Eingabemaske'!$Z$12:$AF$28,5,FALSE),IF($K460="Normalentwickler",VLOOKUP(INT($I460),'1. Eingabemaske'!$Z$12:$AF$23,6,FALSE),IF($K460="Spätentwickler",VLOOKUP(INT($I460),'1. Eingabemaske'!$Z$12:$AF$23,7,FALSE),0)))+((VLOOKUP(INT($I460),'1. Eingabemaske'!$Z$12:$AF$23,2,FALSE))*(($G460-DATE(YEAR($G460),1,1)+1)/365))),IF(F460="W",(IF($K460="Frühentwickler",VLOOKUP(INT($I460),'1. Eingabemaske'!$AH$12:$AN$28,5,FALSE),IF($K460="Normalentwickler",VLOOKUP(INT($I460),'1. Eingabemaske'!$AH$12:$AN$23,6,FALSE),IF($K460="Spätentwickler",VLOOKUP(INT($I460),'1. Eingabemaske'!$AH$12:$AN$23,7,FALSE),0)))+((VLOOKUP(INT($I460),'1. Eingabemaske'!$AH$12:$AN$23,2,FALSE))*(($G460-DATE(YEAR($G460),1,1)+1)/365))),"Geschlecht fehlt!")),"")</f>
        <v/>
      </c>
      <c r="O460" s="106" t="str">
        <f>IF(ISTEXT(D460),IF(M460="","",IF('1. Eingabemaske'!$F$13="",0,(IF('1. Eingabemaske'!$F$13=0,(L460/'1. Eingabemaske'!$G$13),(L460-1)/('1. Eingabemaske'!$G$13-1))*M460*N460))),"")</f>
        <v/>
      </c>
      <c r="P460" s="103"/>
      <c r="Q460" s="103"/>
      <c r="R460" s="104" t="str">
        <f t="shared" si="58"/>
        <v/>
      </c>
      <c r="S460" s="104" t="str">
        <f>IF(AND(ISTEXT($D460),ISNUMBER(R460)),IF(HLOOKUP(INT($I460),'1. Eingabemaske'!$I$12:$V$21,3,FALSE)&lt;&gt;0,HLOOKUP(INT($I460),'1. Eingabemaske'!$I$12:$V$21,3,FALSE),""),"")</f>
        <v/>
      </c>
      <c r="T460" s="106" t="str">
        <f>IF(ISTEXT($D460),IF($S460="","",IF($R460="","",IF('1. Eingabemaske'!$F$14="",0,(IF('1. Eingabemaske'!$F$14=0,(R460/'1. Eingabemaske'!$G$14),(R460-1)/('1. Eingabemaske'!$G$14-1))*$S460)))),"")</f>
        <v/>
      </c>
      <c r="U460" s="103"/>
      <c r="V460" s="103"/>
      <c r="W460" s="104" t="str">
        <f t="shared" si="59"/>
        <v/>
      </c>
      <c r="X460" s="104" t="str">
        <f>IF(AND(ISTEXT($D460),ISNUMBER(W460)),IF(HLOOKUP(INT($I460),'1. Eingabemaske'!$I$12:$V$21,4,FALSE)&lt;&gt;0,HLOOKUP(INT($I460),'1. Eingabemaske'!$I$12:$V$21,4,FALSE),""),"")</f>
        <v/>
      </c>
      <c r="Y460" s="108" t="str">
        <f>IF(ISTEXT($D460),IF($W460="","",IF($X460="","",IF('1. Eingabemaske'!$F$15="","",(IF('1. Eingabemaske'!$F$15=0,($W460/'1. Eingabemaske'!$G$15),($W460-1)/('1. Eingabemaske'!$G$15-1))*$X460)))),"")</f>
        <v/>
      </c>
      <c r="Z460" s="103"/>
      <c r="AA460" s="103"/>
      <c r="AB460" s="104" t="str">
        <f t="shared" si="60"/>
        <v/>
      </c>
      <c r="AC460" s="104" t="str">
        <f>IF(AND(ISTEXT($D460),ISNUMBER($AB460)),IF(HLOOKUP(INT($I460),'1. Eingabemaske'!$I$12:$V$21,5,FALSE)&lt;&gt;0,HLOOKUP(INT($I460),'1. Eingabemaske'!$I$12:$V$21,5,FALSE),""),"")</f>
        <v/>
      </c>
      <c r="AD460" s="91" t="str">
        <f>IF(ISTEXT($D460),IF($AC460="","",IF('1. Eingabemaske'!$F$16="","",(IF('1. Eingabemaske'!$F$16=0,($AB460/'1. Eingabemaske'!$G$16),($AB460-1)/('1. Eingabemaske'!$G$16-1))*$AC460))),"")</f>
        <v/>
      </c>
      <c r="AE460" s="92" t="str">
        <f>IF(ISTEXT($D460),IF(F460="M",IF(L460="","",IF($K460="Frühentwickler",VLOOKUP(INT($I460),'1. Eingabemaske'!$Z$12:$AF$28,5,FALSE),IF($K460="Normalentwickler",VLOOKUP(INT($I460),'1. Eingabemaske'!$Z$12:$AF$23,6,FALSE),IF($K460="Spätentwickler",VLOOKUP(INT($I460),'1. Eingabemaske'!$Z$12:$AF$23,7,FALSE),0)))+((VLOOKUP(INT($I460),'1. Eingabemaske'!$Z$12:$AF$23,2,FALSE))*(($G460-DATE(YEAR($G460),1,1)+1)/365))),IF(F460="W",(IF($K460="Frühentwickler",VLOOKUP(INT($I460),'1. Eingabemaske'!$AH$12:$AN$28,5,FALSE),IF($K460="Normalentwickler",VLOOKUP(INT($I460),'1. Eingabemaske'!$AH$12:$AN$23,6,FALSE),IF($K460="Spätentwickler",VLOOKUP(INT($I460),'1. Eingabemaske'!$AH$12:$AN$23,7,FALSE),0)))+((VLOOKUP(INT($I460),'1. Eingabemaske'!$AH$12:$AN$23,2,FALSE))*(($G460-DATE(YEAR($G460),1,1)+1)/365))),"Geschlecht fehlt!")),"")</f>
        <v/>
      </c>
      <c r="AF460" s="93" t="str">
        <f t="shared" si="61"/>
        <v/>
      </c>
      <c r="AG460" s="103"/>
      <c r="AH460" s="94" t="str">
        <f>IF(AND(ISTEXT($D460),ISNUMBER($AG460)),IF(HLOOKUP(INT($I460),'1. Eingabemaske'!$I$12:$V$21,6,FALSE)&lt;&gt;0,HLOOKUP(INT($I460),'1. Eingabemaske'!$I$12:$V$21,6,FALSE),""),"")</f>
        <v/>
      </c>
      <c r="AI460" s="91" t="str">
        <f>IF(ISTEXT($D460),IF($AH460="","",IF('1. Eingabemaske'!$F$17="","",(IF('1. Eingabemaske'!$F$17=0,($AG460/'1. Eingabemaske'!$G$17),($AG460-1)/('1. Eingabemaske'!$G$17-1))*$AH460))),"")</f>
        <v/>
      </c>
      <c r="AJ460" s="103"/>
      <c r="AK460" s="94" t="str">
        <f>IF(AND(ISTEXT($D460),ISNUMBER($AJ460)),IF(HLOOKUP(INT($I460),'1. Eingabemaske'!$I$12:$V$21,7,FALSE)&lt;&gt;0,HLOOKUP(INT($I460),'1. Eingabemaske'!$I$12:$V$21,7,FALSE),""),"")</f>
        <v/>
      </c>
      <c r="AL460" s="91" t="str">
        <f>IF(ISTEXT($D460),IF(AJ460=0,0,IF($AK460="","",IF('1. Eingabemaske'!$F$18="","",(IF('1. Eingabemaske'!$F$18=0,($AJ460/'1. Eingabemaske'!$G$18),($AJ460-1)/('1. Eingabemaske'!$G$18-1))*$AK460)))),"")</f>
        <v/>
      </c>
      <c r="AM460" s="103"/>
      <c r="AN460" s="94" t="str">
        <f>IF(AND(ISTEXT($D460),ISNUMBER($AM460)),IF(HLOOKUP(INT($I460),'1. Eingabemaske'!$I$12:$V$21,8,FALSE)&lt;&gt;0,HLOOKUP(INT($I460),'1. Eingabemaske'!$I$12:$V$21,8,FALSE),""),"")</f>
        <v/>
      </c>
      <c r="AO460" s="89" t="str">
        <f>IF(ISTEXT($D460),IF($AN460="","",IF('1. Eingabemaske'!#REF!="","",(IF('1. Eingabemaske'!#REF!=0,($AM460/'1. Eingabemaske'!#REF!),($AM460-1)/('1. Eingabemaske'!#REF!-1))*$AN460))),"")</f>
        <v/>
      </c>
      <c r="AP460" s="110"/>
      <c r="AQ460" s="94" t="str">
        <f>IF(AND(ISTEXT($D460),ISNUMBER($AP460)),IF(HLOOKUP(INT($I460),'1. Eingabemaske'!$I$12:$V$21,9,FALSE)&lt;&gt;0,HLOOKUP(INT($I460),'1. Eingabemaske'!$I$12:$V$21,9,FALSE),""),"")</f>
        <v/>
      </c>
      <c r="AR460" s="103"/>
      <c r="AS460" s="94" t="str">
        <f>IF(AND(ISTEXT($D460),ISNUMBER($AR460)),IF(HLOOKUP(INT($I460),'1. Eingabemaske'!$I$12:$V$21,10,FALSE)&lt;&gt;0,HLOOKUP(INT($I460),'1. Eingabemaske'!$I$12:$V$21,10,FALSE),""),"")</f>
        <v/>
      </c>
      <c r="AT460" s="95" t="str">
        <f>IF(ISTEXT($D460),(IF($AQ460="",0,IF('1. Eingabemaske'!$F$19="","",(IF('1. Eingabemaske'!$F$19=0,($AP460/'1. Eingabemaske'!$G$19),($AP460-1)/('1. Eingabemaske'!$G$19-1))*$AQ460)))+IF($AS460="",0,IF('1. Eingabemaske'!$F$20="","",(IF('1. Eingabemaske'!$F$20=0,($AR460/'1. Eingabemaske'!$G$20),($AR460-1)/('1. Eingabemaske'!$G$20-1))*$AS460)))),"")</f>
        <v/>
      </c>
      <c r="AU460" s="103"/>
      <c r="AV460" s="94" t="str">
        <f>IF(AND(ISTEXT($D460),ISNUMBER($AU460)),IF(HLOOKUP(INT($I460),'1. Eingabemaske'!$I$12:$V$21,11,FALSE)&lt;&gt;0,HLOOKUP(INT($I460),'1. Eingabemaske'!$I$12:$V$21,11,FALSE),""),"")</f>
        <v/>
      </c>
      <c r="AW460" s="103"/>
      <c r="AX460" s="94" t="str">
        <f>IF(AND(ISTEXT($D460),ISNUMBER($AW460)),IF(HLOOKUP(INT($I460),'1. Eingabemaske'!$I$12:$V$21,12,FALSE)&lt;&gt;0,HLOOKUP(INT($I460),'1. Eingabemaske'!$I$12:$V$21,12,FALSE),""),"")</f>
        <v/>
      </c>
      <c r="AY460" s="95" t="str">
        <f>IF(ISTEXT($D460),SUM(IF($AV460="",0,IF('1. Eingabemaske'!$F$21="","",(IF('1. Eingabemaske'!$F$21=0,($AU460/'1. Eingabemaske'!$G$21),($AU460-1)/('1. Eingabemaske'!$G$21-1)))*$AV460)),IF($AX460="",0,IF('1. Eingabemaske'!#REF!="","",(IF('1. Eingabemaske'!#REF!=0,($AW460/'1. Eingabemaske'!#REF!),($AW460-1)/('1. Eingabemaske'!#REF!-1)))*$AX460))),"")</f>
        <v/>
      </c>
      <c r="AZ460" s="84" t="str">
        <f t="shared" si="62"/>
        <v>Bitte BES einfügen</v>
      </c>
      <c r="BA460" s="96" t="str">
        <f t="shared" si="63"/>
        <v/>
      </c>
      <c r="BB460" s="100"/>
      <c r="BC460" s="100"/>
      <c r="BD460" s="100"/>
    </row>
    <row r="461" spans="2:56" ht="13.5" thickBot="1" x14ac:dyDescent="0.45">
      <c r="B461" s="99" t="str">
        <f t="shared" si="56"/>
        <v xml:space="preserve"> </v>
      </c>
      <c r="C461" s="100"/>
      <c r="D461" s="100"/>
      <c r="E461" s="100"/>
      <c r="F461" s="100"/>
      <c r="G461" s="101"/>
      <c r="H461" s="101"/>
      <c r="I461" s="84" t="str">
        <f>IF(ISBLANK(Tableau1[[#This Row],[Name]]),"",((Tableau1[[#This Row],[Testdatum]]-Tableau1[[#This Row],[Geburtsdatum]])/365))</f>
        <v/>
      </c>
      <c r="J461" s="102" t="str">
        <f t="shared" si="57"/>
        <v xml:space="preserve"> </v>
      </c>
      <c r="K461" s="103"/>
      <c r="L461" s="103"/>
      <c r="M461" s="104" t="str">
        <f>IF(ISTEXT(D461),IF(L461="","",IF(HLOOKUP(INT($I461),'1. Eingabemaske'!$I$12:$V$21,2,FALSE)&lt;&gt;0,HLOOKUP(INT($I461),'1. Eingabemaske'!$I$12:$V$21,2,FALSE),"")),"")</f>
        <v/>
      </c>
      <c r="N461" s="105" t="str">
        <f>IF(ISTEXT($D461),IF(F461="M",IF(L461="","",IF($K461="Frühentwickler",VLOOKUP(INT($I461),'1. Eingabemaske'!$Z$12:$AF$28,5,FALSE),IF($K461="Normalentwickler",VLOOKUP(INT($I461),'1. Eingabemaske'!$Z$12:$AF$23,6,FALSE),IF($K461="Spätentwickler",VLOOKUP(INT($I461),'1. Eingabemaske'!$Z$12:$AF$23,7,FALSE),0)))+((VLOOKUP(INT($I461),'1. Eingabemaske'!$Z$12:$AF$23,2,FALSE))*(($G461-DATE(YEAR($G461),1,1)+1)/365))),IF(F461="W",(IF($K461="Frühentwickler",VLOOKUP(INT($I461),'1. Eingabemaske'!$AH$12:$AN$28,5,FALSE),IF($K461="Normalentwickler",VLOOKUP(INT($I461),'1. Eingabemaske'!$AH$12:$AN$23,6,FALSE),IF($K461="Spätentwickler",VLOOKUP(INT($I461),'1. Eingabemaske'!$AH$12:$AN$23,7,FALSE),0)))+((VLOOKUP(INT($I461),'1. Eingabemaske'!$AH$12:$AN$23,2,FALSE))*(($G461-DATE(YEAR($G461),1,1)+1)/365))),"Geschlecht fehlt!")),"")</f>
        <v/>
      </c>
      <c r="O461" s="106" t="str">
        <f>IF(ISTEXT(D461),IF(M461="","",IF('1. Eingabemaske'!$F$13="",0,(IF('1. Eingabemaske'!$F$13=0,(L461/'1. Eingabemaske'!$G$13),(L461-1)/('1. Eingabemaske'!$G$13-1))*M461*N461))),"")</f>
        <v/>
      </c>
      <c r="P461" s="103"/>
      <c r="Q461" s="103"/>
      <c r="R461" s="104" t="str">
        <f t="shared" si="58"/>
        <v/>
      </c>
      <c r="S461" s="104" t="str">
        <f>IF(AND(ISTEXT($D461),ISNUMBER(R461)),IF(HLOOKUP(INT($I461),'1. Eingabemaske'!$I$12:$V$21,3,FALSE)&lt;&gt;0,HLOOKUP(INT($I461),'1. Eingabemaske'!$I$12:$V$21,3,FALSE),""),"")</f>
        <v/>
      </c>
      <c r="T461" s="106" t="str">
        <f>IF(ISTEXT($D461),IF($S461="","",IF($R461="","",IF('1. Eingabemaske'!$F$14="",0,(IF('1. Eingabemaske'!$F$14=0,(R461/'1. Eingabemaske'!$G$14),(R461-1)/('1. Eingabemaske'!$G$14-1))*$S461)))),"")</f>
        <v/>
      </c>
      <c r="U461" s="103"/>
      <c r="V461" s="103"/>
      <c r="W461" s="104" t="str">
        <f t="shared" si="59"/>
        <v/>
      </c>
      <c r="X461" s="104" t="str">
        <f>IF(AND(ISTEXT($D461),ISNUMBER(W461)),IF(HLOOKUP(INT($I461),'1. Eingabemaske'!$I$12:$V$21,4,FALSE)&lt;&gt;0,HLOOKUP(INT($I461),'1. Eingabemaske'!$I$12:$V$21,4,FALSE),""),"")</f>
        <v/>
      </c>
      <c r="Y461" s="108" t="str">
        <f>IF(ISTEXT($D461),IF($W461="","",IF($X461="","",IF('1. Eingabemaske'!$F$15="","",(IF('1. Eingabemaske'!$F$15=0,($W461/'1. Eingabemaske'!$G$15),($W461-1)/('1. Eingabemaske'!$G$15-1))*$X461)))),"")</f>
        <v/>
      </c>
      <c r="Z461" s="103"/>
      <c r="AA461" s="103"/>
      <c r="AB461" s="104" t="str">
        <f t="shared" si="60"/>
        <v/>
      </c>
      <c r="AC461" s="104" t="str">
        <f>IF(AND(ISTEXT($D461),ISNUMBER($AB461)),IF(HLOOKUP(INT($I461),'1. Eingabemaske'!$I$12:$V$21,5,FALSE)&lt;&gt;0,HLOOKUP(INT($I461),'1. Eingabemaske'!$I$12:$V$21,5,FALSE),""),"")</f>
        <v/>
      </c>
      <c r="AD461" s="91" t="str">
        <f>IF(ISTEXT($D461),IF($AC461="","",IF('1. Eingabemaske'!$F$16="","",(IF('1. Eingabemaske'!$F$16=0,($AB461/'1. Eingabemaske'!$G$16),($AB461-1)/('1. Eingabemaske'!$G$16-1))*$AC461))),"")</f>
        <v/>
      </c>
      <c r="AE461" s="92" t="str">
        <f>IF(ISTEXT($D461),IF(F461="M",IF(L461="","",IF($K461="Frühentwickler",VLOOKUP(INT($I461),'1. Eingabemaske'!$Z$12:$AF$28,5,FALSE),IF($K461="Normalentwickler",VLOOKUP(INT($I461),'1. Eingabemaske'!$Z$12:$AF$23,6,FALSE),IF($K461="Spätentwickler",VLOOKUP(INT($I461),'1. Eingabemaske'!$Z$12:$AF$23,7,FALSE),0)))+((VLOOKUP(INT($I461),'1. Eingabemaske'!$Z$12:$AF$23,2,FALSE))*(($G461-DATE(YEAR($G461),1,1)+1)/365))),IF(F461="W",(IF($K461="Frühentwickler",VLOOKUP(INT($I461),'1. Eingabemaske'!$AH$12:$AN$28,5,FALSE),IF($K461="Normalentwickler",VLOOKUP(INT($I461),'1. Eingabemaske'!$AH$12:$AN$23,6,FALSE),IF($K461="Spätentwickler",VLOOKUP(INT($I461),'1. Eingabemaske'!$AH$12:$AN$23,7,FALSE),0)))+((VLOOKUP(INT($I461),'1. Eingabemaske'!$AH$12:$AN$23,2,FALSE))*(($G461-DATE(YEAR($G461),1,1)+1)/365))),"Geschlecht fehlt!")),"")</f>
        <v/>
      </c>
      <c r="AF461" s="93" t="str">
        <f t="shared" si="61"/>
        <v/>
      </c>
      <c r="AG461" s="103"/>
      <c r="AH461" s="94" t="str">
        <f>IF(AND(ISTEXT($D461),ISNUMBER($AG461)),IF(HLOOKUP(INT($I461),'1. Eingabemaske'!$I$12:$V$21,6,FALSE)&lt;&gt;0,HLOOKUP(INT($I461),'1. Eingabemaske'!$I$12:$V$21,6,FALSE),""),"")</f>
        <v/>
      </c>
      <c r="AI461" s="91" t="str">
        <f>IF(ISTEXT($D461),IF($AH461="","",IF('1. Eingabemaske'!$F$17="","",(IF('1. Eingabemaske'!$F$17=0,($AG461/'1. Eingabemaske'!$G$17),($AG461-1)/('1. Eingabemaske'!$G$17-1))*$AH461))),"")</f>
        <v/>
      </c>
      <c r="AJ461" s="103"/>
      <c r="AK461" s="94" t="str">
        <f>IF(AND(ISTEXT($D461),ISNUMBER($AJ461)),IF(HLOOKUP(INT($I461),'1. Eingabemaske'!$I$12:$V$21,7,FALSE)&lt;&gt;0,HLOOKUP(INT($I461),'1. Eingabemaske'!$I$12:$V$21,7,FALSE),""),"")</f>
        <v/>
      </c>
      <c r="AL461" s="91" t="str">
        <f>IF(ISTEXT($D461),IF(AJ461=0,0,IF($AK461="","",IF('1. Eingabemaske'!$F$18="","",(IF('1. Eingabemaske'!$F$18=0,($AJ461/'1. Eingabemaske'!$G$18),($AJ461-1)/('1. Eingabemaske'!$G$18-1))*$AK461)))),"")</f>
        <v/>
      </c>
      <c r="AM461" s="103"/>
      <c r="AN461" s="94" t="str">
        <f>IF(AND(ISTEXT($D461),ISNUMBER($AM461)),IF(HLOOKUP(INT($I461),'1. Eingabemaske'!$I$12:$V$21,8,FALSE)&lt;&gt;0,HLOOKUP(INT($I461),'1. Eingabemaske'!$I$12:$V$21,8,FALSE),""),"")</f>
        <v/>
      </c>
      <c r="AO461" s="89" t="str">
        <f>IF(ISTEXT($D461),IF($AN461="","",IF('1. Eingabemaske'!#REF!="","",(IF('1. Eingabemaske'!#REF!=0,($AM461/'1. Eingabemaske'!#REF!),($AM461-1)/('1. Eingabemaske'!#REF!-1))*$AN461))),"")</f>
        <v/>
      </c>
      <c r="AP461" s="110"/>
      <c r="AQ461" s="94" t="str">
        <f>IF(AND(ISTEXT($D461),ISNUMBER($AP461)),IF(HLOOKUP(INT($I461),'1. Eingabemaske'!$I$12:$V$21,9,FALSE)&lt;&gt;0,HLOOKUP(INT($I461),'1. Eingabemaske'!$I$12:$V$21,9,FALSE),""),"")</f>
        <v/>
      </c>
      <c r="AR461" s="103"/>
      <c r="AS461" s="94" t="str">
        <f>IF(AND(ISTEXT($D461),ISNUMBER($AR461)),IF(HLOOKUP(INT($I461),'1. Eingabemaske'!$I$12:$V$21,10,FALSE)&lt;&gt;0,HLOOKUP(INT($I461),'1. Eingabemaske'!$I$12:$V$21,10,FALSE),""),"")</f>
        <v/>
      </c>
      <c r="AT461" s="95" t="str">
        <f>IF(ISTEXT($D461),(IF($AQ461="",0,IF('1. Eingabemaske'!$F$19="","",(IF('1. Eingabemaske'!$F$19=0,($AP461/'1. Eingabemaske'!$G$19),($AP461-1)/('1. Eingabemaske'!$G$19-1))*$AQ461)))+IF($AS461="",0,IF('1. Eingabemaske'!$F$20="","",(IF('1. Eingabemaske'!$F$20=0,($AR461/'1. Eingabemaske'!$G$20),($AR461-1)/('1. Eingabemaske'!$G$20-1))*$AS461)))),"")</f>
        <v/>
      </c>
      <c r="AU461" s="103"/>
      <c r="AV461" s="94" t="str">
        <f>IF(AND(ISTEXT($D461),ISNUMBER($AU461)),IF(HLOOKUP(INT($I461),'1. Eingabemaske'!$I$12:$V$21,11,FALSE)&lt;&gt;0,HLOOKUP(INT($I461),'1. Eingabemaske'!$I$12:$V$21,11,FALSE),""),"")</f>
        <v/>
      </c>
      <c r="AW461" s="103"/>
      <c r="AX461" s="94" t="str">
        <f>IF(AND(ISTEXT($D461),ISNUMBER($AW461)),IF(HLOOKUP(INT($I461),'1. Eingabemaske'!$I$12:$V$21,12,FALSE)&lt;&gt;0,HLOOKUP(INT($I461),'1. Eingabemaske'!$I$12:$V$21,12,FALSE),""),"")</f>
        <v/>
      </c>
      <c r="AY461" s="95" t="str">
        <f>IF(ISTEXT($D461),SUM(IF($AV461="",0,IF('1. Eingabemaske'!$F$21="","",(IF('1. Eingabemaske'!$F$21=0,($AU461/'1. Eingabemaske'!$G$21),($AU461-1)/('1. Eingabemaske'!$G$21-1)))*$AV461)),IF($AX461="",0,IF('1. Eingabemaske'!#REF!="","",(IF('1. Eingabemaske'!#REF!=0,($AW461/'1. Eingabemaske'!#REF!),($AW461-1)/('1. Eingabemaske'!#REF!-1)))*$AX461))),"")</f>
        <v/>
      </c>
      <c r="AZ461" s="84" t="str">
        <f t="shared" si="62"/>
        <v>Bitte BES einfügen</v>
      </c>
      <c r="BA461" s="96" t="str">
        <f t="shared" si="63"/>
        <v/>
      </c>
      <c r="BB461" s="100"/>
      <c r="BC461" s="100"/>
      <c r="BD461" s="100"/>
    </row>
    <row r="462" spans="2:56" ht="13.5" thickBot="1" x14ac:dyDescent="0.45">
      <c r="B462" s="99" t="str">
        <f t="shared" si="56"/>
        <v xml:space="preserve"> </v>
      </c>
      <c r="C462" s="100"/>
      <c r="D462" s="100"/>
      <c r="E462" s="100"/>
      <c r="F462" s="100"/>
      <c r="G462" s="101"/>
      <c r="H462" s="101"/>
      <c r="I462" s="84" t="str">
        <f>IF(ISBLANK(Tableau1[[#This Row],[Name]]),"",((Tableau1[[#This Row],[Testdatum]]-Tableau1[[#This Row],[Geburtsdatum]])/365))</f>
        <v/>
      </c>
      <c r="J462" s="102" t="str">
        <f t="shared" si="57"/>
        <v xml:space="preserve"> </v>
      </c>
      <c r="K462" s="103"/>
      <c r="L462" s="103"/>
      <c r="M462" s="104" t="str">
        <f>IF(ISTEXT(D462),IF(L462="","",IF(HLOOKUP(INT($I462),'1. Eingabemaske'!$I$12:$V$21,2,FALSE)&lt;&gt;0,HLOOKUP(INT($I462),'1. Eingabemaske'!$I$12:$V$21,2,FALSE),"")),"")</f>
        <v/>
      </c>
      <c r="N462" s="105" t="str">
        <f>IF(ISTEXT($D462),IF(F462="M",IF(L462="","",IF($K462="Frühentwickler",VLOOKUP(INT($I462),'1. Eingabemaske'!$Z$12:$AF$28,5,FALSE),IF($K462="Normalentwickler",VLOOKUP(INT($I462),'1. Eingabemaske'!$Z$12:$AF$23,6,FALSE),IF($K462="Spätentwickler",VLOOKUP(INT($I462),'1. Eingabemaske'!$Z$12:$AF$23,7,FALSE),0)))+((VLOOKUP(INT($I462),'1. Eingabemaske'!$Z$12:$AF$23,2,FALSE))*(($G462-DATE(YEAR($G462),1,1)+1)/365))),IF(F462="W",(IF($K462="Frühentwickler",VLOOKUP(INT($I462),'1. Eingabemaske'!$AH$12:$AN$28,5,FALSE),IF($K462="Normalentwickler",VLOOKUP(INT($I462),'1. Eingabemaske'!$AH$12:$AN$23,6,FALSE),IF($K462="Spätentwickler",VLOOKUP(INT($I462),'1. Eingabemaske'!$AH$12:$AN$23,7,FALSE),0)))+((VLOOKUP(INT($I462),'1. Eingabemaske'!$AH$12:$AN$23,2,FALSE))*(($G462-DATE(YEAR($G462),1,1)+1)/365))),"Geschlecht fehlt!")),"")</f>
        <v/>
      </c>
      <c r="O462" s="106" t="str">
        <f>IF(ISTEXT(D462),IF(M462="","",IF('1. Eingabemaske'!$F$13="",0,(IF('1. Eingabemaske'!$F$13=0,(L462/'1. Eingabemaske'!$G$13),(L462-1)/('1. Eingabemaske'!$G$13-1))*M462*N462))),"")</f>
        <v/>
      </c>
      <c r="P462" s="103"/>
      <c r="Q462" s="103"/>
      <c r="R462" s="104" t="str">
        <f t="shared" si="58"/>
        <v/>
      </c>
      <c r="S462" s="104" t="str">
        <f>IF(AND(ISTEXT($D462),ISNUMBER(R462)),IF(HLOOKUP(INT($I462),'1. Eingabemaske'!$I$12:$V$21,3,FALSE)&lt;&gt;0,HLOOKUP(INT($I462),'1. Eingabemaske'!$I$12:$V$21,3,FALSE),""),"")</f>
        <v/>
      </c>
      <c r="T462" s="106" t="str">
        <f>IF(ISTEXT($D462),IF($S462="","",IF($R462="","",IF('1. Eingabemaske'!$F$14="",0,(IF('1. Eingabemaske'!$F$14=0,(R462/'1. Eingabemaske'!$G$14),(R462-1)/('1. Eingabemaske'!$G$14-1))*$S462)))),"")</f>
        <v/>
      </c>
      <c r="U462" s="103"/>
      <c r="V462" s="103"/>
      <c r="W462" s="104" t="str">
        <f t="shared" si="59"/>
        <v/>
      </c>
      <c r="X462" s="104" t="str">
        <f>IF(AND(ISTEXT($D462),ISNUMBER(W462)),IF(HLOOKUP(INT($I462),'1. Eingabemaske'!$I$12:$V$21,4,FALSE)&lt;&gt;0,HLOOKUP(INT($I462),'1. Eingabemaske'!$I$12:$V$21,4,FALSE),""),"")</f>
        <v/>
      </c>
      <c r="Y462" s="108" t="str">
        <f>IF(ISTEXT($D462),IF($W462="","",IF($X462="","",IF('1. Eingabemaske'!$F$15="","",(IF('1. Eingabemaske'!$F$15=0,($W462/'1. Eingabemaske'!$G$15),($W462-1)/('1. Eingabemaske'!$G$15-1))*$X462)))),"")</f>
        <v/>
      </c>
      <c r="Z462" s="103"/>
      <c r="AA462" s="103"/>
      <c r="AB462" s="104" t="str">
        <f t="shared" si="60"/>
        <v/>
      </c>
      <c r="AC462" s="104" t="str">
        <f>IF(AND(ISTEXT($D462),ISNUMBER($AB462)),IF(HLOOKUP(INT($I462),'1. Eingabemaske'!$I$12:$V$21,5,FALSE)&lt;&gt;0,HLOOKUP(INT($I462),'1. Eingabemaske'!$I$12:$V$21,5,FALSE),""),"")</f>
        <v/>
      </c>
      <c r="AD462" s="91" t="str">
        <f>IF(ISTEXT($D462),IF($AC462="","",IF('1. Eingabemaske'!$F$16="","",(IF('1. Eingabemaske'!$F$16=0,($AB462/'1. Eingabemaske'!$G$16),($AB462-1)/('1. Eingabemaske'!$G$16-1))*$AC462))),"")</f>
        <v/>
      </c>
      <c r="AE462" s="92" t="str">
        <f>IF(ISTEXT($D462),IF(F462="M",IF(L462="","",IF($K462="Frühentwickler",VLOOKUP(INT($I462),'1. Eingabemaske'!$Z$12:$AF$28,5,FALSE),IF($K462="Normalentwickler",VLOOKUP(INT($I462),'1. Eingabemaske'!$Z$12:$AF$23,6,FALSE),IF($K462="Spätentwickler",VLOOKUP(INT($I462),'1. Eingabemaske'!$Z$12:$AF$23,7,FALSE),0)))+((VLOOKUP(INT($I462),'1. Eingabemaske'!$Z$12:$AF$23,2,FALSE))*(($G462-DATE(YEAR($G462),1,1)+1)/365))),IF(F462="W",(IF($K462="Frühentwickler",VLOOKUP(INT($I462),'1. Eingabemaske'!$AH$12:$AN$28,5,FALSE),IF($K462="Normalentwickler",VLOOKUP(INT($I462),'1. Eingabemaske'!$AH$12:$AN$23,6,FALSE),IF($K462="Spätentwickler",VLOOKUP(INT($I462),'1. Eingabemaske'!$AH$12:$AN$23,7,FALSE),0)))+((VLOOKUP(INT($I462),'1. Eingabemaske'!$AH$12:$AN$23,2,FALSE))*(($G462-DATE(YEAR($G462),1,1)+1)/365))),"Geschlecht fehlt!")),"")</f>
        <v/>
      </c>
      <c r="AF462" s="93" t="str">
        <f t="shared" si="61"/>
        <v/>
      </c>
      <c r="AG462" s="103"/>
      <c r="AH462" s="94" t="str">
        <f>IF(AND(ISTEXT($D462),ISNUMBER($AG462)),IF(HLOOKUP(INT($I462),'1. Eingabemaske'!$I$12:$V$21,6,FALSE)&lt;&gt;0,HLOOKUP(INT($I462),'1. Eingabemaske'!$I$12:$V$21,6,FALSE),""),"")</f>
        <v/>
      </c>
      <c r="AI462" s="91" t="str">
        <f>IF(ISTEXT($D462),IF($AH462="","",IF('1. Eingabemaske'!$F$17="","",(IF('1. Eingabemaske'!$F$17=0,($AG462/'1. Eingabemaske'!$G$17),($AG462-1)/('1. Eingabemaske'!$G$17-1))*$AH462))),"")</f>
        <v/>
      </c>
      <c r="AJ462" s="103"/>
      <c r="AK462" s="94" t="str">
        <f>IF(AND(ISTEXT($D462),ISNUMBER($AJ462)),IF(HLOOKUP(INT($I462),'1. Eingabemaske'!$I$12:$V$21,7,FALSE)&lt;&gt;0,HLOOKUP(INT($I462),'1. Eingabemaske'!$I$12:$V$21,7,FALSE),""),"")</f>
        <v/>
      </c>
      <c r="AL462" s="91" t="str">
        <f>IF(ISTEXT($D462),IF(AJ462=0,0,IF($AK462="","",IF('1. Eingabemaske'!$F$18="","",(IF('1. Eingabemaske'!$F$18=0,($AJ462/'1. Eingabemaske'!$G$18),($AJ462-1)/('1. Eingabemaske'!$G$18-1))*$AK462)))),"")</f>
        <v/>
      </c>
      <c r="AM462" s="103"/>
      <c r="AN462" s="94" t="str">
        <f>IF(AND(ISTEXT($D462),ISNUMBER($AM462)),IF(HLOOKUP(INT($I462),'1. Eingabemaske'!$I$12:$V$21,8,FALSE)&lt;&gt;0,HLOOKUP(INT($I462),'1. Eingabemaske'!$I$12:$V$21,8,FALSE),""),"")</f>
        <v/>
      </c>
      <c r="AO462" s="89" t="str">
        <f>IF(ISTEXT($D462),IF($AN462="","",IF('1. Eingabemaske'!#REF!="","",(IF('1. Eingabemaske'!#REF!=0,($AM462/'1. Eingabemaske'!#REF!),($AM462-1)/('1. Eingabemaske'!#REF!-1))*$AN462))),"")</f>
        <v/>
      </c>
      <c r="AP462" s="110"/>
      <c r="AQ462" s="94" t="str">
        <f>IF(AND(ISTEXT($D462),ISNUMBER($AP462)),IF(HLOOKUP(INT($I462),'1. Eingabemaske'!$I$12:$V$21,9,FALSE)&lt;&gt;0,HLOOKUP(INT($I462),'1. Eingabemaske'!$I$12:$V$21,9,FALSE),""),"")</f>
        <v/>
      </c>
      <c r="AR462" s="103"/>
      <c r="AS462" s="94" t="str">
        <f>IF(AND(ISTEXT($D462),ISNUMBER($AR462)),IF(HLOOKUP(INT($I462),'1. Eingabemaske'!$I$12:$V$21,10,FALSE)&lt;&gt;0,HLOOKUP(INT($I462),'1. Eingabemaske'!$I$12:$V$21,10,FALSE),""),"")</f>
        <v/>
      </c>
      <c r="AT462" s="95" t="str">
        <f>IF(ISTEXT($D462),(IF($AQ462="",0,IF('1. Eingabemaske'!$F$19="","",(IF('1. Eingabemaske'!$F$19=0,($AP462/'1. Eingabemaske'!$G$19),($AP462-1)/('1. Eingabemaske'!$G$19-1))*$AQ462)))+IF($AS462="",0,IF('1. Eingabemaske'!$F$20="","",(IF('1. Eingabemaske'!$F$20=0,($AR462/'1. Eingabemaske'!$G$20),($AR462-1)/('1. Eingabemaske'!$G$20-1))*$AS462)))),"")</f>
        <v/>
      </c>
      <c r="AU462" s="103"/>
      <c r="AV462" s="94" t="str">
        <f>IF(AND(ISTEXT($D462),ISNUMBER($AU462)),IF(HLOOKUP(INT($I462),'1. Eingabemaske'!$I$12:$V$21,11,FALSE)&lt;&gt;0,HLOOKUP(INT($I462),'1. Eingabemaske'!$I$12:$V$21,11,FALSE),""),"")</f>
        <v/>
      </c>
      <c r="AW462" s="103"/>
      <c r="AX462" s="94" t="str">
        <f>IF(AND(ISTEXT($D462),ISNUMBER($AW462)),IF(HLOOKUP(INT($I462),'1. Eingabemaske'!$I$12:$V$21,12,FALSE)&lt;&gt;0,HLOOKUP(INT($I462),'1. Eingabemaske'!$I$12:$V$21,12,FALSE),""),"")</f>
        <v/>
      </c>
      <c r="AY462" s="95" t="str">
        <f>IF(ISTEXT($D462),SUM(IF($AV462="",0,IF('1. Eingabemaske'!$F$21="","",(IF('1. Eingabemaske'!$F$21=0,($AU462/'1. Eingabemaske'!$G$21),($AU462-1)/('1. Eingabemaske'!$G$21-1)))*$AV462)),IF($AX462="",0,IF('1. Eingabemaske'!#REF!="","",(IF('1. Eingabemaske'!#REF!=0,($AW462/'1. Eingabemaske'!#REF!),($AW462-1)/('1. Eingabemaske'!#REF!-1)))*$AX462))),"")</f>
        <v/>
      </c>
      <c r="AZ462" s="84" t="str">
        <f t="shared" si="62"/>
        <v>Bitte BES einfügen</v>
      </c>
      <c r="BA462" s="96" t="str">
        <f t="shared" si="63"/>
        <v/>
      </c>
      <c r="BB462" s="100"/>
      <c r="BC462" s="100"/>
      <c r="BD462" s="100"/>
    </row>
    <row r="463" spans="2:56" ht="13.5" thickBot="1" x14ac:dyDescent="0.45">
      <c r="B463" s="99" t="str">
        <f t="shared" si="56"/>
        <v xml:space="preserve"> </v>
      </c>
      <c r="C463" s="100"/>
      <c r="D463" s="100"/>
      <c r="E463" s="100"/>
      <c r="F463" s="100"/>
      <c r="G463" s="101"/>
      <c r="H463" s="101"/>
      <c r="I463" s="84" t="str">
        <f>IF(ISBLANK(Tableau1[[#This Row],[Name]]),"",((Tableau1[[#This Row],[Testdatum]]-Tableau1[[#This Row],[Geburtsdatum]])/365))</f>
        <v/>
      </c>
      <c r="J463" s="102" t="str">
        <f t="shared" si="57"/>
        <v xml:space="preserve"> </v>
      </c>
      <c r="K463" s="103"/>
      <c r="L463" s="103"/>
      <c r="M463" s="104" t="str">
        <f>IF(ISTEXT(D463),IF(L463="","",IF(HLOOKUP(INT($I463),'1. Eingabemaske'!$I$12:$V$21,2,FALSE)&lt;&gt;0,HLOOKUP(INT($I463),'1. Eingabemaske'!$I$12:$V$21,2,FALSE),"")),"")</f>
        <v/>
      </c>
      <c r="N463" s="105" t="str">
        <f>IF(ISTEXT($D463),IF(F463="M",IF(L463="","",IF($K463="Frühentwickler",VLOOKUP(INT($I463),'1. Eingabemaske'!$Z$12:$AF$28,5,FALSE),IF($K463="Normalentwickler",VLOOKUP(INT($I463),'1. Eingabemaske'!$Z$12:$AF$23,6,FALSE),IF($K463="Spätentwickler",VLOOKUP(INT($I463),'1. Eingabemaske'!$Z$12:$AF$23,7,FALSE),0)))+((VLOOKUP(INT($I463),'1. Eingabemaske'!$Z$12:$AF$23,2,FALSE))*(($G463-DATE(YEAR($G463),1,1)+1)/365))),IF(F463="W",(IF($K463="Frühentwickler",VLOOKUP(INT($I463),'1. Eingabemaske'!$AH$12:$AN$28,5,FALSE),IF($K463="Normalentwickler",VLOOKUP(INT($I463),'1. Eingabemaske'!$AH$12:$AN$23,6,FALSE),IF($K463="Spätentwickler",VLOOKUP(INT($I463),'1. Eingabemaske'!$AH$12:$AN$23,7,FALSE),0)))+((VLOOKUP(INT($I463),'1. Eingabemaske'!$AH$12:$AN$23,2,FALSE))*(($G463-DATE(YEAR($G463),1,1)+1)/365))),"Geschlecht fehlt!")),"")</f>
        <v/>
      </c>
      <c r="O463" s="106" t="str">
        <f>IF(ISTEXT(D463),IF(M463="","",IF('1. Eingabemaske'!$F$13="",0,(IF('1. Eingabemaske'!$F$13=0,(L463/'1. Eingabemaske'!$G$13),(L463-1)/('1. Eingabemaske'!$G$13-1))*M463*N463))),"")</f>
        <v/>
      </c>
      <c r="P463" s="103"/>
      <c r="Q463" s="103"/>
      <c r="R463" s="104" t="str">
        <f t="shared" si="58"/>
        <v/>
      </c>
      <c r="S463" s="104" t="str">
        <f>IF(AND(ISTEXT($D463),ISNUMBER(R463)),IF(HLOOKUP(INT($I463),'1. Eingabemaske'!$I$12:$V$21,3,FALSE)&lt;&gt;0,HLOOKUP(INT($I463),'1. Eingabemaske'!$I$12:$V$21,3,FALSE),""),"")</f>
        <v/>
      </c>
      <c r="T463" s="106" t="str">
        <f>IF(ISTEXT($D463),IF($S463="","",IF($R463="","",IF('1. Eingabemaske'!$F$14="",0,(IF('1. Eingabemaske'!$F$14=0,(R463/'1. Eingabemaske'!$G$14),(R463-1)/('1. Eingabemaske'!$G$14-1))*$S463)))),"")</f>
        <v/>
      </c>
      <c r="U463" s="103"/>
      <c r="V463" s="103"/>
      <c r="W463" s="104" t="str">
        <f t="shared" si="59"/>
        <v/>
      </c>
      <c r="X463" s="104" t="str">
        <f>IF(AND(ISTEXT($D463),ISNUMBER(W463)),IF(HLOOKUP(INT($I463),'1. Eingabemaske'!$I$12:$V$21,4,FALSE)&lt;&gt;0,HLOOKUP(INT($I463),'1. Eingabemaske'!$I$12:$V$21,4,FALSE),""),"")</f>
        <v/>
      </c>
      <c r="Y463" s="108" t="str">
        <f>IF(ISTEXT($D463),IF($W463="","",IF($X463="","",IF('1. Eingabemaske'!$F$15="","",(IF('1. Eingabemaske'!$F$15=0,($W463/'1. Eingabemaske'!$G$15),($W463-1)/('1. Eingabemaske'!$G$15-1))*$X463)))),"")</f>
        <v/>
      </c>
      <c r="Z463" s="103"/>
      <c r="AA463" s="103"/>
      <c r="AB463" s="104" t="str">
        <f t="shared" si="60"/>
        <v/>
      </c>
      <c r="AC463" s="104" t="str">
        <f>IF(AND(ISTEXT($D463),ISNUMBER($AB463)),IF(HLOOKUP(INT($I463),'1. Eingabemaske'!$I$12:$V$21,5,FALSE)&lt;&gt;0,HLOOKUP(INT($I463),'1. Eingabemaske'!$I$12:$V$21,5,FALSE),""),"")</f>
        <v/>
      </c>
      <c r="AD463" s="91" t="str">
        <f>IF(ISTEXT($D463),IF($AC463="","",IF('1. Eingabemaske'!$F$16="","",(IF('1. Eingabemaske'!$F$16=0,($AB463/'1. Eingabemaske'!$G$16),($AB463-1)/('1. Eingabemaske'!$G$16-1))*$AC463))),"")</f>
        <v/>
      </c>
      <c r="AE463" s="92" t="str">
        <f>IF(ISTEXT($D463),IF(F463="M",IF(L463="","",IF($K463="Frühentwickler",VLOOKUP(INT($I463),'1. Eingabemaske'!$Z$12:$AF$28,5,FALSE),IF($K463="Normalentwickler",VLOOKUP(INT($I463),'1. Eingabemaske'!$Z$12:$AF$23,6,FALSE),IF($K463="Spätentwickler",VLOOKUP(INT($I463),'1. Eingabemaske'!$Z$12:$AF$23,7,FALSE),0)))+((VLOOKUP(INT($I463),'1. Eingabemaske'!$Z$12:$AF$23,2,FALSE))*(($G463-DATE(YEAR($G463),1,1)+1)/365))),IF(F463="W",(IF($K463="Frühentwickler",VLOOKUP(INT($I463),'1. Eingabemaske'!$AH$12:$AN$28,5,FALSE),IF($K463="Normalentwickler",VLOOKUP(INT($I463),'1. Eingabemaske'!$AH$12:$AN$23,6,FALSE),IF($K463="Spätentwickler",VLOOKUP(INT($I463),'1. Eingabemaske'!$AH$12:$AN$23,7,FALSE),0)))+((VLOOKUP(INT($I463),'1. Eingabemaske'!$AH$12:$AN$23,2,FALSE))*(($G463-DATE(YEAR($G463),1,1)+1)/365))),"Geschlecht fehlt!")),"")</f>
        <v/>
      </c>
      <c r="AF463" s="93" t="str">
        <f t="shared" si="61"/>
        <v/>
      </c>
      <c r="AG463" s="103"/>
      <c r="AH463" s="94" t="str">
        <f>IF(AND(ISTEXT($D463),ISNUMBER($AG463)),IF(HLOOKUP(INT($I463),'1. Eingabemaske'!$I$12:$V$21,6,FALSE)&lt;&gt;0,HLOOKUP(INT($I463),'1. Eingabemaske'!$I$12:$V$21,6,FALSE),""),"")</f>
        <v/>
      </c>
      <c r="AI463" s="91" t="str">
        <f>IF(ISTEXT($D463),IF($AH463="","",IF('1. Eingabemaske'!$F$17="","",(IF('1. Eingabemaske'!$F$17=0,($AG463/'1. Eingabemaske'!$G$17),($AG463-1)/('1. Eingabemaske'!$G$17-1))*$AH463))),"")</f>
        <v/>
      </c>
      <c r="AJ463" s="103"/>
      <c r="AK463" s="94" t="str">
        <f>IF(AND(ISTEXT($D463),ISNUMBER($AJ463)),IF(HLOOKUP(INT($I463),'1. Eingabemaske'!$I$12:$V$21,7,FALSE)&lt;&gt;0,HLOOKUP(INT($I463),'1. Eingabemaske'!$I$12:$V$21,7,FALSE),""),"")</f>
        <v/>
      </c>
      <c r="AL463" s="91" t="str">
        <f>IF(ISTEXT($D463),IF(AJ463=0,0,IF($AK463="","",IF('1. Eingabemaske'!$F$18="","",(IF('1. Eingabemaske'!$F$18=0,($AJ463/'1. Eingabemaske'!$G$18),($AJ463-1)/('1. Eingabemaske'!$G$18-1))*$AK463)))),"")</f>
        <v/>
      </c>
      <c r="AM463" s="103"/>
      <c r="AN463" s="94" t="str">
        <f>IF(AND(ISTEXT($D463),ISNUMBER($AM463)),IF(HLOOKUP(INT($I463),'1. Eingabemaske'!$I$12:$V$21,8,FALSE)&lt;&gt;0,HLOOKUP(INT($I463),'1. Eingabemaske'!$I$12:$V$21,8,FALSE),""),"")</f>
        <v/>
      </c>
      <c r="AO463" s="89" t="str">
        <f>IF(ISTEXT($D463),IF($AN463="","",IF('1. Eingabemaske'!#REF!="","",(IF('1. Eingabemaske'!#REF!=0,($AM463/'1. Eingabemaske'!#REF!),($AM463-1)/('1. Eingabemaske'!#REF!-1))*$AN463))),"")</f>
        <v/>
      </c>
      <c r="AP463" s="110"/>
      <c r="AQ463" s="94" t="str">
        <f>IF(AND(ISTEXT($D463),ISNUMBER($AP463)),IF(HLOOKUP(INT($I463),'1. Eingabemaske'!$I$12:$V$21,9,FALSE)&lt;&gt;0,HLOOKUP(INT($I463),'1. Eingabemaske'!$I$12:$V$21,9,FALSE),""),"")</f>
        <v/>
      </c>
      <c r="AR463" s="103"/>
      <c r="AS463" s="94" t="str">
        <f>IF(AND(ISTEXT($D463),ISNUMBER($AR463)),IF(HLOOKUP(INT($I463),'1. Eingabemaske'!$I$12:$V$21,10,FALSE)&lt;&gt;0,HLOOKUP(INT($I463),'1. Eingabemaske'!$I$12:$V$21,10,FALSE),""),"")</f>
        <v/>
      </c>
      <c r="AT463" s="95" t="str">
        <f>IF(ISTEXT($D463),(IF($AQ463="",0,IF('1. Eingabemaske'!$F$19="","",(IF('1. Eingabemaske'!$F$19=0,($AP463/'1. Eingabemaske'!$G$19),($AP463-1)/('1. Eingabemaske'!$G$19-1))*$AQ463)))+IF($AS463="",0,IF('1. Eingabemaske'!$F$20="","",(IF('1. Eingabemaske'!$F$20=0,($AR463/'1. Eingabemaske'!$G$20),($AR463-1)/('1. Eingabemaske'!$G$20-1))*$AS463)))),"")</f>
        <v/>
      </c>
      <c r="AU463" s="103"/>
      <c r="AV463" s="94" t="str">
        <f>IF(AND(ISTEXT($D463),ISNUMBER($AU463)),IF(HLOOKUP(INT($I463),'1. Eingabemaske'!$I$12:$V$21,11,FALSE)&lt;&gt;0,HLOOKUP(INT($I463),'1. Eingabemaske'!$I$12:$V$21,11,FALSE),""),"")</f>
        <v/>
      </c>
      <c r="AW463" s="103"/>
      <c r="AX463" s="94" t="str">
        <f>IF(AND(ISTEXT($D463),ISNUMBER($AW463)),IF(HLOOKUP(INT($I463),'1. Eingabemaske'!$I$12:$V$21,12,FALSE)&lt;&gt;0,HLOOKUP(INT($I463),'1. Eingabemaske'!$I$12:$V$21,12,FALSE),""),"")</f>
        <v/>
      </c>
      <c r="AY463" s="95" t="str">
        <f>IF(ISTEXT($D463),SUM(IF($AV463="",0,IF('1. Eingabemaske'!$F$21="","",(IF('1. Eingabemaske'!$F$21=0,($AU463/'1. Eingabemaske'!$G$21),($AU463-1)/('1. Eingabemaske'!$G$21-1)))*$AV463)),IF($AX463="",0,IF('1. Eingabemaske'!#REF!="","",(IF('1. Eingabemaske'!#REF!=0,($AW463/'1. Eingabemaske'!#REF!),($AW463-1)/('1. Eingabemaske'!#REF!-1)))*$AX463))),"")</f>
        <v/>
      </c>
      <c r="AZ463" s="84" t="str">
        <f t="shared" si="62"/>
        <v>Bitte BES einfügen</v>
      </c>
      <c r="BA463" s="96" t="str">
        <f t="shared" si="63"/>
        <v/>
      </c>
      <c r="BB463" s="100"/>
      <c r="BC463" s="100"/>
      <c r="BD463" s="100"/>
    </row>
    <row r="464" spans="2:56" ht="13.5" thickBot="1" x14ac:dyDescent="0.45">
      <c r="B464" s="99" t="str">
        <f t="shared" si="56"/>
        <v xml:space="preserve"> </v>
      </c>
      <c r="C464" s="100"/>
      <c r="D464" s="100"/>
      <c r="E464" s="100"/>
      <c r="F464" s="100"/>
      <c r="G464" s="101"/>
      <c r="H464" s="101"/>
      <c r="I464" s="84" t="str">
        <f>IF(ISBLANK(Tableau1[[#This Row],[Name]]),"",((Tableau1[[#This Row],[Testdatum]]-Tableau1[[#This Row],[Geburtsdatum]])/365))</f>
        <v/>
      </c>
      <c r="J464" s="102" t="str">
        <f t="shared" si="57"/>
        <v xml:space="preserve"> </v>
      </c>
      <c r="K464" s="103"/>
      <c r="L464" s="103"/>
      <c r="M464" s="104" t="str">
        <f>IF(ISTEXT(D464),IF(L464="","",IF(HLOOKUP(INT($I464),'1. Eingabemaske'!$I$12:$V$21,2,FALSE)&lt;&gt;0,HLOOKUP(INT($I464),'1. Eingabemaske'!$I$12:$V$21,2,FALSE),"")),"")</f>
        <v/>
      </c>
      <c r="N464" s="105" t="str">
        <f>IF(ISTEXT($D464),IF(F464="M",IF(L464="","",IF($K464="Frühentwickler",VLOOKUP(INT($I464),'1. Eingabemaske'!$Z$12:$AF$28,5,FALSE),IF($K464="Normalentwickler",VLOOKUP(INT($I464),'1. Eingabemaske'!$Z$12:$AF$23,6,FALSE),IF($K464="Spätentwickler",VLOOKUP(INT($I464),'1. Eingabemaske'!$Z$12:$AF$23,7,FALSE),0)))+((VLOOKUP(INT($I464),'1. Eingabemaske'!$Z$12:$AF$23,2,FALSE))*(($G464-DATE(YEAR($G464),1,1)+1)/365))),IF(F464="W",(IF($K464="Frühentwickler",VLOOKUP(INT($I464),'1. Eingabemaske'!$AH$12:$AN$28,5,FALSE),IF($K464="Normalentwickler",VLOOKUP(INT($I464),'1. Eingabemaske'!$AH$12:$AN$23,6,FALSE),IF($K464="Spätentwickler",VLOOKUP(INT($I464),'1. Eingabemaske'!$AH$12:$AN$23,7,FALSE),0)))+((VLOOKUP(INT($I464),'1. Eingabemaske'!$AH$12:$AN$23,2,FALSE))*(($G464-DATE(YEAR($G464),1,1)+1)/365))),"Geschlecht fehlt!")),"")</f>
        <v/>
      </c>
      <c r="O464" s="106" t="str">
        <f>IF(ISTEXT(D464),IF(M464="","",IF('1. Eingabemaske'!$F$13="",0,(IF('1. Eingabemaske'!$F$13=0,(L464/'1. Eingabemaske'!$G$13),(L464-1)/('1. Eingabemaske'!$G$13-1))*M464*N464))),"")</f>
        <v/>
      </c>
      <c r="P464" s="103"/>
      <c r="Q464" s="103"/>
      <c r="R464" s="104" t="str">
        <f t="shared" si="58"/>
        <v/>
      </c>
      <c r="S464" s="104" t="str">
        <f>IF(AND(ISTEXT($D464),ISNUMBER(R464)),IF(HLOOKUP(INT($I464),'1. Eingabemaske'!$I$12:$V$21,3,FALSE)&lt;&gt;0,HLOOKUP(INT($I464),'1. Eingabemaske'!$I$12:$V$21,3,FALSE),""),"")</f>
        <v/>
      </c>
      <c r="T464" s="106" t="str">
        <f>IF(ISTEXT($D464),IF($S464="","",IF($R464="","",IF('1. Eingabemaske'!$F$14="",0,(IF('1. Eingabemaske'!$F$14=0,(R464/'1. Eingabemaske'!$G$14),(R464-1)/('1. Eingabemaske'!$G$14-1))*$S464)))),"")</f>
        <v/>
      </c>
      <c r="U464" s="103"/>
      <c r="V464" s="103"/>
      <c r="W464" s="104" t="str">
        <f t="shared" si="59"/>
        <v/>
      </c>
      <c r="X464" s="104" t="str">
        <f>IF(AND(ISTEXT($D464),ISNUMBER(W464)),IF(HLOOKUP(INT($I464),'1. Eingabemaske'!$I$12:$V$21,4,FALSE)&lt;&gt;0,HLOOKUP(INT($I464),'1. Eingabemaske'!$I$12:$V$21,4,FALSE),""),"")</f>
        <v/>
      </c>
      <c r="Y464" s="108" t="str">
        <f>IF(ISTEXT($D464),IF($W464="","",IF($X464="","",IF('1. Eingabemaske'!$F$15="","",(IF('1. Eingabemaske'!$F$15=0,($W464/'1. Eingabemaske'!$G$15),($W464-1)/('1. Eingabemaske'!$G$15-1))*$X464)))),"")</f>
        <v/>
      </c>
      <c r="Z464" s="103"/>
      <c r="AA464" s="103"/>
      <c r="AB464" s="104" t="str">
        <f t="shared" si="60"/>
        <v/>
      </c>
      <c r="AC464" s="104" t="str">
        <f>IF(AND(ISTEXT($D464),ISNUMBER($AB464)),IF(HLOOKUP(INT($I464),'1. Eingabemaske'!$I$12:$V$21,5,FALSE)&lt;&gt;0,HLOOKUP(INT($I464),'1. Eingabemaske'!$I$12:$V$21,5,FALSE),""),"")</f>
        <v/>
      </c>
      <c r="AD464" s="91" t="str">
        <f>IF(ISTEXT($D464),IF($AC464="","",IF('1. Eingabemaske'!$F$16="","",(IF('1. Eingabemaske'!$F$16=0,($AB464/'1. Eingabemaske'!$G$16),($AB464-1)/('1. Eingabemaske'!$G$16-1))*$AC464))),"")</f>
        <v/>
      </c>
      <c r="AE464" s="92" t="str">
        <f>IF(ISTEXT($D464),IF(F464="M",IF(L464="","",IF($K464="Frühentwickler",VLOOKUP(INT($I464),'1. Eingabemaske'!$Z$12:$AF$28,5,FALSE),IF($K464="Normalentwickler",VLOOKUP(INT($I464),'1. Eingabemaske'!$Z$12:$AF$23,6,FALSE),IF($K464="Spätentwickler",VLOOKUP(INT($I464),'1. Eingabemaske'!$Z$12:$AF$23,7,FALSE),0)))+((VLOOKUP(INT($I464),'1. Eingabemaske'!$Z$12:$AF$23,2,FALSE))*(($G464-DATE(YEAR($G464),1,1)+1)/365))),IF(F464="W",(IF($K464="Frühentwickler",VLOOKUP(INT($I464),'1. Eingabemaske'!$AH$12:$AN$28,5,FALSE),IF($K464="Normalentwickler",VLOOKUP(INT($I464),'1. Eingabemaske'!$AH$12:$AN$23,6,FALSE),IF($K464="Spätentwickler",VLOOKUP(INT($I464),'1. Eingabemaske'!$AH$12:$AN$23,7,FALSE),0)))+((VLOOKUP(INT($I464),'1. Eingabemaske'!$AH$12:$AN$23,2,FALSE))*(($G464-DATE(YEAR($G464),1,1)+1)/365))),"Geschlecht fehlt!")),"")</f>
        <v/>
      </c>
      <c r="AF464" s="93" t="str">
        <f t="shared" si="61"/>
        <v/>
      </c>
      <c r="AG464" s="103"/>
      <c r="AH464" s="94" t="str">
        <f>IF(AND(ISTEXT($D464),ISNUMBER($AG464)),IF(HLOOKUP(INT($I464),'1. Eingabemaske'!$I$12:$V$21,6,FALSE)&lt;&gt;0,HLOOKUP(INT($I464),'1. Eingabemaske'!$I$12:$V$21,6,FALSE),""),"")</f>
        <v/>
      </c>
      <c r="AI464" s="91" t="str">
        <f>IF(ISTEXT($D464),IF($AH464="","",IF('1. Eingabemaske'!$F$17="","",(IF('1. Eingabemaske'!$F$17=0,($AG464/'1. Eingabemaske'!$G$17),($AG464-1)/('1. Eingabemaske'!$G$17-1))*$AH464))),"")</f>
        <v/>
      </c>
      <c r="AJ464" s="103"/>
      <c r="AK464" s="94" t="str">
        <f>IF(AND(ISTEXT($D464),ISNUMBER($AJ464)),IF(HLOOKUP(INT($I464),'1. Eingabemaske'!$I$12:$V$21,7,FALSE)&lt;&gt;0,HLOOKUP(INT($I464),'1. Eingabemaske'!$I$12:$V$21,7,FALSE),""),"")</f>
        <v/>
      </c>
      <c r="AL464" s="91" t="str">
        <f>IF(ISTEXT($D464),IF(AJ464=0,0,IF($AK464="","",IF('1. Eingabemaske'!$F$18="","",(IF('1. Eingabemaske'!$F$18=0,($AJ464/'1. Eingabemaske'!$G$18),($AJ464-1)/('1. Eingabemaske'!$G$18-1))*$AK464)))),"")</f>
        <v/>
      </c>
      <c r="AM464" s="103"/>
      <c r="AN464" s="94" t="str">
        <f>IF(AND(ISTEXT($D464),ISNUMBER($AM464)),IF(HLOOKUP(INT($I464),'1. Eingabemaske'!$I$12:$V$21,8,FALSE)&lt;&gt;0,HLOOKUP(INT($I464),'1. Eingabemaske'!$I$12:$V$21,8,FALSE),""),"")</f>
        <v/>
      </c>
      <c r="AO464" s="89" t="str">
        <f>IF(ISTEXT($D464),IF($AN464="","",IF('1. Eingabemaske'!#REF!="","",(IF('1. Eingabemaske'!#REF!=0,($AM464/'1. Eingabemaske'!#REF!),($AM464-1)/('1. Eingabemaske'!#REF!-1))*$AN464))),"")</f>
        <v/>
      </c>
      <c r="AP464" s="110"/>
      <c r="AQ464" s="94" t="str">
        <f>IF(AND(ISTEXT($D464),ISNUMBER($AP464)),IF(HLOOKUP(INT($I464),'1. Eingabemaske'!$I$12:$V$21,9,FALSE)&lt;&gt;0,HLOOKUP(INT($I464),'1. Eingabemaske'!$I$12:$V$21,9,FALSE),""),"")</f>
        <v/>
      </c>
      <c r="AR464" s="103"/>
      <c r="AS464" s="94" t="str">
        <f>IF(AND(ISTEXT($D464),ISNUMBER($AR464)),IF(HLOOKUP(INT($I464),'1. Eingabemaske'!$I$12:$V$21,10,FALSE)&lt;&gt;0,HLOOKUP(INT($I464),'1. Eingabemaske'!$I$12:$V$21,10,FALSE),""),"")</f>
        <v/>
      </c>
      <c r="AT464" s="95" t="str">
        <f>IF(ISTEXT($D464),(IF($AQ464="",0,IF('1. Eingabemaske'!$F$19="","",(IF('1. Eingabemaske'!$F$19=0,($AP464/'1. Eingabemaske'!$G$19),($AP464-1)/('1. Eingabemaske'!$G$19-1))*$AQ464)))+IF($AS464="",0,IF('1. Eingabemaske'!$F$20="","",(IF('1. Eingabemaske'!$F$20=0,($AR464/'1. Eingabemaske'!$G$20),($AR464-1)/('1. Eingabemaske'!$G$20-1))*$AS464)))),"")</f>
        <v/>
      </c>
      <c r="AU464" s="103"/>
      <c r="AV464" s="94" t="str">
        <f>IF(AND(ISTEXT($D464),ISNUMBER($AU464)),IF(HLOOKUP(INT($I464),'1. Eingabemaske'!$I$12:$V$21,11,FALSE)&lt;&gt;0,HLOOKUP(INT($I464),'1. Eingabemaske'!$I$12:$V$21,11,FALSE),""),"")</f>
        <v/>
      </c>
      <c r="AW464" s="103"/>
      <c r="AX464" s="94" t="str">
        <f>IF(AND(ISTEXT($D464),ISNUMBER($AW464)),IF(HLOOKUP(INT($I464),'1. Eingabemaske'!$I$12:$V$21,12,FALSE)&lt;&gt;0,HLOOKUP(INT($I464),'1. Eingabemaske'!$I$12:$V$21,12,FALSE),""),"")</f>
        <v/>
      </c>
      <c r="AY464" s="95" t="str">
        <f>IF(ISTEXT($D464),SUM(IF($AV464="",0,IF('1. Eingabemaske'!$F$21="","",(IF('1. Eingabemaske'!$F$21=0,($AU464/'1. Eingabemaske'!$G$21),($AU464-1)/('1. Eingabemaske'!$G$21-1)))*$AV464)),IF($AX464="",0,IF('1. Eingabemaske'!#REF!="","",(IF('1. Eingabemaske'!#REF!=0,($AW464/'1. Eingabemaske'!#REF!),($AW464-1)/('1. Eingabemaske'!#REF!-1)))*$AX464))),"")</f>
        <v/>
      </c>
      <c r="AZ464" s="84" t="str">
        <f t="shared" si="62"/>
        <v>Bitte BES einfügen</v>
      </c>
      <c r="BA464" s="96" t="str">
        <f t="shared" si="63"/>
        <v/>
      </c>
      <c r="BB464" s="100"/>
      <c r="BC464" s="100"/>
      <c r="BD464" s="100"/>
    </row>
    <row r="465" spans="2:56" ht="13.5" thickBot="1" x14ac:dyDescent="0.45">
      <c r="B465" s="99" t="str">
        <f t="shared" si="56"/>
        <v xml:space="preserve"> </v>
      </c>
      <c r="C465" s="100"/>
      <c r="D465" s="100"/>
      <c r="E465" s="100"/>
      <c r="F465" s="100"/>
      <c r="G465" s="101"/>
      <c r="H465" s="101"/>
      <c r="I465" s="84" t="str">
        <f>IF(ISBLANK(Tableau1[[#This Row],[Name]]),"",((Tableau1[[#This Row],[Testdatum]]-Tableau1[[#This Row],[Geburtsdatum]])/365))</f>
        <v/>
      </c>
      <c r="J465" s="102" t="str">
        <f t="shared" si="57"/>
        <v xml:space="preserve"> </v>
      </c>
      <c r="K465" s="103"/>
      <c r="L465" s="103"/>
      <c r="M465" s="104" t="str">
        <f>IF(ISTEXT(D465),IF(L465="","",IF(HLOOKUP(INT($I465),'1. Eingabemaske'!$I$12:$V$21,2,FALSE)&lt;&gt;0,HLOOKUP(INT($I465),'1. Eingabemaske'!$I$12:$V$21,2,FALSE),"")),"")</f>
        <v/>
      </c>
      <c r="N465" s="105" t="str">
        <f>IF(ISTEXT($D465),IF(F465="M",IF(L465="","",IF($K465="Frühentwickler",VLOOKUP(INT($I465),'1. Eingabemaske'!$Z$12:$AF$28,5,FALSE),IF($K465="Normalentwickler",VLOOKUP(INT($I465),'1. Eingabemaske'!$Z$12:$AF$23,6,FALSE),IF($K465="Spätentwickler",VLOOKUP(INT($I465),'1. Eingabemaske'!$Z$12:$AF$23,7,FALSE),0)))+((VLOOKUP(INT($I465),'1. Eingabemaske'!$Z$12:$AF$23,2,FALSE))*(($G465-DATE(YEAR($G465),1,1)+1)/365))),IF(F465="W",(IF($K465="Frühentwickler",VLOOKUP(INT($I465),'1. Eingabemaske'!$AH$12:$AN$28,5,FALSE),IF($K465="Normalentwickler",VLOOKUP(INT($I465),'1. Eingabemaske'!$AH$12:$AN$23,6,FALSE),IF($K465="Spätentwickler",VLOOKUP(INT($I465),'1. Eingabemaske'!$AH$12:$AN$23,7,FALSE),0)))+((VLOOKUP(INT($I465),'1. Eingabemaske'!$AH$12:$AN$23,2,FALSE))*(($G465-DATE(YEAR($G465),1,1)+1)/365))),"Geschlecht fehlt!")),"")</f>
        <v/>
      </c>
      <c r="O465" s="106" t="str">
        <f>IF(ISTEXT(D465),IF(M465="","",IF('1. Eingabemaske'!$F$13="",0,(IF('1. Eingabemaske'!$F$13=0,(L465/'1. Eingabemaske'!$G$13),(L465-1)/('1. Eingabemaske'!$G$13-1))*M465*N465))),"")</f>
        <v/>
      </c>
      <c r="P465" s="103"/>
      <c r="Q465" s="103"/>
      <c r="R465" s="104" t="str">
        <f t="shared" si="58"/>
        <v/>
      </c>
      <c r="S465" s="104" t="str">
        <f>IF(AND(ISTEXT($D465),ISNUMBER(R465)),IF(HLOOKUP(INT($I465),'1. Eingabemaske'!$I$12:$V$21,3,FALSE)&lt;&gt;0,HLOOKUP(INT($I465),'1. Eingabemaske'!$I$12:$V$21,3,FALSE),""),"")</f>
        <v/>
      </c>
      <c r="T465" s="106" t="str">
        <f>IF(ISTEXT($D465),IF($S465="","",IF($R465="","",IF('1. Eingabemaske'!$F$14="",0,(IF('1. Eingabemaske'!$F$14=0,(R465/'1. Eingabemaske'!$G$14),(R465-1)/('1. Eingabemaske'!$G$14-1))*$S465)))),"")</f>
        <v/>
      </c>
      <c r="U465" s="103"/>
      <c r="V465" s="103"/>
      <c r="W465" s="104" t="str">
        <f t="shared" si="59"/>
        <v/>
      </c>
      <c r="X465" s="104" t="str">
        <f>IF(AND(ISTEXT($D465),ISNUMBER(W465)),IF(HLOOKUP(INT($I465),'1. Eingabemaske'!$I$12:$V$21,4,FALSE)&lt;&gt;0,HLOOKUP(INT($I465),'1. Eingabemaske'!$I$12:$V$21,4,FALSE),""),"")</f>
        <v/>
      </c>
      <c r="Y465" s="108" t="str">
        <f>IF(ISTEXT($D465),IF($W465="","",IF($X465="","",IF('1. Eingabemaske'!$F$15="","",(IF('1. Eingabemaske'!$F$15=0,($W465/'1. Eingabemaske'!$G$15),($W465-1)/('1. Eingabemaske'!$G$15-1))*$X465)))),"")</f>
        <v/>
      </c>
      <c r="Z465" s="103"/>
      <c r="AA465" s="103"/>
      <c r="AB465" s="104" t="str">
        <f t="shared" si="60"/>
        <v/>
      </c>
      <c r="AC465" s="104" t="str">
        <f>IF(AND(ISTEXT($D465),ISNUMBER($AB465)),IF(HLOOKUP(INT($I465),'1. Eingabemaske'!$I$12:$V$21,5,FALSE)&lt;&gt;0,HLOOKUP(INT($I465),'1. Eingabemaske'!$I$12:$V$21,5,FALSE),""),"")</f>
        <v/>
      </c>
      <c r="AD465" s="91" t="str">
        <f>IF(ISTEXT($D465),IF($AC465="","",IF('1. Eingabemaske'!$F$16="","",(IF('1. Eingabemaske'!$F$16=0,($AB465/'1. Eingabemaske'!$G$16),($AB465-1)/('1. Eingabemaske'!$G$16-1))*$AC465))),"")</f>
        <v/>
      </c>
      <c r="AE465" s="92" t="str">
        <f>IF(ISTEXT($D465),IF(F465="M",IF(L465="","",IF($K465="Frühentwickler",VLOOKUP(INT($I465),'1. Eingabemaske'!$Z$12:$AF$28,5,FALSE),IF($K465="Normalentwickler",VLOOKUP(INT($I465),'1. Eingabemaske'!$Z$12:$AF$23,6,FALSE),IF($K465="Spätentwickler",VLOOKUP(INT($I465),'1. Eingabemaske'!$Z$12:$AF$23,7,FALSE),0)))+((VLOOKUP(INT($I465),'1. Eingabemaske'!$Z$12:$AF$23,2,FALSE))*(($G465-DATE(YEAR($G465),1,1)+1)/365))),IF(F465="W",(IF($K465="Frühentwickler",VLOOKUP(INT($I465),'1. Eingabemaske'!$AH$12:$AN$28,5,FALSE),IF($K465="Normalentwickler",VLOOKUP(INT($I465),'1. Eingabemaske'!$AH$12:$AN$23,6,FALSE),IF($K465="Spätentwickler",VLOOKUP(INT($I465),'1. Eingabemaske'!$AH$12:$AN$23,7,FALSE),0)))+((VLOOKUP(INT($I465),'1. Eingabemaske'!$AH$12:$AN$23,2,FALSE))*(($G465-DATE(YEAR($G465),1,1)+1)/365))),"Geschlecht fehlt!")),"")</f>
        <v/>
      </c>
      <c r="AF465" s="93" t="str">
        <f t="shared" si="61"/>
        <v/>
      </c>
      <c r="AG465" s="103"/>
      <c r="AH465" s="94" t="str">
        <f>IF(AND(ISTEXT($D465),ISNUMBER($AG465)),IF(HLOOKUP(INT($I465),'1. Eingabemaske'!$I$12:$V$21,6,FALSE)&lt;&gt;0,HLOOKUP(INT($I465),'1. Eingabemaske'!$I$12:$V$21,6,FALSE),""),"")</f>
        <v/>
      </c>
      <c r="AI465" s="91" t="str">
        <f>IF(ISTEXT($D465),IF($AH465="","",IF('1. Eingabemaske'!$F$17="","",(IF('1. Eingabemaske'!$F$17=0,($AG465/'1. Eingabemaske'!$G$17),($AG465-1)/('1. Eingabemaske'!$G$17-1))*$AH465))),"")</f>
        <v/>
      </c>
      <c r="AJ465" s="103"/>
      <c r="AK465" s="94" t="str">
        <f>IF(AND(ISTEXT($D465),ISNUMBER($AJ465)),IF(HLOOKUP(INT($I465),'1. Eingabemaske'!$I$12:$V$21,7,FALSE)&lt;&gt;0,HLOOKUP(INT($I465),'1. Eingabemaske'!$I$12:$V$21,7,FALSE),""),"")</f>
        <v/>
      </c>
      <c r="AL465" s="91" t="str">
        <f>IF(ISTEXT($D465),IF(AJ465=0,0,IF($AK465="","",IF('1. Eingabemaske'!$F$18="","",(IF('1. Eingabemaske'!$F$18=0,($AJ465/'1. Eingabemaske'!$G$18),($AJ465-1)/('1. Eingabemaske'!$G$18-1))*$AK465)))),"")</f>
        <v/>
      </c>
      <c r="AM465" s="103"/>
      <c r="AN465" s="94" t="str">
        <f>IF(AND(ISTEXT($D465),ISNUMBER($AM465)),IF(HLOOKUP(INT($I465),'1. Eingabemaske'!$I$12:$V$21,8,FALSE)&lt;&gt;0,HLOOKUP(INT($I465),'1. Eingabemaske'!$I$12:$V$21,8,FALSE),""),"")</f>
        <v/>
      </c>
      <c r="AO465" s="89" t="str">
        <f>IF(ISTEXT($D465),IF($AN465="","",IF('1. Eingabemaske'!#REF!="","",(IF('1. Eingabemaske'!#REF!=0,($AM465/'1. Eingabemaske'!#REF!),($AM465-1)/('1. Eingabemaske'!#REF!-1))*$AN465))),"")</f>
        <v/>
      </c>
      <c r="AP465" s="110"/>
      <c r="AQ465" s="94" t="str">
        <f>IF(AND(ISTEXT($D465),ISNUMBER($AP465)),IF(HLOOKUP(INT($I465),'1. Eingabemaske'!$I$12:$V$21,9,FALSE)&lt;&gt;0,HLOOKUP(INT($I465),'1. Eingabemaske'!$I$12:$V$21,9,FALSE),""),"")</f>
        <v/>
      </c>
      <c r="AR465" s="103"/>
      <c r="AS465" s="94" t="str">
        <f>IF(AND(ISTEXT($D465),ISNUMBER($AR465)),IF(HLOOKUP(INT($I465),'1. Eingabemaske'!$I$12:$V$21,10,FALSE)&lt;&gt;0,HLOOKUP(INT($I465),'1. Eingabemaske'!$I$12:$V$21,10,FALSE),""),"")</f>
        <v/>
      </c>
      <c r="AT465" s="95" t="str">
        <f>IF(ISTEXT($D465),(IF($AQ465="",0,IF('1. Eingabemaske'!$F$19="","",(IF('1. Eingabemaske'!$F$19=0,($AP465/'1. Eingabemaske'!$G$19),($AP465-1)/('1. Eingabemaske'!$G$19-1))*$AQ465)))+IF($AS465="",0,IF('1. Eingabemaske'!$F$20="","",(IF('1. Eingabemaske'!$F$20=0,($AR465/'1. Eingabemaske'!$G$20),($AR465-1)/('1. Eingabemaske'!$G$20-1))*$AS465)))),"")</f>
        <v/>
      </c>
      <c r="AU465" s="103"/>
      <c r="AV465" s="94" t="str">
        <f>IF(AND(ISTEXT($D465),ISNUMBER($AU465)),IF(HLOOKUP(INT($I465),'1. Eingabemaske'!$I$12:$V$21,11,FALSE)&lt;&gt;0,HLOOKUP(INT($I465),'1. Eingabemaske'!$I$12:$V$21,11,FALSE),""),"")</f>
        <v/>
      </c>
      <c r="AW465" s="103"/>
      <c r="AX465" s="94" t="str">
        <f>IF(AND(ISTEXT($D465),ISNUMBER($AW465)),IF(HLOOKUP(INT($I465),'1. Eingabemaske'!$I$12:$V$21,12,FALSE)&lt;&gt;0,HLOOKUP(INT($I465),'1. Eingabemaske'!$I$12:$V$21,12,FALSE),""),"")</f>
        <v/>
      </c>
      <c r="AY465" s="95" t="str">
        <f>IF(ISTEXT($D465),SUM(IF($AV465="",0,IF('1. Eingabemaske'!$F$21="","",(IF('1. Eingabemaske'!$F$21=0,($AU465/'1. Eingabemaske'!$G$21),($AU465-1)/('1. Eingabemaske'!$G$21-1)))*$AV465)),IF($AX465="",0,IF('1. Eingabemaske'!#REF!="","",(IF('1. Eingabemaske'!#REF!=0,($AW465/'1. Eingabemaske'!#REF!),($AW465-1)/('1. Eingabemaske'!#REF!-1)))*$AX465))),"")</f>
        <v/>
      </c>
      <c r="AZ465" s="84" t="str">
        <f t="shared" si="62"/>
        <v>Bitte BES einfügen</v>
      </c>
      <c r="BA465" s="96" t="str">
        <f t="shared" si="63"/>
        <v/>
      </c>
      <c r="BB465" s="100"/>
      <c r="BC465" s="100"/>
      <c r="BD465" s="100"/>
    </row>
    <row r="466" spans="2:56" ht="13.5" thickBot="1" x14ac:dyDescent="0.45">
      <c r="B466" s="99" t="str">
        <f t="shared" si="56"/>
        <v xml:space="preserve"> </v>
      </c>
      <c r="C466" s="100"/>
      <c r="D466" s="100"/>
      <c r="E466" s="100"/>
      <c r="F466" s="100"/>
      <c r="G466" s="101"/>
      <c r="H466" s="101"/>
      <c r="I466" s="84" t="str">
        <f>IF(ISBLANK(Tableau1[[#This Row],[Name]]),"",((Tableau1[[#This Row],[Testdatum]]-Tableau1[[#This Row],[Geburtsdatum]])/365))</f>
        <v/>
      </c>
      <c r="J466" s="102" t="str">
        <f t="shared" si="57"/>
        <v xml:space="preserve"> </v>
      </c>
      <c r="K466" s="103"/>
      <c r="L466" s="103"/>
      <c r="M466" s="104" t="str">
        <f>IF(ISTEXT(D466),IF(L466="","",IF(HLOOKUP(INT($I466),'1. Eingabemaske'!$I$12:$V$21,2,FALSE)&lt;&gt;0,HLOOKUP(INT($I466),'1. Eingabemaske'!$I$12:$V$21,2,FALSE),"")),"")</f>
        <v/>
      </c>
      <c r="N466" s="105" t="str">
        <f>IF(ISTEXT($D466),IF(F466="M",IF(L466="","",IF($K466="Frühentwickler",VLOOKUP(INT($I466),'1. Eingabemaske'!$Z$12:$AF$28,5,FALSE),IF($K466="Normalentwickler",VLOOKUP(INT($I466),'1. Eingabemaske'!$Z$12:$AF$23,6,FALSE),IF($K466="Spätentwickler",VLOOKUP(INT($I466),'1. Eingabemaske'!$Z$12:$AF$23,7,FALSE),0)))+((VLOOKUP(INT($I466),'1. Eingabemaske'!$Z$12:$AF$23,2,FALSE))*(($G466-DATE(YEAR($G466),1,1)+1)/365))),IF(F466="W",(IF($K466="Frühentwickler",VLOOKUP(INT($I466),'1. Eingabemaske'!$AH$12:$AN$28,5,FALSE),IF($K466="Normalentwickler",VLOOKUP(INT($I466),'1. Eingabemaske'!$AH$12:$AN$23,6,FALSE),IF($K466="Spätentwickler",VLOOKUP(INT($I466),'1. Eingabemaske'!$AH$12:$AN$23,7,FALSE),0)))+((VLOOKUP(INT($I466),'1. Eingabemaske'!$AH$12:$AN$23,2,FALSE))*(($G466-DATE(YEAR($G466),1,1)+1)/365))),"Geschlecht fehlt!")),"")</f>
        <v/>
      </c>
      <c r="O466" s="106" t="str">
        <f>IF(ISTEXT(D466),IF(M466="","",IF('1. Eingabemaske'!$F$13="",0,(IF('1. Eingabemaske'!$F$13=0,(L466/'1. Eingabemaske'!$G$13),(L466-1)/('1. Eingabemaske'!$G$13-1))*M466*N466))),"")</f>
        <v/>
      </c>
      <c r="P466" s="103"/>
      <c r="Q466" s="103"/>
      <c r="R466" s="104" t="str">
        <f t="shared" si="58"/>
        <v/>
      </c>
      <c r="S466" s="104" t="str">
        <f>IF(AND(ISTEXT($D466),ISNUMBER(R466)),IF(HLOOKUP(INT($I466),'1. Eingabemaske'!$I$12:$V$21,3,FALSE)&lt;&gt;0,HLOOKUP(INT($I466),'1. Eingabemaske'!$I$12:$V$21,3,FALSE),""),"")</f>
        <v/>
      </c>
      <c r="T466" s="106" t="str">
        <f>IF(ISTEXT($D466),IF($S466="","",IF($R466="","",IF('1. Eingabemaske'!$F$14="",0,(IF('1. Eingabemaske'!$F$14=0,(R466/'1. Eingabemaske'!$G$14),(R466-1)/('1. Eingabemaske'!$G$14-1))*$S466)))),"")</f>
        <v/>
      </c>
      <c r="U466" s="103"/>
      <c r="V466" s="103"/>
      <c r="W466" s="104" t="str">
        <f t="shared" si="59"/>
        <v/>
      </c>
      <c r="X466" s="104" t="str">
        <f>IF(AND(ISTEXT($D466),ISNUMBER(W466)),IF(HLOOKUP(INT($I466),'1. Eingabemaske'!$I$12:$V$21,4,FALSE)&lt;&gt;0,HLOOKUP(INT($I466),'1. Eingabemaske'!$I$12:$V$21,4,FALSE),""),"")</f>
        <v/>
      </c>
      <c r="Y466" s="108" t="str">
        <f>IF(ISTEXT($D466),IF($W466="","",IF($X466="","",IF('1. Eingabemaske'!$F$15="","",(IF('1. Eingabemaske'!$F$15=0,($W466/'1. Eingabemaske'!$G$15),($W466-1)/('1. Eingabemaske'!$G$15-1))*$X466)))),"")</f>
        <v/>
      </c>
      <c r="Z466" s="103"/>
      <c r="AA466" s="103"/>
      <c r="AB466" s="104" t="str">
        <f t="shared" si="60"/>
        <v/>
      </c>
      <c r="AC466" s="104" t="str">
        <f>IF(AND(ISTEXT($D466),ISNUMBER($AB466)),IF(HLOOKUP(INT($I466),'1. Eingabemaske'!$I$12:$V$21,5,FALSE)&lt;&gt;0,HLOOKUP(INT($I466),'1. Eingabemaske'!$I$12:$V$21,5,FALSE),""),"")</f>
        <v/>
      </c>
      <c r="AD466" s="91" t="str">
        <f>IF(ISTEXT($D466),IF($AC466="","",IF('1. Eingabemaske'!$F$16="","",(IF('1. Eingabemaske'!$F$16=0,($AB466/'1. Eingabemaske'!$G$16),($AB466-1)/('1. Eingabemaske'!$G$16-1))*$AC466))),"")</f>
        <v/>
      </c>
      <c r="AE466" s="92" t="str">
        <f>IF(ISTEXT($D466),IF(F466="M",IF(L466="","",IF($K466="Frühentwickler",VLOOKUP(INT($I466),'1. Eingabemaske'!$Z$12:$AF$28,5,FALSE),IF($K466="Normalentwickler",VLOOKUP(INT($I466),'1. Eingabemaske'!$Z$12:$AF$23,6,FALSE),IF($K466="Spätentwickler",VLOOKUP(INT($I466),'1. Eingabemaske'!$Z$12:$AF$23,7,FALSE),0)))+((VLOOKUP(INT($I466),'1. Eingabemaske'!$Z$12:$AF$23,2,FALSE))*(($G466-DATE(YEAR($G466),1,1)+1)/365))),IF(F466="W",(IF($K466="Frühentwickler",VLOOKUP(INT($I466),'1. Eingabemaske'!$AH$12:$AN$28,5,FALSE),IF($K466="Normalentwickler",VLOOKUP(INT($I466),'1. Eingabemaske'!$AH$12:$AN$23,6,FALSE),IF($K466="Spätentwickler",VLOOKUP(INT($I466),'1. Eingabemaske'!$AH$12:$AN$23,7,FALSE),0)))+((VLOOKUP(INT($I466),'1. Eingabemaske'!$AH$12:$AN$23,2,FALSE))*(($G466-DATE(YEAR($G466),1,1)+1)/365))),"Geschlecht fehlt!")),"")</f>
        <v/>
      </c>
      <c r="AF466" s="93" t="str">
        <f t="shared" si="61"/>
        <v/>
      </c>
      <c r="AG466" s="103"/>
      <c r="AH466" s="94" t="str">
        <f>IF(AND(ISTEXT($D466),ISNUMBER($AG466)),IF(HLOOKUP(INT($I466),'1. Eingabemaske'!$I$12:$V$21,6,FALSE)&lt;&gt;0,HLOOKUP(INT($I466),'1. Eingabemaske'!$I$12:$V$21,6,FALSE),""),"")</f>
        <v/>
      </c>
      <c r="AI466" s="91" t="str">
        <f>IF(ISTEXT($D466),IF($AH466="","",IF('1. Eingabemaske'!$F$17="","",(IF('1. Eingabemaske'!$F$17=0,($AG466/'1. Eingabemaske'!$G$17),($AG466-1)/('1. Eingabemaske'!$G$17-1))*$AH466))),"")</f>
        <v/>
      </c>
      <c r="AJ466" s="103"/>
      <c r="AK466" s="94" t="str">
        <f>IF(AND(ISTEXT($D466),ISNUMBER($AJ466)),IF(HLOOKUP(INT($I466),'1. Eingabemaske'!$I$12:$V$21,7,FALSE)&lt;&gt;0,HLOOKUP(INT($I466),'1. Eingabemaske'!$I$12:$V$21,7,FALSE),""),"")</f>
        <v/>
      </c>
      <c r="AL466" s="91" t="str">
        <f>IF(ISTEXT($D466),IF(AJ466=0,0,IF($AK466="","",IF('1. Eingabemaske'!$F$18="","",(IF('1. Eingabemaske'!$F$18=0,($AJ466/'1. Eingabemaske'!$G$18),($AJ466-1)/('1. Eingabemaske'!$G$18-1))*$AK466)))),"")</f>
        <v/>
      </c>
      <c r="AM466" s="103"/>
      <c r="AN466" s="94" t="str">
        <f>IF(AND(ISTEXT($D466),ISNUMBER($AM466)),IF(HLOOKUP(INT($I466),'1. Eingabemaske'!$I$12:$V$21,8,FALSE)&lt;&gt;0,HLOOKUP(INT($I466),'1. Eingabemaske'!$I$12:$V$21,8,FALSE),""),"")</f>
        <v/>
      </c>
      <c r="AO466" s="89" t="str">
        <f>IF(ISTEXT($D466),IF($AN466="","",IF('1. Eingabemaske'!#REF!="","",(IF('1. Eingabemaske'!#REF!=0,($AM466/'1. Eingabemaske'!#REF!),($AM466-1)/('1. Eingabemaske'!#REF!-1))*$AN466))),"")</f>
        <v/>
      </c>
      <c r="AP466" s="110"/>
      <c r="AQ466" s="94" t="str">
        <f>IF(AND(ISTEXT($D466),ISNUMBER($AP466)),IF(HLOOKUP(INT($I466),'1. Eingabemaske'!$I$12:$V$21,9,FALSE)&lt;&gt;0,HLOOKUP(INT($I466),'1. Eingabemaske'!$I$12:$V$21,9,FALSE),""),"")</f>
        <v/>
      </c>
      <c r="AR466" s="103"/>
      <c r="AS466" s="94" t="str">
        <f>IF(AND(ISTEXT($D466),ISNUMBER($AR466)),IF(HLOOKUP(INT($I466),'1. Eingabemaske'!$I$12:$V$21,10,FALSE)&lt;&gt;0,HLOOKUP(INT($I466),'1. Eingabemaske'!$I$12:$V$21,10,FALSE),""),"")</f>
        <v/>
      </c>
      <c r="AT466" s="95" t="str">
        <f>IF(ISTEXT($D466),(IF($AQ466="",0,IF('1. Eingabemaske'!$F$19="","",(IF('1. Eingabemaske'!$F$19=0,($AP466/'1. Eingabemaske'!$G$19),($AP466-1)/('1. Eingabemaske'!$G$19-1))*$AQ466)))+IF($AS466="",0,IF('1. Eingabemaske'!$F$20="","",(IF('1. Eingabemaske'!$F$20=0,($AR466/'1. Eingabemaske'!$G$20),($AR466-1)/('1. Eingabemaske'!$G$20-1))*$AS466)))),"")</f>
        <v/>
      </c>
      <c r="AU466" s="103"/>
      <c r="AV466" s="94" t="str">
        <f>IF(AND(ISTEXT($D466),ISNUMBER($AU466)),IF(HLOOKUP(INT($I466),'1. Eingabemaske'!$I$12:$V$21,11,FALSE)&lt;&gt;0,HLOOKUP(INT($I466),'1. Eingabemaske'!$I$12:$V$21,11,FALSE),""),"")</f>
        <v/>
      </c>
      <c r="AW466" s="103"/>
      <c r="AX466" s="94" t="str">
        <f>IF(AND(ISTEXT($D466),ISNUMBER($AW466)),IF(HLOOKUP(INT($I466),'1. Eingabemaske'!$I$12:$V$21,12,FALSE)&lt;&gt;0,HLOOKUP(INT($I466),'1. Eingabemaske'!$I$12:$V$21,12,FALSE),""),"")</f>
        <v/>
      </c>
      <c r="AY466" s="95" t="str">
        <f>IF(ISTEXT($D466),SUM(IF($AV466="",0,IF('1. Eingabemaske'!$F$21="","",(IF('1. Eingabemaske'!$F$21=0,($AU466/'1. Eingabemaske'!$G$21),($AU466-1)/('1. Eingabemaske'!$G$21-1)))*$AV466)),IF($AX466="",0,IF('1. Eingabemaske'!#REF!="","",(IF('1. Eingabemaske'!#REF!=0,($AW466/'1. Eingabemaske'!#REF!),($AW466-1)/('1. Eingabemaske'!#REF!-1)))*$AX466))),"")</f>
        <v/>
      </c>
      <c r="AZ466" s="84" t="str">
        <f t="shared" si="62"/>
        <v>Bitte BES einfügen</v>
      </c>
      <c r="BA466" s="96" t="str">
        <f t="shared" si="63"/>
        <v/>
      </c>
      <c r="BB466" s="100"/>
      <c r="BC466" s="100"/>
      <c r="BD466" s="100"/>
    </row>
    <row r="467" spans="2:56" ht="13.5" thickBot="1" x14ac:dyDescent="0.45">
      <c r="B467" s="99" t="str">
        <f t="shared" si="56"/>
        <v xml:space="preserve"> </v>
      </c>
      <c r="C467" s="100"/>
      <c r="D467" s="100"/>
      <c r="E467" s="100"/>
      <c r="F467" s="100"/>
      <c r="G467" s="101"/>
      <c r="H467" s="101"/>
      <c r="I467" s="84" t="str">
        <f>IF(ISBLANK(Tableau1[[#This Row],[Name]]),"",((Tableau1[[#This Row],[Testdatum]]-Tableau1[[#This Row],[Geburtsdatum]])/365))</f>
        <v/>
      </c>
      <c r="J467" s="102" t="str">
        <f t="shared" si="57"/>
        <v xml:space="preserve"> </v>
      </c>
      <c r="K467" s="103"/>
      <c r="L467" s="103"/>
      <c r="M467" s="104" t="str">
        <f>IF(ISTEXT(D467),IF(L467="","",IF(HLOOKUP(INT($I467),'1. Eingabemaske'!$I$12:$V$21,2,FALSE)&lt;&gt;0,HLOOKUP(INT($I467),'1. Eingabemaske'!$I$12:$V$21,2,FALSE),"")),"")</f>
        <v/>
      </c>
      <c r="N467" s="105" t="str">
        <f>IF(ISTEXT($D467),IF(F467="M",IF(L467="","",IF($K467="Frühentwickler",VLOOKUP(INT($I467),'1. Eingabemaske'!$Z$12:$AF$28,5,FALSE),IF($K467="Normalentwickler",VLOOKUP(INT($I467),'1. Eingabemaske'!$Z$12:$AF$23,6,FALSE),IF($K467="Spätentwickler",VLOOKUP(INT($I467),'1. Eingabemaske'!$Z$12:$AF$23,7,FALSE),0)))+((VLOOKUP(INT($I467),'1. Eingabemaske'!$Z$12:$AF$23,2,FALSE))*(($G467-DATE(YEAR($G467),1,1)+1)/365))),IF(F467="W",(IF($K467="Frühentwickler",VLOOKUP(INT($I467),'1. Eingabemaske'!$AH$12:$AN$28,5,FALSE),IF($K467="Normalentwickler",VLOOKUP(INT($I467),'1. Eingabemaske'!$AH$12:$AN$23,6,FALSE),IF($K467="Spätentwickler",VLOOKUP(INT($I467),'1. Eingabemaske'!$AH$12:$AN$23,7,FALSE),0)))+((VLOOKUP(INT($I467),'1. Eingabemaske'!$AH$12:$AN$23,2,FALSE))*(($G467-DATE(YEAR($G467),1,1)+1)/365))),"Geschlecht fehlt!")),"")</f>
        <v/>
      </c>
      <c r="O467" s="106" t="str">
        <f>IF(ISTEXT(D467),IF(M467="","",IF('1. Eingabemaske'!$F$13="",0,(IF('1. Eingabemaske'!$F$13=0,(L467/'1. Eingabemaske'!$G$13),(L467-1)/('1. Eingabemaske'!$G$13-1))*M467*N467))),"")</f>
        <v/>
      </c>
      <c r="P467" s="103"/>
      <c r="Q467" s="103"/>
      <c r="R467" s="104" t="str">
        <f t="shared" si="58"/>
        <v/>
      </c>
      <c r="S467" s="104" t="str">
        <f>IF(AND(ISTEXT($D467),ISNUMBER(R467)),IF(HLOOKUP(INT($I467),'1. Eingabemaske'!$I$12:$V$21,3,FALSE)&lt;&gt;0,HLOOKUP(INT($I467),'1. Eingabemaske'!$I$12:$V$21,3,FALSE),""),"")</f>
        <v/>
      </c>
      <c r="T467" s="106" t="str">
        <f>IF(ISTEXT($D467),IF($S467="","",IF($R467="","",IF('1. Eingabemaske'!$F$14="",0,(IF('1. Eingabemaske'!$F$14=0,(R467/'1. Eingabemaske'!$G$14),(R467-1)/('1. Eingabemaske'!$G$14-1))*$S467)))),"")</f>
        <v/>
      </c>
      <c r="U467" s="103"/>
      <c r="V467" s="103"/>
      <c r="W467" s="104" t="str">
        <f t="shared" si="59"/>
        <v/>
      </c>
      <c r="X467" s="104" t="str">
        <f>IF(AND(ISTEXT($D467),ISNUMBER(W467)),IF(HLOOKUP(INT($I467),'1. Eingabemaske'!$I$12:$V$21,4,FALSE)&lt;&gt;0,HLOOKUP(INT($I467),'1. Eingabemaske'!$I$12:$V$21,4,FALSE),""),"")</f>
        <v/>
      </c>
      <c r="Y467" s="108" t="str">
        <f>IF(ISTEXT($D467),IF($W467="","",IF($X467="","",IF('1. Eingabemaske'!$F$15="","",(IF('1. Eingabemaske'!$F$15=0,($W467/'1. Eingabemaske'!$G$15),($W467-1)/('1. Eingabemaske'!$G$15-1))*$X467)))),"")</f>
        <v/>
      </c>
      <c r="Z467" s="103"/>
      <c r="AA467" s="103"/>
      <c r="AB467" s="104" t="str">
        <f t="shared" si="60"/>
        <v/>
      </c>
      <c r="AC467" s="104" t="str">
        <f>IF(AND(ISTEXT($D467),ISNUMBER($AB467)),IF(HLOOKUP(INT($I467),'1. Eingabemaske'!$I$12:$V$21,5,FALSE)&lt;&gt;0,HLOOKUP(INT($I467),'1. Eingabemaske'!$I$12:$V$21,5,FALSE),""),"")</f>
        <v/>
      </c>
      <c r="AD467" s="91" t="str">
        <f>IF(ISTEXT($D467),IF($AC467="","",IF('1. Eingabemaske'!$F$16="","",(IF('1. Eingabemaske'!$F$16=0,($AB467/'1. Eingabemaske'!$G$16),($AB467-1)/('1. Eingabemaske'!$G$16-1))*$AC467))),"")</f>
        <v/>
      </c>
      <c r="AE467" s="92" t="str">
        <f>IF(ISTEXT($D467),IF(F467="M",IF(L467="","",IF($K467="Frühentwickler",VLOOKUP(INT($I467),'1. Eingabemaske'!$Z$12:$AF$28,5,FALSE),IF($K467="Normalentwickler",VLOOKUP(INT($I467),'1. Eingabemaske'!$Z$12:$AF$23,6,FALSE),IF($K467="Spätentwickler",VLOOKUP(INT($I467),'1. Eingabemaske'!$Z$12:$AF$23,7,FALSE),0)))+((VLOOKUP(INT($I467),'1. Eingabemaske'!$Z$12:$AF$23,2,FALSE))*(($G467-DATE(YEAR($G467),1,1)+1)/365))),IF(F467="W",(IF($K467="Frühentwickler",VLOOKUP(INT($I467),'1. Eingabemaske'!$AH$12:$AN$28,5,FALSE),IF($K467="Normalentwickler",VLOOKUP(INT($I467),'1. Eingabemaske'!$AH$12:$AN$23,6,FALSE),IF($K467="Spätentwickler",VLOOKUP(INT($I467),'1. Eingabemaske'!$AH$12:$AN$23,7,FALSE),0)))+((VLOOKUP(INT($I467),'1. Eingabemaske'!$AH$12:$AN$23,2,FALSE))*(($G467-DATE(YEAR($G467),1,1)+1)/365))),"Geschlecht fehlt!")),"")</f>
        <v/>
      </c>
      <c r="AF467" s="93" t="str">
        <f t="shared" si="61"/>
        <v/>
      </c>
      <c r="AG467" s="103"/>
      <c r="AH467" s="94" t="str">
        <f>IF(AND(ISTEXT($D467),ISNUMBER($AG467)),IF(HLOOKUP(INT($I467),'1. Eingabemaske'!$I$12:$V$21,6,FALSE)&lt;&gt;0,HLOOKUP(INT($I467),'1. Eingabemaske'!$I$12:$V$21,6,FALSE),""),"")</f>
        <v/>
      </c>
      <c r="AI467" s="91" t="str">
        <f>IF(ISTEXT($D467),IF($AH467="","",IF('1. Eingabemaske'!$F$17="","",(IF('1. Eingabemaske'!$F$17=0,($AG467/'1. Eingabemaske'!$G$17),($AG467-1)/('1. Eingabemaske'!$G$17-1))*$AH467))),"")</f>
        <v/>
      </c>
      <c r="AJ467" s="103"/>
      <c r="AK467" s="94" t="str">
        <f>IF(AND(ISTEXT($D467),ISNUMBER($AJ467)),IF(HLOOKUP(INT($I467),'1. Eingabemaske'!$I$12:$V$21,7,FALSE)&lt;&gt;0,HLOOKUP(INT($I467),'1. Eingabemaske'!$I$12:$V$21,7,FALSE),""),"")</f>
        <v/>
      </c>
      <c r="AL467" s="91" t="str">
        <f>IF(ISTEXT($D467),IF(AJ467=0,0,IF($AK467="","",IF('1. Eingabemaske'!$F$18="","",(IF('1. Eingabemaske'!$F$18=0,($AJ467/'1. Eingabemaske'!$G$18),($AJ467-1)/('1. Eingabemaske'!$G$18-1))*$AK467)))),"")</f>
        <v/>
      </c>
      <c r="AM467" s="103"/>
      <c r="AN467" s="94" t="str">
        <f>IF(AND(ISTEXT($D467),ISNUMBER($AM467)),IF(HLOOKUP(INT($I467),'1. Eingabemaske'!$I$12:$V$21,8,FALSE)&lt;&gt;0,HLOOKUP(INT($I467),'1. Eingabemaske'!$I$12:$V$21,8,FALSE),""),"")</f>
        <v/>
      </c>
      <c r="AO467" s="89" t="str">
        <f>IF(ISTEXT($D467),IF($AN467="","",IF('1. Eingabemaske'!#REF!="","",(IF('1. Eingabemaske'!#REF!=0,($AM467/'1. Eingabemaske'!#REF!),($AM467-1)/('1. Eingabemaske'!#REF!-1))*$AN467))),"")</f>
        <v/>
      </c>
      <c r="AP467" s="110"/>
      <c r="AQ467" s="94" t="str">
        <f>IF(AND(ISTEXT($D467),ISNUMBER($AP467)),IF(HLOOKUP(INT($I467),'1. Eingabemaske'!$I$12:$V$21,9,FALSE)&lt;&gt;0,HLOOKUP(INT($I467),'1. Eingabemaske'!$I$12:$V$21,9,FALSE),""),"")</f>
        <v/>
      </c>
      <c r="AR467" s="103"/>
      <c r="AS467" s="94" t="str">
        <f>IF(AND(ISTEXT($D467),ISNUMBER($AR467)),IF(HLOOKUP(INT($I467),'1. Eingabemaske'!$I$12:$V$21,10,FALSE)&lt;&gt;0,HLOOKUP(INT($I467),'1. Eingabemaske'!$I$12:$V$21,10,FALSE),""),"")</f>
        <v/>
      </c>
      <c r="AT467" s="95" t="str">
        <f>IF(ISTEXT($D467),(IF($AQ467="",0,IF('1. Eingabemaske'!$F$19="","",(IF('1. Eingabemaske'!$F$19=0,($AP467/'1. Eingabemaske'!$G$19),($AP467-1)/('1. Eingabemaske'!$G$19-1))*$AQ467)))+IF($AS467="",0,IF('1. Eingabemaske'!$F$20="","",(IF('1. Eingabemaske'!$F$20=0,($AR467/'1. Eingabemaske'!$G$20),($AR467-1)/('1. Eingabemaske'!$G$20-1))*$AS467)))),"")</f>
        <v/>
      </c>
      <c r="AU467" s="103"/>
      <c r="AV467" s="94" t="str">
        <f>IF(AND(ISTEXT($D467),ISNUMBER($AU467)),IF(HLOOKUP(INT($I467),'1. Eingabemaske'!$I$12:$V$21,11,FALSE)&lt;&gt;0,HLOOKUP(INT($I467),'1. Eingabemaske'!$I$12:$V$21,11,FALSE),""),"")</f>
        <v/>
      </c>
      <c r="AW467" s="103"/>
      <c r="AX467" s="94" t="str">
        <f>IF(AND(ISTEXT($D467),ISNUMBER($AW467)),IF(HLOOKUP(INT($I467),'1. Eingabemaske'!$I$12:$V$21,12,FALSE)&lt;&gt;0,HLOOKUP(INT($I467),'1. Eingabemaske'!$I$12:$V$21,12,FALSE),""),"")</f>
        <v/>
      </c>
      <c r="AY467" s="95" t="str">
        <f>IF(ISTEXT($D467),SUM(IF($AV467="",0,IF('1. Eingabemaske'!$F$21="","",(IF('1. Eingabemaske'!$F$21=0,($AU467/'1. Eingabemaske'!$G$21),($AU467-1)/('1. Eingabemaske'!$G$21-1)))*$AV467)),IF($AX467="",0,IF('1. Eingabemaske'!#REF!="","",(IF('1. Eingabemaske'!#REF!=0,($AW467/'1. Eingabemaske'!#REF!),($AW467-1)/('1. Eingabemaske'!#REF!-1)))*$AX467))),"")</f>
        <v/>
      </c>
      <c r="AZ467" s="84" t="str">
        <f t="shared" si="62"/>
        <v>Bitte BES einfügen</v>
      </c>
      <c r="BA467" s="96" t="str">
        <f t="shared" si="63"/>
        <v/>
      </c>
      <c r="BB467" s="100"/>
      <c r="BC467" s="100"/>
      <c r="BD467" s="100"/>
    </row>
    <row r="468" spans="2:56" ht="13.5" thickBot="1" x14ac:dyDescent="0.45">
      <c r="B468" s="99" t="str">
        <f t="shared" si="56"/>
        <v xml:space="preserve"> </v>
      </c>
      <c r="C468" s="100"/>
      <c r="D468" s="100"/>
      <c r="E468" s="100"/>
      <c r="F468" s="100"/>
      <c r="G468" s="101"/>
      <c r="H468" s="101"/>
      <c r="I468" s="84" t="str">
        <f>IF(ISBLANK(Tableau1[[#This Row],[Name]]),"",((Tableau1[[#This Row],[Testdatum]]-Tableau1[[#This Row],[Geburtsdatum]])/365))</f>
        <v/>
      </c>
      <c r="J468" s="102" t="str">
        <f t="shared" si="57"/>
        <v xml:space="preserve"> </v>
      </c>
      <c r="K468" s="103"/>
      <c r="L468" s="103"/>
      <c r="M468" s="104" t="str">
        <f>IF(ISTEXT(D468),IF(L468="","",IF(HLOOKUP(INT($I468),'1. Eingabemaske'!$I$12:$V$21,2,FALSE)&lt;&gt;0,HLOOKUP(INT($I468),'1. Eingabemaske'!$I$12:$V$21,2,FALSE),"")),"")</f>
        <v/>
      </c>
      <c r="N468" s="105" t="str">
        <f>IF(ISTEXT($D468),IF(F468="M",IF(L468="","",IF($K468="Frühentwickler",VLOOKUP(INT($I468),'1. Eingabemaske'!$Z$12:$AF$28,5,FALSE),IF($K468="Normalentwickler",VLOOKUP(INT($I468),'1. Eingabemaske'!$Z$12:$AF$23,6,FALSE),IF($K468="Spätentwickler",VLOOKUP(INT($I468),'1. Eingabemaske'!$Z$12:$AF$23,7,FALSE),0)))+((VLOOKUP(INT($I468),'1. Eingabemaske'!$Z$12:$AF$23,2,FALSE))*(($G468-DATE(YEAR($G468),1,1)+1)/365))),IF(F468="W",(IF($K468="Frühentwickler",VLOOKUP(INT($I468),'1. Eingabemaske'!$AH$12:$AN$28,5,FALSE),IF($K468="Normalentwickler",VLOOKUP(INT($I468),'1. Eingabemaske'!$AH$12:$AN$23,6,FALSE),IF($K468="Spätentwickler",VLOOKUP(INT($I468),'1. Eingabemaske'!$AH$12:$AN$23,7,FALSE),0)))+((VLOOKUP(INT($I468),'1. Eingabemaske'!$AH$12:$AN$23,2,FALSE))*(($G468-DATE(YEAR($G468),1,1)+1)/365))),"Geschlecht fehlt!")),"")</f>
        <v/>
      </c>
      <c r="O468" s="106" t="str">
        <f>IF(ISTEXT(D468),IF(M468="","",IF('1. Eingabemaske'!$F$13="",0,(IF('1. Eingabemaske'!$F$13=0,(L468/'1. Eingabemaske'!$G$13),(L468-1)/('1. Eingabemaske'!$G$13-1))*M468*N468))),"")</f>
        <v/>
      </c>
      <c r="P468" s="103"/>
      <c r="Q468" s="103"/>
      <c r="R468" s="104" t="str">
        <f t="shared" si="58"/>
        <v/>
      </c>
      <c r="S468" s="104" t="str">
        <f>IF(AND(ISTEXT($D468),ISNUMBER(R468)),IF(HLOOKUP(INT($I468),'1. Eingabemaske'!$I$12:$V$21,3,FALSE)&lt;&gt;0,HLOOKUP(INT($I468),'1. Eingabemaske'!$I$12:$V$21,3,FALSE),""),"")</f>
        <v/>
      </c>
      <c r="T468" s="106" t="str">
        <f>IF(ISTEXT($D468),IF($S468="","",IF($R468="","",IF('1. Eingabemaske'!$F$14="",0,(IF('1. Eingabemaske'!$F$14=0,(R468/'1. Eingabemaske'!$G$14),(R468-1)/('1. Eingabemaske'!$G$14-1))*$S468)))),"")</f>
        <v/>
      </c>
      <c r="U468" s="103"/>
      <c r="V468" s="103"/>
      <c r="W468" s="104" t="str">
        <f t="shared" si="59"/>
        <v/>
      </c>
      <c r="X468" s="104" t="str">
        <f>IF(AND(ISTEXT($D468),ISNUMBER(W468)),IF(HLOOKUP(INT($I468),'1. Eingabemaske'!$I$12:$V$21,4,FALSE)&lt;&gt;0,HLOOKUP(INT($I468),'1. Eingabemaske'!$I$12:$V$21,4,FALSE),""),"")</f>
        <v/>
      </c>
      <c r="Y468" s="108" t="str">
        <f>IF(ISTEXT($D468),IF($W468="","",IF($X468="","",IF('1. Eingabemaske'!$F$15="","",(IF('1. Eingabemaske'!$F$15=0,($W468/'1. Eingabemaske'!$G$15),($W468-1)/('1. Eingabemaske'!$G$15-1))*$X468)))),"")</f>
        <v/>
      </c>
      <c r="Z468" s="103"/>
      <c r="AA468" s="103"/>
      <c r="AB468" s="104" t="str">
        <f t="shared" si="60"/>
        <v/>
      </c>
      <c r="AC468" s="104" t="str">
        <f>IF(AND(ISTEXT($D468),ISNUMBER($AB468)),IF(HLOOKUP(INT($I468),'1. Eingabemaske'!$I$12:$V$21,5,FALSE)&lt;&gt;0,HLOOKUP(INT($I468),'1. Eingabemaske'!$I$12:$V$21,5,FALSE),""),"")</f>
        <v/>
      </c>
      <c r="AD468" s="91" t="str">
        <f>IF(ISTEXT($D468),IF($AC468="","",IF('1. Eingabemaske'!$F$16="","",(IF('1. Eingabemaske'!$F$16=0,($AB468/'1. Eingabemaske'!$G$16),($AB468-1)/('1. Eingabemaske'!$G$16-1))*$AC468))),"")</f>
        <v/>
      </c>
      <c r="AE468" s="92" t="str">
        <f>IF(ISTEXT($D468),IF(F468="M",IF(L468="","",IF($K468="Frühentwickler",VLOOKUP(INT($I468),'1. Eingabemaske'!$Z$12:$AF$28,5,FALSE),IF($K468="Normalentwickler",VLOOKUP(INT($I468),'1. Eingabemaske'!$Z$12:$AF$23,6,FALSE),IF($K468="Spätentwickler",VLOOKUP(INT($I468),'1. Eingabemaske'!$Z$12:$AF$23,7,FALSE),0)))+((VLOOKUP(INT($I468),'1. Eingabemaske'!$Z$12:$AF$23,2,FALSE))*(($G468-DATE(YEAR($G468),1,1)+1)/365))),IF(F468="W",(IF($K468="Frühentwickler",VLOOKUP(INT($I468),'1. Eingabemaske'!$AH$12:$AN$28,5,FALSE),IF($K468="Normalentwickler",VLOOKUP(INT($I468),'1. Eingabemaske'!$AH$12:$AN$23,6,FALSE),IF($K468="Spätentwickler",VLOOKUP(INT($I468),'1. Eingabemaske'!$AH$12:$AN$23,7,FALSE),0)))+((VLOOKUP(INT($I468),'1. Eingabemaske'!$AH$12:$AN$23,2,FALSE))*(($G468-DATE(YEAR($G468),1,1)+1)/365))),"Geschlecht fehlt!")),"")</f>
        <v/>
      </c>
      <c r="AF468" s="93" t="str">
        <f t="shared" si="61"/>
        <v/>
      </c>
      <c r="AG468" s="103"/>
      <c r="AH468" s="94" t="str">
        <f>IF(AND(ISTEXT($D468),ISNUMBER($AG468)),IF(HLOOKUP(INT($I468),'1. Eingabemaske'!$I$12:$V$21,6,FALSE)&lt;&gt;0,HLOOKUP(INT($I468),'1. Eingabemaske'!$I$12:$V$21,6,FALSE),""),"")</f>
        <v/>
      </c>
      <c r="AI468" s="91" t="str">
        <f>IF(ISTEXT($D468),IF($AH468="","",IF('1. Eingabemaske'!$F$17="","",(IF('1. Eingabemaske'!$F$17=0,($AG468/'1. Eingabemaske'!$G$17),($AG468-1)/('1. Eingabemaske'!$G$17-1))*$AH468))),"")</f>
        <v/>
      </c>
      <c r="AJ468" s="103"/>
      <c r="AK468" s="94" t="str">
        <f>IF(AND(ISTEXT($D468),ISNUMBER($AJ468)),IF(HLOOKUP(INT($I468),'1. Eingabemaske'!$I$12:$V$21,7,FALSE)&lt;&gt;0,HLOOKUP(INT($I468),'1. Eingabemaske'!$I$12:$V$21,7,FALSE),""),"")</f>
        <v/>
      </c>
      <c r="AL468" s="91" t="str">
        <f>IF(ISTEXT($D468),IF(AJ468=0,0,IF($AK468="","",IF('1. Eingabemaske'!$F$18="","",(IF('1. Eingabemaske'!$F$18=0,($AJ468/'1. Eingabemaske'!$G$18),($AJ468-1)/('1. Eingabemaske'!$G$18-1))*$AK468)))),"")</f>
        <v/>
      </c>
      <c r="AM468" s="103"/>
      <c r="AN468" s="94" t="str">
        <f>IF(AND(ISTEXT($D468),ISNUMBER($AM468)),IF(HLOOKUP(INT($I468),'1. Eingabemaske'!$I$12:$V$21,8,FALSE)&lt;&gt;0,HLOOKUP(INT($I468),'1. Eingabemaske'!$I$12:$V$21,8,FALSE),""),"")</f>
        <v/>
      </c>
      <c r="AO468" s="89" t="str">
        <f>IF(ISTEXT($D468),IF($AN468="","",IF('1. Eingabemaske'!#REF!="","",(IF('1. Eingabemaske'!#REF!=0,($AM468/'1. Eingabemaske'!#REF!),($AM468-1)/('1. Eingabemaske'!#REF!-1))*$AN468))),"")</f>
        <v/>
      </c>
      <c r="AP468" s="110"/>
      <c r="AQ468" s="94" t="str">
        <f>IF(AND(ISTEXT($D468),ISNUMBER($AP468)),IF(HLOOKUP(INT($I468),'1. Eingabemaske'!$I$12:$V$21,9,FALSE)&lt;&gt;0,HLOOKUP(INT($I468),'1. Eingabemaske'!$I$12:$V$21,9,FALSE),""),"")</f>
        <v/>
      </c>
      <c r="AR468" s="103"/>
      <c r="AS468" s="94" t="str">
        <f>IF(AND(ISTEXT($D468),ISNUMBER($AR468)),IF(HLOOKUP(INT($I468),'1. Eingabemaske'!$I$12:$V$21,10,FALSE)&lt;&gt;0,HLOOKUP(INT($I468),'1. Eingabemaske'!$I$12:$V$21,10,FALSE),""),"")</f>
        <v/>
      </c>
      <c r="AT468" s="95" t="str">
        <f>IF(ISTEXT($D468),(IF($AQ468="",0,IF('1. Eingabemaske'!$F$19="","",(IF('1. Eingabemaske'!$F$19=0,($AP468/'1. Eingabemaske'!$G$19),($AP468-1)/('1. Eingabemaske'!$G$19-1))*$AQ468)))+IF($AS468="",0,IF('1. Eingabemaske'!$F$20="","",(IF('1. Eingabemaske'!$F$20=0,($AR468/'1. Eingabemaske'!$G$20),($AR468-1)/('1. Eingabemaske'!$G$20-1))*$AS468)))),"")</f>
        <v/>
      </c>
      <c r="AU468" s="103"/>
      <c r="AV468" s="94" t="str">
        <f>IF(AND(ISTEXT($D468),ISNUMBER($AU468)),IF(HLOOKUP(INT($I468),'1. Eingabemaske'!$I$12:$V$21,11,FALSE)&lt;&gt;0,HLOOKUP(INT($I468),'1. Eingabemaske'!$I$12:$V$21,11,FALSE),""),"")</f>
        <v/>
      </c>
      <c r="AW468" s="103"/>
      <c r="AX468" s="94" t="str">
        <f>IF(AND(ISTEXT($D468),ISNUMBER($AW468)),IF(HLOOKUP(INT($I468),'1. Eingabemaske'!$I$12:$V$21,12,FALSE)&lt;&gt;0,HLOOKUP(INT($I468),'1. Eingabemaske'!$I$12:$V$21,12,FALSE),""),"")</f>
        <v/>
      </c>
      <c r="AY468" s="95" t="str">
        <f>IF(ISTEXT($D468),SUM(IF($AV468="",0,IF('1. Eingabemaske'!$F$21="","",(IF('1. Eingabemaske'!$F$21=0,($AU468/'1. Eingabemaske'!$G$21),($AU468-1)/('1. Eingabemaske'!$G$21-1)))*$AV468)),IF($AX468="",0,IF('1. Eingabemaske'!#REF!="","",(IF('1. Eingabemaske'!#REF!=0,($AW468/'1. Eingabemaske'!#REF!),($AW468-1)/('1. Eingabemaske'!#REF!-1)))*$AX468))),"")</f>
        <v/>
      </c>
      <c r="AZ468" s="84" t="str">
        <f t="shared" si="62"/>
        <v>Bitte BES einfügen</v>
      </c>
      <c r="BA468" s="96" t="str">
        <f t="shared" si="63"/>
        <v/>
      </c>
      <c r="BB468" s="100"/>
      <c r="BC468" s="100"/>
      <c r="BD468" s="100"/>
    </row>
    <row r="469" spans="2:56" ht="13.5" thickBot="1" x14ac:dyDescent="0.45">
      <c r="B469" s="99" t="str">
        <f t="shared" si="56"/>
        <v xml:space="preserve"> </v>
      </c>
      <c r="C469" s="100"/>
      <c r="D469" s="100"/>
      <c r="E469" s="100"/>
      <c r="F469" s="100"/>
      <c r="G469" s="101"/>
      <c r="H469" s="101"/>
      <c r="I469" s="84" t="str">
        <f>IF(ISBLANK(Tableau1[[#This Row],[Name]]),"",((Tableau1[[#This Row],[Testdatum]]-Tableau1[[#This Row],[Geburtsdatum]])/365))</f>
        <v/>
      </c>
      <c r="J469" s="102" t="str">
        <f t="shared" si="57"/>
        <v xml:space="preserve"> </v>
      </c>
      <c r="K469" s="103"/>
      <c r="L469" s="103"/>
      <c r="M469" s="104" t="str">
        <f>IF(ISTEXT(D469),IF(L469="","",IF(HLOOKUP(INT($I469),'1. Eingabemaske'!$I$12:$V$21,2,FALSE)&lt;&gt;0,HLOOKUP(INT($I469),'1. Eingabemaske'!$I$12:$V$21,2,FALSE),"")),"")</f>
        <v/>
      </c>
      <c r="N469" s="105" t="str">
        <f>IF(ISTEXT($D469),IF(F469="M",IF(L469="","",IF($K469="Frühentwickler",VLOOKUP(INT($I469),'1. Eingabemaske'!$Z$12:$AF$28,5,FALSE),IF($K469="Normalentwickler",VLOOKUP(INT($I469),'1. Eingabemaske'!$Z$12:$AF$23,6,FALSE),IF($K469="Spätentwickler",VLOOKUP(INT($I469),'1. Eingabemaske'!$Z$12:$AF$23,7,FALSE),0)))+((VLOOKUP(INT($I469),'1. Eingabemaske'!$Z$12:$AF$23,2,FALSE))*(($G469-DATE(YEAR($G469),1,1)+1)/365))),IF(F469="W",(IF($K469="Frühentwickler",VLOOKUP(INT($I469),'1. Eingabemaske'!$AH$12:$AN$28,5,FALSE),IF($K469="Normalentwickler",VLOOKUP(INT($I469),'1. Eingabemaske'!$AH$12:$AN$23,6,FALSE),IF($K469="Spätentwickler",VLOOKUP(INT($I469),'1. Eingabemaske'!$AH$12:$AN$23,7,FALSE),0)))+((VLOOKUP(INT($I469),'1. Eingabemaske'!$AH$12:$AN$23,2,FALSE))*(($G469-DATE(YEAR($G469),1,1)+1)/365))),"Geschlecht fehlt!")),"")</f>
        <v/>
      </c>
      <c r="O469" s="106" t="str">
        <f>IF(ISTEXT(D469),IF(M469="","",IF('1. Eingabemaske'!$F$13="",0,(IF('1. Eingabemaske'!$F$13=0,(L469/'1. Eingabemaske'!$G$13),(L469-1)/('1. Eingabemaske'!$G$13-1))*M469*N469))),"")</f>
        <v/>
      </c>
      <c r="P469" s="103"/>
      <c r="Q469" s="103"/>
      <c r="R469" s="104" t="str">
        <f t="shared" si="58"/>
        <v/>
      </c>
      <c r="S469" s="104" t="str">
        <f>IF(AND(ISTEXT($D469),ISNUMBER(R469)),IF(HLOOKUP(INT($I469),'1. Eingabemaske'!$I$12:$V$21,3,FALSE)&lt;&gt;0,HLOOKUP(INT($I469),'1. Eingabemaske'!$I$12:$V$21,3,FALSE),""),"")</f>
        <v/>
      </c>
      <c r="T469" s="106" t="str">
        <f>IF(ISTEXT($D469),IF($S469="","",IF($R469="","",IF('1. Eingabemaske'!$F$14="",0,(IF('1. Eingabemaske'!$F$14=0,(R469/'1. Eingabemaske'!$G$14),(R469-1)/('1. Eingabemaske'!$G$14-1))*$S469)))),"")</f>
        <v/>
      </c>
      <c r="U469" s="103"/>
      <c r="V469" s="103"/>
      <c r="W469" s="104" t="str">
        <f t="shared" si="59"/>
        <v/>
      </c>
      <c r="X469" s="104" t="str">
        <f>IF(AND(ISTEXT($D469),ISNUMBER(W469)),IF(HLOOKUP(INT($I469),'1. Eingabemaske'!$I$12:$V$21,4,FALSE)&lt;&gt;0,HLOOKUP(INT($I469),'1. Eingabemaske'!$I$12:$V$21,4,FALSE),""),"")</f>
        <v/>
      </c>
      <c r="Y469" s="108" t="str">
        <f>IF(ISTEXT($D469),IF($W469="","",IF($X469="","",IF('1. Eingabemaske'!$F$15="","",(IF('1. Eingabemaske'!$F$15=0,($W469/'1. Eingabemaske'!$G$15),($W469-1)/('1. Eingabemaske'!$G$15-1))*$X469)))),"")</f>
        <v/>
      </c>
      <c r="Z469" s="103"/>
      <c r="AA469" s="103"/>
      <c r="AB469" s="104" t="str">
        <f t="shared" si="60"/>
        <v/>
      </c>
      <c r="AC469" s="104" t="str">
        <f>IF(AND(ISTEXT($D469),ISNUMBER($AB469)),IF(HLOOKUP(INT($I469),'1. Eingabemaske'!$I$12:$V$21,5,FALSE)&lt;&gt;0,HLOOKUP(INT($I469),'1. Eingabemaske'!$I$12:$V$21,5,FALSE),""),"")</f>
        <v/>
      </c>
      <c r="AD469" s="91" t="str">
        <f>IF(ISTEXT($D469),IF($AC469="","",IF('1. Eingabemaske'!$F$16="","",(IF('1. Eingabemaske'!$F$16=0,($AB469/'1. Eingabemaske'!$G$16),($AB469-1)/('1. Eingabemaske'!$G$16-1))*$AC469))),"")</f>
        <v/>
      </c>
      <c r="AE469" s="92" t="str">
        <f>IF(ISTEXT($D469),IF(F469="M",IF(L469="","",IF($K469="Frühentwickler",VLOOKUP(INT($I469),'1. Eingabemaske'!$Z$12:$AF$28,5,FALSE),IF($K469="Normalentwickler",VLOOKUP(INT($I469),'1. Eingabemaske'!$Z$12:$AF$23,6,FALSE),IF($K469="Spätentwickler",VLOOKUP(INT($I469),'1. Eingabemaske'!$Z$12:$AF$23,7,FALSE),0)))+((VLOOKUP(INT($I469),'1. Eingabemaske'!$Z$12:$AF$23,2,FALSE))*(($G469-DATE(YEAR($G469),1,1)+1)/365))),IF(F469="W",(IF($K469="Frühentwickler",VLOOKUP(INT($I469),'1. Eingabemaske'!$AH$12:$AN$28,5,FALSE),IF($K469="Normalentwickler",VLOOKUP(INT($I469),'1. Eingabemaske'!$AH$12:$AN$23,6,FALSE),IF($K469="Spätentwickler",VLOOKUP(INT($I469),'1. Eingabemaske'!$AH$12:$AN$23,7,FALSE),0)))+((VLOOKUP(INT($I469),'1. Eingabemaske'!$AH$12:$AN$23,2,FALSE))*(($G469-DATE(YEAR($G469),1,1)+1)/365))),"Geschlecht fehlt!")),"")</f>
        <v/>
      </c>
      <c r="AF469" s="93" t="str">
        <f t="shared" si="61"/>
        <v/>
      </c>
      <c r="AG469" s="103"/>
      <c r="AH469" s="94" t="str">
        <f>IF(AND(ISTEXT($D469),ISNUMBER($AG469)),IF(HLOOKUP(INT($I469),'1. Eingabemaske'!$I$12:$V$21,6,FALSE)&lt;&gt;0,HLOOKUP(INT($I469),'1. Eingabemaske'!$I$12:$V$21,6,FALSE),""),"")</f>
        <v/>
      </c>
      <c r="AI469" s="91" t="str">
        <f>IF(ISTEXT($D469),IF($AH469="","",IF('1. Eingabemaske'!$F$17="","",(IF('1. Eingabemaske'!$F$17=0,($AG469/'1. Eingabemaske'!$G$17),($AG469-1)/('1. Eingabemaske'!$G$17-1))*$AH469))),"")</f>
        <v/>
      </c>
      <c r="AJ469" s="103"/>
      <c r="AK469" s="94" t="str">
        <f>IF(AND(ISTEXT($D469),ISNUMBER($AJ469)),IF(HLOOKUP(INT($I469),'1. Eingabemaske'!$I$12:$V$21,7,FALSE)&lt;&gt;0,HLOOKUP(INT($I469),'1. Eingabemaske'!$I$12:$V$21,7,FALSE),""),"")</f>
        <v/>
      </c>
      <c r="AL469" s="91" t="str">
        <f>IF(ISTEXT($D469),IF(AJ469=0,0,IF($AK469="","",IF('1. Eingabemaske'!$F$18="","",(IF('1. Eingabemaske'!$F$18=0,($AJ469/'1. Eingabemaske'!$G$18),($AJ469-1)/('1. Eingabemaske'!$G$18-1))*$AK469)))),"")</f>
        <v/>
      </c>
      <c r="AM469" s="103"/>
      <c r="AN469" s="94" t="str">
        <f>IF(AND(ISTEXT($D469),ISNUMBER($AM469)),IF(HLOOKUP(INT($I469),'1. Eingabemaske'!$I$12:$V$21,8,FALSE)&lt;&gt;0,HLOOKUP(INT($I469),'1. Eingabemaske'!$I$12:$V$21,8,FALSE),""),"")</f>
        <v/>
      </c>
      <c r="AO469" s="89" t="str">
        <f>IF(ISTEXT($D469),IF($AN469="","",IF('1. Eingabemaske'!#REF!="","",(IF('1. Eingabemaske'!#REF!=0,($AM469/'1. Eingabemaske'!#REF!),($AM469-1)/('1. Eingabemaske'!#REF!-1))*$AN469))),"")</f>
        <v/>
      </c>
      <c r="AP469" s="110"/>
      <c r="AQ469" s="94" t="str">
        <f>IF(AND(ISTEXT($D469),ISNUMBER($AP469)),IF(HLOOKUP(INT($I469),'1. Eingabemaske'!$I$12:$V$21,9,FALSE)&lt;&gt;0,HLOOKUP(INT($I469),'1. Eingabemaske'!$I$12:$V$21,9,FALSE),""),"")</f>
        <v/>
      </c>
      <c r="AR469" s="103"/>
      <c r="AS469" s="94" t="str">
        <f>IF(AND(ISTEXT($D469),ISNUMBER($AR469)),IF(HLOOKUP(INT($I469),'1. Eingabemaske'!$I$12:$V$21,10,FALSE)&lt;&gt;0,HLOOKUP(INT($I469),'1. Eingabemaske'!$I$12:$V$21,10,FALSE),""),"")</f>
        <v/>
      </c>
      <c r="AT469" s="95" t="str">
        <f>IF(ISTEXT($D469),(IF($AQ469="",0,IF('1. Eingabemaske'!$F$19="","",(IF('1. Eingabemaske'!$F$19=0,($AP469/'1. Eingabemaske'!$G$19),($AP469-1)/('1. Eingabemaske'!$G$19-1))*$AQ469)))+IF($AS469="",0,IF('1. Eingabemaske'!$F$20="","",(IF('1. Eingabemaske'!$F$20=0,($AR469/'1. Eingabemaske'!$G$20),($AR469-1)/('1. Eingabemaske'!$G$20-1))*$AS469)))),"")</f>
        <v/>
      </c>
      <c r="AU469" s="103"/>
      <c r="AV469" s="94" t="str">
        <f>IF(AND(ISTEXT($D469),ISNUMBER($AU469)),IF(HLOOKUP(INT($I469),'1. Eingabemaske'!$I$12:$V$21,11,FALSE)&lt;&gt;0,HLOOKUP(INT($I469),'1. Eingabemaske'!$I$12:$V$21,11,FALSE),""),"")</f>
        <v/>
      </c>
      <c r="AW469" s="103"/>
      <c r="AX469" s="94" t="str">
        <f>IF(AND(ISTEXT($D469),ISNUMBER($AW469)),IF(HLOOKUP(INT($I469),'1. Eingabemaske'!$I$12:$V$21,12,FALSE)&lt;&gt;0,HLOOKUP(INT($I469),'1. Eingabemaske'!$I$12:$V$21,12,FALSE),""),"")</f>
        <v/>
      </c>
      <c r="AY469" s="95" t="str">
        <f>IF(ISTEXT($D469),SUM(IF($AV469="",0,IF('1. Eingabemaske'!$F$21="","",(IF('1. Eingabemaske'!$F$21=0,($AU469/'1. Eingabemaske'!$G$21),($AU469-1)/('1. Eingabemaske'!$G$21-1)))*$AV469)),IF($AX469="",0,IF('1. Eingabemaske'!#REF!="","",(IF('1. Eingabemaske'!#REF!=0,($AW469/'1. Eingabemaske'!#REF!),($AW469-1)/('1. Eingabemaske'!#REF!-1)))*$AX469))),"")</f>
        <v/>
      </c>
      <c r="AZ469" s="84" t="str">
        <f t="shared" si="62"/>
        <v>Bitte BES einfügen</v>
      </c>
      <c r="BA469" s="96" t="str">
        <f t="shared" si="63"/>
        <v/>
      </c>
      <c r="BB469" s="100"/>
      <c r="BC469" s="100"/>
      <c r="BD469" s="100"/>
    </row>
    <row r="470" spans="2:56" ht="13.5" thickBot="1" x14ac:dyDescent="0.45">
      <c r="B470" s="99" t="str">
        <f t="shared" si="56"/>
        <v xml:space="preserve"> </v>
      </c>
      <c r="C470" s="100"/>
      <c r="D470" s="100"/>
      <c r="E470" s="100"/>
      <c r="F470" s="100"/>
      <c r="G470" s="101"/>
      <c r="H470" s="101"/>
      <c r="I470" s="84" t="str">
        <f>IF(ISBLANK(Tableau1[[#This Row],[Name]]),"",((Tableau1[[#This Row],[Testdatum]]-Tableau1[[#This Row],[Geburtsdatum]])/365))</f>
        <v/>
      </c>
      <c r="J470" s="102" t="str">
        <f t="shared" si="57"/>
        <v xml:space="preserve"> </v>
      </c>
      <c r="K470" s="103"/>
      <c r="L470" s="103"/>
      <c r="M470" s="104" t="str">
        <f>IF(ISTEXT(D470),IF(L470="","",IF(HLOOKUP(INT($I470),'1. Eingabemaske'!$I$12:$V$21,2,FALSE)&lt;&gt;0,HLOOKUP(INT($I470),'1. Eingabemaske'!$I$12:$V$21,2,FALSE),"")),"")</f>
        <v/>
      </c>
      <c r="N470" s="105" t="str">
        <f>IF(ISTEXT($D470),IF(F470="M",IF(L470="","",IF($K470="Frühentwickler",VLOOKUP(INT($I470),'1. Eingabemaske'!$Z$12:$AF$28,5,FALSE),IF($K470="Normalentwickler",VLOOKUP(INT($I470),'1. Eingabemaske'!$Z$12:$AF$23,6,FALSE),IF($K470="Spätentwickler",VLOOKUP(INT($I470),'1. Eingabemaske'!$Z$12:$AF$23,7,FALSE),0)))+((VLOOKUP(INT($I470),'1. Eingabemaske'!$Z$12:$AF$23,2,FALSE))*(($G470-DATE(YEAR($G470),1,1)+1)/365))),IF(F470="W",(IF($K470="Frühentwickler",VLOOKUP(INT($I470),'1. Eingabemaske'!$AH$12:$AN$28,5,FALSE),IF($K470="Normalentwickler",VLOOKUP(INT($I470),'1. Eingabemaske'!$AH$12:$AN$23,6,FALSE),IF($K470="Spätentwickler",VLOOKUP(INT($I470),'1. Eingabemaske'!$AH$12:$AN$23,7,FALSE),0)))+((VLOOKUP(INT($I470),'1. Eingabemaske'!$AH$12:$AN$23,2,FALSE))*(($G470-DATE(YEAR($G470),1,1)+1)/365))),"Geschlecht fehlt!")),"")</f>
        <v/>
      </c>
      <c r="O470" s="106" t="str">
        <f>IF(ISTEXT(D470),IF(M470="","",IF('1. Eingabemaske'!$F$13="",0,(IF('1. Eingabemaske'!$F$13=0,(L470/'1. Eingabemaske'!$G$13),(L470-1)/('1. Eingabemaske'!$G$13-1))*M470*N470))),"")</f>
        <v/>
      </c>
      <c r="P470" s="103"/>
      <c r="Q470" s="103"/>
      <c r="R470" s="104" t="str">
        <f t="shared" si="58"/>
        <v/>
      </c>
      <c r="S470" s="104" t="str">
        <f>IF(AND(ISTEXT($D470),ISNUMBER(R470)),IF(HLOOKUP(INT($I470),'1. Eingabemaske'!$I$12:$V$21,3,FALSE)&lt;&gt;0,HLOOKUP(INT($I470),'1. Eingabemaske'!$I$12:$V$21,3,FALSE),""),"")</f>
        <v/>
      </c>
      <c r="T470" s="106" t="str">
        <f>IF(ISTEXT($D470),IF($S470="","",IF($R470="","",IF('1. Eingabemaske'!$F$14="",0,(IF('1. Eingabemaske'!$F$14=0,(R470/'1. Eingabemaske'!$G$14),(R470-1)/('1. Eingabemaske'!$G$14-1))*$S470)))),"")</f>
        <v/>
      </c>
      <c r="U470" s="103"/>
      <c r="V470" s="103"/>
      <c r="W470" s="104" t="str">
        <f t="shared" si="59"/>
        <v/>
      </c>
      <c r="X470" s="104" t="str">
        <f>IF(AND(ISTEXT($D470),ISNUMBER(W470)),IF(HLOOKUP(INT($I470),'1. Eingabemaske'!$I$12:$V$21,4,FALSE)&lt;&gt;0,HLOOKUP(INT($I470),'1. Eingabemaske'!$I$12:$V$21,4,FALSE),""),"")</f>
        <v/>
      </c>
      <c r="Y470" s="108" t="str">
        <f>IF(ISTEXT($D470),IF($W470="","",IF($X470="","",IF('1. Eingabemaske'!$F$15="","",(IF('1. Eingabemaske'!$F$15=0,($W470/'1. Eingabemaske'!$G$15),($W470-1)/('1. Eingabemaske'!$G$15-1))*$X470)))),"")</f>
        <v/>
      </c>
      <c r="Z470" s="103"/>
      <c r="AA470" s="103"/>
      <c r="AB470" s="104" t="str">
        <f t="shared" si="60"/>
        <v/>
      </c>
      <c r="AC470" s="104" t="str">
        <f>IF(AND(ISTEXT($D470),ISNUMBER($AB470)),IF(HLOOKUP(INT($I470),'1. Eingabemaske'!$I$12:$V$21,5,FALSE)&lt;&gt;0,HLOOKUP(INT($I470),'1. Eingabemaske'!$I$12:$V$21,5,FALSE),""),"")</f>
        <v/>
      </c>
      <c r="AD470" s="91" t="str">
        <f>IF(ISTEXT($D470),IF($AC470="","",IF('1. Eingabemaske'!$F$16="","",(IF('1. Eingabemaske'!$F$16=0,($AB470/'1. Eingabemaske'!$G$16),($AB470-1)/('1. Eingabemaske'!$G$16-1))*$AC470))),"")</f>
        <v/>
      </c>
      <c r="AE470" s="92" t="str">
        <f>IF(ISTEXT($D470),IF(F470="M",IF(L470="","",IF($K470="Frühentwickler",VLOOKUP(INT($I470),'1. Eingabemaske'!$Z$12:$AF$28,5,FALSE),IF($K470="Normalentwickler",VLOOKUP(INT($I470),'1. Eingabemaske'!$Z$12:$AF$23,6,FALSE),IF($K470="Spätentwickler",VLOOKUP(INT($I470),'1. Eingabemaske'!$Z$12:$AF$23,7,FALSE),0)))+((VLOOKUP(INT($I470),'1. Eingabemaske'!$Z$12:$AF$23,2,FALSE))*(($G470-DATE(YEAR($G470),1,1)+1)/365))),IF(F470="W",(IF($K470="Frühentwickler",VLOOKUP(INT($I470),'1. Eingabemaske'!$AH$12:$AN$28,5,FALSE),IF($K470="Normalentwickler",VLOOKUP(INT($I470),'1. Eingabemaske'!$AH$12:$AN$23,6,FALSE),IF($K470="Spätentwickler",VLOOKUP(INT($I470),'1. Eingabemaske'!$AH$12:$AN$23,7,FALSE),0)))+((VLOOKUP(INT($I470),'1. Eingabemaske'!$AH$12:$AN$23,2,FALSE))*(($G470-DATE(YEAR($G470),1,1)+1)/365))),"Geschlecht fehlt!")),"")</f>
        <v/>
      </c>
      <c r="AF470" s="93" t="str">
        <f t="shared" si="61"/>
        <v/>
      </c>
      <c r="AG470" s="103"/>
      <c r="AH470" s="94" t="str">
        <f>IF(AND(ISTEXT($D470),ISNUMBER($AG470)),IF(HLOOKUP(INT($I470),'1. Eingabemaske'!$I$12:$V$21,6,FALSE)&lt;&gt;0,HLOOKUP(INT($I470),'1. Eingabemaske'!$I$12:$V$21,6,FALSE),""),"")</f>
        <v/>
      </c>
      <c r="AI470" s="91" t="str">
        <f>IF(ISTEXT($D470),IF($AH470="","",IF('1. Eingabemaske'!$F$17="","",(IF('1. Eingabemaske'!$F$17=0,($AG470/'1. Eingabemaske'!$G$17),($AG470-1)/('1. Eingabemaske'!$G$17-1))*$AH470))),"")</f>
        <v/>
      </c>
      <c r="AJ470" s="103"/>
      <c r="AK470" s="94" t="str">
        <f>IF(AND(ISTEXT($D470),ISNUMBER($AJ470)),IF(HLOOKUP(INT($I470),'1. Eingabemaske'!$I$12:$V$21,7,FALSE)&lt;&gt;0,HLOOKUP(INT($I470),'1. Eingabemaske'!$I$12:$V$21,7,FALSE),""),"")</f>
        <v/>
      </c>
      <c r="AL470" s="91" t="str">
        <f>IF(ISTEXT($D470),IF(AJ470=0,0,IF($AK470="","",IF('1. Eingabemaske'!$F$18="","",(IF('1. Eingabemaske'!$F$18=0,($AJ470/'1. Eingabemaske'!$G$18),($AJ470-1)/('1. Eingabemaske'!$G$18-1))*$AK470)))),"")</f>
        <v/>
      </c>
      <c r="AM470" s="103"/>
      <c r="AN470" s="94" t="str">
        <f>IF(AND(ISTEXT($D470),ISNUMBER($AM470)),IF(HLOOKUP(INT($I470),'1. Eingabemaske'!$I$12:$V$21,8,FALSE)&lt;&gt;0,HLOOKUP(INT($I470),'1. Eingabemaske'!$I$12:$V$21,8,FALSE),""),"")</f>
        <v/>
      </c>
      <c r="AO470" s="89" t="str">
        <f>IF(ISTEXT($D470),IF($AN470="","",IF('1. Eingabemaske'!#REF!="","",(IF('1. Eingabemaske'!#REF!=0,($AM470/'1. Eingabemaske'!#REF!),($AM470-1)/('1. Eingabemaske'!#REF!-1))*$AN470))),"")</f>
        <v/>
      </c>
      <c r="AP470" s="110"/>
      <c r="AQ470" s="94" t="str">
        <f>IF(AND(ISTEXT($D470),ISNUMBER($AP470)),IF(HLOOKUP(INT($I470),'1. Eingabemaske'!$I$12:$V$21,9,FALSE)&lt;&gt;0,HLOOKUP(INT($I470),'1. Eingabemaske'!$I$12:$V$21,9,FALSE),""),"")</f>
        <v/>
      </c>
      <c r="AR470" s="103"/>
      <c r="AS470" s="94" t="str">
        <f>IF(AND(ISTEXT($D470),ISNUMBER($AR470)),IF(HLOOKUP(INT($I470),'1. Eingabemaske'!$I$12:$V$21,10,FALSE)&lt;&gt;0,HLOOKUP(INT($I470),'1. Eingabemaske'!$I$12:$V$21,10,FALSE),""),"")</f>
        <v/>
      </c>
      <c r="AT470" s="95" t="str">
        <f>IF(ISTEXT($D470),(IF($AQ470="",0,IF('1. Eingabemaske'!$F$19="","",(IF('1. Eingabemaske'!$F$19=0,($AP470/'1. Eingabemaske'!$G$19),($AP470-1)/('1. Eingabemaske'!$G$19-1))*$AQ470)))+IF($AS470="",0,IF('1. Eingabemaske'!$F$20="","",(IF('1. Eingabemaske'!$F$20=0,($AR470/'1. Eingabemaske'!$G$20),($AR470-1)/('1. Eingabemaske'!$G$20-1))*$AS470)))),"")</f>
        <v/>
      </c>
      <c r="AU470" s="103"/>
      <c r="AV470" s="94" t="str">
        <f>IF(AND(ISTEXT($D470),ISNUMBER($AU470)),IF(HLOOKUP(INT($I470),'1. Eingabemaske'!$I$12:$V$21,11,FALSE)&lt;&gt;0,HLOOKUP(INT($I470),'1. Eingabemaske'!$I$12:$V$21,11,FALSE),""),"")</f>
        <v/>
      </c>
      <c r="AW470" s="103"/>
      <c r="AX470" s="94" t="str">
        <f>IF(AND(ISTEXT($D470),ISNUMBER($AW470)),IF(HLOOKUP(INT($I470),'1. Eingabemaske'!$I$12:$V$21,12,FALSE)&lt;&gt;0,HLOOKUP(INT($I470),'1. Eingabemaske'!$I$12:$V$21,12,FALSE),""),"")</f>
        <v/>
      </c>
      <c r="AY470" s="95" t="str">
        <f>IF(ISTEXT($D470),SUM(IF($AV470="",0,IF('1. Eingabemaske'!$F$21="","",(IF('1. Eingabemaske'!$F$21=0,($AU470/'1. Eingabemaske'!$G$21),($AU470-1)/('1. Eingabemaske'!$G$21-1)))*$AV470)),IF($AX470="",0,IF('1. Eingabemaske'!#REF!="","",(IF('1. Eingabemaske'!#REF!=0,($AW470/'1. Eingabemaske'!#REF!),($AW470-1)/('1. Eingabemaske'!#REF!-1)))*$AX470))),"")</f>
        <v/>
      </c>
      <c r="AZ470" s="84" t="str">
        <f t="shared" si="62"/>
        <v>Bitte BES einfügen</v>
      </c>
      <c r="BA470" s="96" t="str">
        <f t="shared" si="63"/>
        <v/>
      </c>
      <c r="BB470" s="100"/>
      <c r="BC470" s="100"/>
      <c r="BD470" s="100"/>
    </row>
    <row r="471" spans="2:56" ht="13.5" thickBot="1" x14ac:dyDescent="0.45">
      <c r="B471" s="99" t="str">
        <f t="shared" si="56"/>
        <v xml:space="preserve"> </v>
      </c>
      <c r="C471" s="100"/>
      <c r="D471" s="100"/>
      <c r="E471" s="100"/>
      <c r="F471" s="100"/>
      <c r="G471" s="101"/>
      <c r="H471" s="101"/>
      <c r="I471" s="84" t="str">
        <f>IF(ISBLANK(Tableau1[[#This Row],[Name]]),"",((Tableau1[[#This Row],[Testdatum]]-Tableau1[[#This Row],[Geburtsdatum]])/365))</f>
        <v/>
      </c>
      <c r="J471" s="102" t="str">
        <f t="shared" si="57"/>
        <v xml:space="preserve"> </v>
      </c>
      <c r="K471" s="103"/>
      <c r="L471" s="103"/>
      <c r="M471" s="104" t="str">
        <f>IF(ISTEXT(D471),IF(L471="","",IF(HLOOKUP(INT($I471),'1. Eingabemaske'!$I$12:$V$21,2,FALSE)&lt;&gt;0,HLOOKUP(INT($I471),'1. Eingabemaske'!$I$12:$V$21,2,FALSE),"")),"")</f>
        <v/>
      </c>
      <c r="N471" s="105" t="str">
        <f>IF(ISTEXT($D471),IF(F471="M",IF(L471="","",IF($K471="Frühentwickler",VLOOKUP(INT($I471),'1. Eingabemaske'!$Z$12:$AF$28,5,FALSE),IF($K471="Normalentwickler",VLOOKUP(INT($I471),'1. Eingabemaske'!$Z$12:$AF$23,6,FALSE),IF($K471="Spätentwickler",VLOOKUP(INT($I471),'1. Eingabemaske'!$Z$12:$AF$23,7,FALSE),0)))+((VLOOKUP(INT($I471),'1. Eingabemaske'!$Z$12:$AF$23,2,FALSE))*(($G471-DATE(YEAR($G471),1,1)+1)/365))),IF(F471="W",(IF($K471="Frühentwickler",VLOOKUP(INT($I471),'1. Eingabemaske'!$AH$12:$AN$28,5,FALSE),IF($K471="Normalentwickler",VLOOKUP(INT($I471),'1. Eingabemaske'!$AH$12:$AN$23,6,FALSE),IF($K471="Spätentwickler",VLOOKUP(INT($I471),'1. Eingabemaske'!$AH$12:$AN$23,7,FALSE),0)))+((VLOOKUP(INT($I471),'1. Eingabemaske'!$AH$12:$AN$23,2,FALSE))*(($G471-DATE(YEAR($G471),1,1)+1)/365))),"Geschlecht fehlt!")),"")</f>
        <v/>
      </c>
      <c r="O471" s="106" t="str">
        <f>IF(ISTEXT(D471),IF(M471="","",IF('1. Eingabemaske'!$F$13="",0,(IF('1. Eingabemaske'!$F$13=0,(L471/'1. Eingabemaske'!$G$13),(L471-1)/('1. Eingabemaske'!$G$13-1))*M471*N471))),"")</f>
        <v/>
      </c>
      <c r="P471" s="103"/>
      <c r="Q471" s="103"/>
      <c r="R471" s="104" t="str">
        <f t="shared" si="58"/>
        <v/>
      </c>
      <c r="S471" s="104" t="str">
        <f>IF(AND(ISTEXT($D471),ISNUMBER(R471)),IF(HLOOKUP(INT($I471),'1. Eingabemaske'!$I$12:$V$21,3,FALSE)&lt;&gt;0,HLOOKUP(INT($I471),'1. Eingabemaske'!$I$12:$V$21,3,FALSE),""),"")</f>
        <v/>
      </c>
      <c r="T471" s="106" t="str">
        <f>IF(ISTEXT($D471),IF($S471="","",IF($R471="","",IF('1. Eingabemaske'!$F$14="",0,(IF('1. Eingabemaske'!$F$14=0,(R471/'1. Eingabemaske'!$G$14),(R471-1)/('1. Eingabemaske'!$G$14-1))*$S471)))),"")</f>
        <v/>
      </c>
      <c r="U471" s="103"/>
      <c r="V471" s="103"/>
      <c r="W471" s="104" t="str">
        <f t="shared" si="59"/>
        <v/>
      </c>
      <c r="X471" s="104" t="str">
        <f>IF(AND(ISTEXT($D471),ISNUMBER(W471)),IF(HLOOKUP(INT($I471),'1. Eingabemaske'!$I$12:$V$21,4,FALSE)&lt;&gt;0,HLOOKUP(INT($I471),'1. Eingabemaske'!$I$12:$V$21,4,FALSE),""),"")</f>
        <v/>
      </c>
      <c r="Y471" s="108" t="str">
        <f>IF(ISTEXT($D471),IF($W471="","",IF($X471="","",IF('1. Eingabemaske'!$F$15="","",(IF('1. Eingabemaske'!$F$15=0,($W471/'1. Eingabemaske'!$G$15),($W471-1)/('1. Eingabemaske'!$G$15-1))*$X471)))),"")</f>
        <v/>
      </c>
      <c r="Z471" s="103"/>
      <c r="AA471" s="103"/>
      <c r="AB471" s="104" t="str">
        <f t="shared" si="60"/>
        <v/>
      </c>
      <c r="AC471" s="104" t="str">
        <f>IF(AND(ISTEXT($D471),ISNUMBER($AB471)),IF(HLOOKUP(INT($I471),'1. Eingabemaske'!$I$12:$V$21,5,FALSE)&lt;&gt;0,HLOOKUP(INT($I471),'1. Eingabemaske'!$I$12:$V$21,5,FALSE),""),"")</f>
        <v/>
      </c>
      <c r="AD471" s="91" t="str">
        <f>IF(ISTEXT($D471),IF($AC471="","",IF('1. Eingabemaske'!$F$16="","",(IF('1. Eingabemaske'!$F$16=0,($AB471/'1. Eingabemaske'!$G$16),($AB471-1)/('1. Eingabemaske'!$G$16-1))*$AC471))),"")</f>
        <v/>
      </c>
      <c r="AE471" s="92" t="str">
        <f>IF(ISTEXT($D471),IF(F471="M",IF(L471="","",IF($K471="Frühentwickler",VLOOKUP(INT($I471),'1. Eingabemaske'!$Z$12:$AF$28,5,FALSE),IF($K471="Normalentwickler",VLOOKUP(INT($I471),'1. Eingabemaske'!$Z$12:$AF$23,6,FALSE),IF($K471="Spätentwickler",VLOOKUP(INT($I471),'1. Eingabemaske'!$Z$12:$AF$23,7,FALSE),0)))+((VLOOKUP(INT($I471),'1. Eingabemaske'!$Z$12:$AF$23,2,FALSE))*(($G471-DATE(YEAR($G471),1,1)+1)/365))),IF(F471="W",(IF($K471="Frühentwickler",VLOOKUP(INT($I471),'1. Eingabemaske'!$AH$12:$AN$28,5,FALSE),IF($K471="Normalentwickler",VLOOKUP(INT($I471),'1. Eingabemaske'!$AH$12:$AN$23,6,FALSE),IF($K471="Spätentwickler",VLOOKUP(INT($I471),'1. Eingabemaske'!$AH$12:$AN$23,7,FALSE),0)))+((VLOOKUP(INT($I471),'1. Eingabemaske'!$AH$12:$AN$23,2,FALSE))*(($G471-DATE(YEAR($G471),1,1)+1)/365))),"Geschlecht fehlt!")),"")</f>
        <v/>
      </c>
      <c r="AF471" s="93" t="str">
        <f t="shared" si="61"/>
        <v/>
      </c>
      <c r="AG471" s="103"/>
      <c r="AH471" s="94" t="str">
        <f>IF(AND(ISTEXT($D471),ISNUMBER($AG471)),IF(HLOOKUP(INT($I471),'1. Eingabemaske'!$I$12:$V$21,6,FALSE)&lt;&gt;0,HLOOKUP(INT($I471),'1. Eingabemaske'!$I$12:$V$21,6,FALSE),""),"")</f>
        <v/>
      </c>
      <c r="AI471" s="91" t="str">
        <f>IF(ISTEXT($D471),IF($AH471="","",IF('1. Eingabemaske'!$F$17="","",(IF('1. Eingabemaske'!$F$17=0,($AG471/'1. Eingabemaske'!$G$17),($AG471-1)/('1. Eingabemaske'!$G$17-1))*$AH471))),"")</f>
        <v/>
      </c>
      <c r="AJ471" s="103"/>
      <c r="AK471" s="94" t="str">
        <f>IF(AND(ISTEXT($D471),ISNUMBER($AJ471)),IF(HLOOKUP(INT($I471),'1. Eingabemaske'!$I$12:$V$21,7,FALSE)&lt;&gt;0,HLOOKUP(INT($I471),'1. Eingabemaske'!$I$12:$V$21,7,FALSE),""),"")</f>
        <v/>
      </c>
      <c r="AL471" s="91" t="str">
        <f>IF(ISTEXT($D471),IF(AJ471=0,0,IF($AK471="","",IF('1. Eingabemaske'!$F$18="","",(IF('1. Eingabemaske'!$F$18=0,($AJ471/'1. Eingabemaske'!$G$18),($AJ471-1)/('1. Eingabemaske'!$G$18-1))*$AK471)))),"")</f>
        <v/>
      </c>
      <c r="AM471" s="103"/>
      <c r="AN471" s="94" t="str">
        <f>IF(AND(ISTEXT($D471),ISNUMBER($AM471)),IF(HLOOKUP(INT($I471),'1. Eingabemaske'!$I$12:$V$21,8,FALSE)&lt;&gt;0,HLOOKUP(INT($I471),'1. Eingabemaske'!$I$12:$V$21,8,FALSE),""),"")</f>
        <v/>
      </c>
      <c r="AO471" s="89" t="str">
        <f>IF(ISTEXT($D471),IF($AN471="","",IF('1. Eingabemaske'!#REF!="","",(IF('1. Eingabemaske'!#REF!=0,($AM471/'1. Eingabemaske'!#REF!),($AM471-1)/('1. Eingabemaske'!#REF!-1))*$AN471))),"")</f>
        <v/>
      </c>
      <c r="AP471" s="110"/>
      <c r="AQ471" s="94" t="str">
        <f>IF(AND(ISTEXT($D471),ISNUMBER($AP471)),IF(HLOOKUP(INT($I471),'1. Eingabemaske'!$I$12:$V$21,9,FALSE)&lt;&gt;0,HLOOKUP(INT($I471),'1. Eingabemaske'!$I$12:$V$21,9,FALSE),""),"")</f>
        <v/>
      </c>
      <c r="AR471" s="103"/>
      <c r="AS471" s="94" t="str">
        <f>IF(AND(ISTEXT($D471),ISNUMBER($AR471)),IF(HLOOKUP(INT($I471),'1. Eingabemaske'!$I$12:$V$21,10,FALSE)&lt;&gt;0,HLOOKUP(INT($I471),'1. Eingabemaske'!$I$12:$V$21,10,FALSE),""),"")</f>
        <v/>
      </c>
      <c r="AT471" s="95" t="str">
        <f>IF(ISTEXT($D471),(IF($AQ471="",0,IF('1. Eingabemaske'!$F$19="","",(IF('1. Eingabemaske'!$F$19=0,($AP471/'1. Eingabemaske'!$G$19),($AP471-1)/('1. Eingabemaske'!$G$19-1))*$AQ471)))+IF($AS471="",0,IF('1. Eingabemaske'!$F$20="","",(IF('1. Eingabemaske'!$F$20=0,($AR471/'1. Eingabemaske'!$G$20),($AR471-1)/('1. Eingabemaske'!$G$20-1))*$AS471)))),"")</f>
        <v/>
      </c>
      <c r="AU471" s="103"/>
      <c r="AV471" s="94" t="str">
        <f>IF(AND(ISTEXT($D471),ISNUMBER($AU471)),IF(HLOOKUP(INT($I471),'1. Eingabemaske'!$I$12:$V$21,11,FALSE)&lt;&gt;0,HLOOKUP(INT($I471),'1. Eingabemaske'!$I$12:$V$21,11,FALSE),""),"")</f>
        <v/>
      </c>
      <c r="AW471" s="103"/>
      <c r="AX471" s="94" t="str">
        <f>IF(AND(ISTEXT($D471),ISNUMBER($AW471)),IF(HLOOKUP(INT($I471),'1. Eingabemaske'!$I$12:$V$21,12,FALSE)&lt;&gt;0,HLOOKUP(INT($I471),'1. Eingabemaske'!$I$12:$V$21,12,FALSE),""),"")</f>
        <v/>
      </c>
      <c r="AY471" s="95" t="str">
        <f>IF(ISTEXT($D471),SUM(IF($AV471="",0,IF('1. Eingabemaske'!$F$21="","",(IF('1. Eingabemaske'!$F$21=0,($AU471/'1. Eingabemaske'!$G$21),($AU471-1)/('1. Eingabemaske'!$G$21-1)))*$AV471)),IF($AX471="",0,IF('1. Eingabemaske'!#REF!="","",(IF('1. Eingabemaske'!#REF!=0,($AW471/'1. Eingabemaske'!#REF!),($AW471-1)/('1. Eingabemaske'!#REF!-1)))*$AX471))),"")</f>
        <v/>
      </c>
      <c r="AZ471" s="84" t="str">
        <f t="shared" si="62"/>
        <v>Bitte BES einfügen</v>
      </c>
      <c r="BA471" s="96" t="str">
        <f t="shared" si="63"/>
        <v/>
      </c>
      <c r="BB471" s="100"/>
      <c r="BC471" s="100"/>
      <c r="BD471" s="100"/>
    </row>
    <row r="472" spans="2:56" ht="13.5" thickBot="1" x14ac:dyDescent="0.45">
      <c r="B472" s="99" t="str">
        <f t="shared" si="56"/>
        <v xml:space="preserve"> </v>
      </c>
      <c r="C472" s="100"/>
      <c r="D472" s="100"/>
      <c r="E472" s="100"/>
      <c r="F472" s="100"/>
      <c r="G472" s="101"/>
      <c r="H472" s="101"/>
      <c r="I472" s="84" t="str">
        <f>IF(ISBLANK(Tableau1[[#This Row],[Name]]),"",((Tableau1[[#This Row],[Testdatum]]-Tableau1[[#This Row],[Geburtsdatum]])/365))</f>
        <v/>
      </c>
      <c r="J472" s="102" t="str">
        <f t="shared" si="57"/>
        <v xml:space="preserve"> </v>
      </c>
      <c r="K472" s="103"/>
      <c r="L472" s="103"/>
      <c r="M472" s="104" t="str">
        <f>IF(ISTEXT(D472),IF(L472="","",IF(HLOOKUP(INT($I472),'1. Eingabemaske'!$I$12:$V$21,2,FALSE)&lt;&gt;0,HLOOKUP(INT($I472),'1. Eingabemaske'!$I$12:$V$21,2,FALSE),"")),"")</f>
        <v/>
      </c>
      <c r="N472" s="105" t="str">
        <f>IF(ISTEXT($D472),IF(F472="M",IF(L472="","",IF($K472="Frühentwickler",VLOOKUP(INT($I472),'1. Eingabemaske'!$Z$12:$AF$28,5,FALSE),IF($K472="Normalentwickler",VLOOKUP(INT($I472),'1. Eingabemaske'!$Z$12:$AF$23,6,FALSE),IF($K472="Spätentwickler",VLOOKUP(INT($I472),'1. Eingabemaske'!$Z$12:$AF$23,7,FALSE),0)))+((VLOOKUP(INT($I472),'1. Eingabemaske'!$Z$12:$AF$23,2,FALSE))*(($G472-DATE(YEAR($G472),1,1)+1)/365))),IF(F472="W",(IF($K472="Frühentwickler",VLOOKUP(INT($I472),'1. Eingabemaske'!$AH$12:$AN$28,5,FALSE),IF($K472="Normalentwickler",VLOOKUP(INT($I472),'1. Eingabemaske'!$AH$12:$AN$23,6,FALSE),IF($K472="Spätentwickler",VLOOKUP(INT($I472),'1. Eingabemaske'!$AH$12:$AN$23,7,FALSE),0)))+((VLOOKUP(INT($I472),'1. Eingabemaske'!$AH$12:$AN$23,2,FALSE))*(($G472-DATE(YEAR($G472),1,1)+1)/365))),"Geschlecht fehlt!")),"")</f>
        <v/>
      </c>
      <c r="O472" s="106" t="str">
        <f>IF(ISTEXT(D472),IF(M472="","",IF('1. Eingabemaske'!$F$13="",0,(IF('1. Eingabemaske'!$F$13=0,(L472/'1. Eingabemaske'!$G$13),(L472-1)/('1. Eingabemaske'!$G$13-1))*M472*N472))),"")</f>
        <v/>
      </c>
      <c r="P472" s="103"/>
      <c r="Q472" s="103"/>
      <c r="R472" s="104" t="str">
        <f t="shared" si="58"/>
        <v/>
      </c>
      <c r="S472" s="104" t="str">
        <f>IF(AND(ISTEXT($D472),ISNUMBER(R472)),IF(HLOOKUP(INT($I472),'1. Eingabemaske'!$I$12:$V$21,3,FALSE)&lt;&gt;0,HLOOKUP(INT($I472),'1. Eingabemaske'!$I$12:$V$21,3,FALSE),""),"")</f>
        <v/>
      </c>
      <c r="T472" s="106" t="str">
        <f>IF(ISTEXT($D472),IF($S472="","",IF($R472="","",IF('1. Eingabemaske'!$F$14="",0,(IF('1. Eingabemaske'!$F$14=0,(R472/'1. Eingabemaske'!$G$14),(R472-1)/('1. Eingabemaske'!$G$14-1))*$S472)))),"")</f>
        <v/>
      </c>
      <c r="U472" s="103"/>
      <c r="V472" s="103"/>
      <c r="W472" s="104" t="str">
        <f t="shared" si="59"/>
        <v/>
      </c>
      <c r="X472" s="104" t="str">
        <f>IF(AND(ISTEXT($D472),ISNUMBER(W472)),IF(HLOOKUP(INT($I472),'1. Eingabemaske'!$I$12:$V$21,4,FALSE)&lt;&gt;0,HLOOKUP(INT($I472),'1. Eingabemaske'!$I$12:$V$21,4,FALSE),""),"")</f>
        <v/>
      </c>
      <c r="Y472" s="108" t="str">
        <f>IF(ISTEXT($D472),IF($W472="","",IF($X472="","",IF('1. Eingabemaske'!$F$15="","",(IF('1. Eingabemaske'!$F$15=0,($W472/'1. Eingabemaske'!$G$15),($W472-1)/('1. Eingabemaske'!$G$15-1))*$X472)))),"")</f>
        <v/>
      </c>
      <c r="Z472" s="103"/>
      <c r="AA472" s="103"/>
      <c r="AB472" s="104" t="str">
        <f t="shared" si="60"/>
        <v/>
      </c>
      <c r="AC472" s="104" t="str">
        <f>IF(AND(ISTEXT($D472),ISNUMBER($AB472)),IF(HLOOKUP(INT($I472),'1. Eingabemaske'!$I$12:$V$21,5,FALSE)&lt;&gt;0,HLOOKUP(INT($I472),'1. Eingabemaske'!$I$12:$V$21,5,FALSE),""),"")</f>
        <v/>
      </c>
      <c r="AD472" s="91" t="str">
        <f>IF(ISTEXT($D472),IF($AC472="","",IF('1. Eingabemaske'!$F$16="","",(IF('1. Eingabemaske'!$F$16=0,($AB472/'1. Eingabemaske'!$G$16),($AB472-1)/('1. Eingabemaske'!$G$16-1))*$AC472))),"")</f>
        <v/>
      </c>
      <c r="AE472" s="92" t="str">
        <f>IF(ISTEXT($D472),IF(F472="M",IF(L472="","",IF($K472="Frühentwickler",VLOOKUP(INT($I472),'1. Eingabemaske'!$Z$12:$AF$28,5,FALSE),IF($K472="Normalentwickler",VLOOKUP(INT($I472),'1. Eingabemaske'!$Z$12:$AF$23,6,FALSE),IF($K472="Spätentwickler",VLOOKUP(INT($I472),'1. Eingabemaske'!$Z$12:$AF$23,7,FALSE),0)))+((VLOOKUP(INT($I472),'1. Eingabemaske'!$Z$12:$AF$23,2,FALSE))*(($G472-DATE(YEAR($G472),1,1)+1)/365))),IF(F472="W",(IF($K472="Frühentwickler",VLOOKUP(INT($I472),'1. Eingabemaske'!$AH$12:$AN$28,5,FALSE),IF($K472="Normalentwickler",VLOOKUP(INT($I472),'1. Eingabemaske'!$AH$12:$AN$23,6,FALSE),IF($K472="Spätentwickler",VLOOKUP(INT($I472),'1. Eingabemaske'!$AH$12:$AN$23,7,FALSE),0)))+((VLOOKUP(INT($I472),'1. Eingabemaske'!$AH$12:$AN$23,2,FALSE))*(($G472-DATE(YEAR($G472),1,1)+1)/365))),"Geschlecht fehlt!")),"")</f>
        <v/>
      </c>
      <c r="AF472" s="93" t="str">
        <f t="shared" si="61"/>
        <v/>
      </c>
      <c r="AG472" s="103"/>
      <c r="AH472" s="94" t="str">
        <f>IF(AND(ISTEXT($D472),ISNUMBER($AG472)),IF(HLOOKUP(INT($I472),'1. Eingabemaske'!$I$12:$V$21,6,FALSE)&lt;&gt;0,HLOOKUP(INT($I472),'1. Eingabemaske'!$I$12:$V$21,6,FALSE),""),"")</f>
        <v/>
      </c>
      <c r="AI472" s="91" t="str">
        <f>IF(ISTEXT($D472),IF($AH472="","",IF('1. Eingabemaske'!$F$17="","",(IF('1. Eingabemaske'!$F$17=0,($AG472/'1. Eingabemaske'!$G$17),($AG472-1)/('1. Eingabemaske'!$G$17-1))*$AH472))),"")</f>
        <v/>
      </c>
      <c r="AJ472" s="103"/>
      <c r="AK472" s="94" t="str">
        <f>IF(AND(ISTEXT($D472),ISNUMBER($AJ472)),IF(HLOOKUP(INT($I472),'1. Eingabemaske'!$I$12:$V$21,7,FALSE)&lt;&gt;0,HLOOKUP(INT($I472),'1. Eingabemaske'!$I$12:$V$21,7,FALSE),""),"")</f>
        <v/>
      </c>
      <c r="AL472" s="91" t="str">
        <f>IF(ISTEXT($D472),IF(AJ472=0,0,IF($AK472="","",IF('1. Eingabemaske'!$F$18="","",(IF('1. Eingabemaske'!$F$18=0,($AJ472/'1. Eingabemaske'!$G$18),($AJ472-1)/('1. Eingabemaske'!$G$18-1))*$AK472)))),"")</f>
        <v/>
      </c>
      <c r="AM472" s="103"/>
      <c r="AN472" s="94" t="str">
        <f>IF(AND(ISTEXT($D472),ISNUMBER($AM472)),IF(HLOOKUP(INT($I472),'1. Eingabemaske'!$I$12:$V$21,8,FALSE)&lt;&gt;0,HLOOKUP(INT($I472),'1. Eingabemaske'!$I$12:$V$21,8,FALSE),""),"")</f>
        <v/>
      </c>
      <c r="AO472" s="89" t="str">
        <f>IF(ISTEXT($D472),IF($AN472="","",IF('1. Eingabemaske'!#REF!="","",(IF('1. Eingabemaske'!#REF!=0,($AM472/'1. Eingabemaske'!#REF!),($AM472-1)/('1. Eingabemaske'!#REF!-1))*$AN472))),"")</f>
        <v/>
      </c>
      <c r="AP472" s="110"/>
      <c r="AQ472" s="94" t="str">
        <f>IF(AND(ISTEXT($D472),ISNUMBER($AP472)),IF(HLOOKUP(INT($I472),'1. Eingabemaske'!$I$12:$V$21,9,FALSE)&lt;&gt;0,HLOOKUP(INT($I472),'1. Eingabemaske'!$I$12:$V$21,9,FALSE),""),"")</f>
        <v/>
      </c>
      <c r="AR472" s="103"/>
      <c r="AS472" s="94" t="str">
        <f>IF(AND(ISTEXT($D472),ISNUMBER($AR472)),IF(HLOOKUP(INT($I472),'1. Eingabemaske'!$I$12:$V$21,10,FALSE)&lt;&gt;0,HLOOKUP(INT($I472),'1. Eingabemaske'!$I$12:$V$21,10,FALSE),""),"")</f>
        <v/>
      </c>
      <c r="AT472" s="95" t="str">
        <f>IF(ISTEXT($D472),(IF($AQ472="",0,IF('1. Eingabemaske'!$F$19="","",(IF('1. Eingabemaske'!$F$19=0,($AP472/'1. Eingabemaske'!$G$19),($AP472-1)/('1. Eingabemaske'!$G$19-1))*$AQ472)))+IF($AS472="",0,IF('1. Eingabemaske'!$F$20="","",(IF('1. Eingabemaske'!$F$20=0,($AR472/'1. Eingabemaske'!$G$20),($AR472-1)/('1. Eingabemaske'!$G$20-1))*$AS472)))),"")</f>
        <v/>
      </c>
      <c r="AU472" s="103"/>
      <c r="AV472" s="94" t="str">
        <f>IF(AND(ISTEXT($D472),ISNUMBER($AU472)),IF(HLOOKUP(INT($I472),'1. Eingabemaske'!$I$12:$V$21,11,FALSE)&lt;&gt;0,HLOOKUP(INT($I472),'1. Eingabemaske'!$I$12:$V$21,11,FALSE),""),"")</f>
        <v/>
      </c>
      <c r="AW472" s="103"/>
      <c r="AX472" s="94" t="str">
        <f>IF(AND(ISTEXT($D472),ISNUMBER($AW472)),IF(HLOOKUP(INT($I472),'1. Eingabemaske'!$I$12:$V$21,12,FALSE)&lt;&gt;0,HLOOKUP(INT($I472),'1. Eingabemaske'!$I$12:$V$21,12,FALSE),""),"")</f>
        <v/>
      </c>
      <c r="AY472" s="95" t="str">
        <f>IF(ISTEXT($D472),SUM(IF($AV472="",0,IF('1. Eingabemaske'!$F$21="","",(IF('1. Eingabemaske'!$F$21=0,($AU472/'1. Eingabemaske'!$G$21),($AU472-1)/('1. Eingabemaske'!$G$21-1)))*$AV472)),IF($AX472="",0,IF('1. Eingabemaske'!#REF!="","",(IF('1. Eingabemaske'!#REF!=0,($AW472/'1. Eingabemaske'!#REF!),($AW472-1)/('1. Eingabemaske'!#REF!-1)))*$AX472))),"")</f>
        <v/>
      </c>
      <c r="AZ472" s="84" t="str">
        <f t="shared" si="62"/>
        <v>Bitte BES einfügen</v>
      </c>
      <c r="BA472" s="96" t="str">
        <f t="shared" si="63"/>
        <v/>
      </c>
      <c r="BB472" s="100"/>
      <c r="BC472" s="100"/>
      <c r="BD472" s="100"/>
    </row>
    <row r="473" spans="2:56" ht="13.5" thickBot="1" x14ac:dyDescent="0.45">
      <c r="B473" s="99" t="str">
        <f t="shared" si="56"/>
        <v xml:space="preserve"> </v>
      </c>
      <c r="C473" s="100"/>
      <c r="D473" s="100"/>
      <c r="E473" s="100"/>
      <c r="F473" s="100"/>
      <c r="G473" s="101"/>
      <c r="H473" s="101"/>
      <c r="I473" s="84" t="str">
        <f>IF(ISBLANK(Tableau1[[#This Row],[Name]]),"",((Tableau1[[#This Row],[Testdatum]]-Tableau1[[#This Row],[Geburtsdatum]])/365))</f>
        <v/>
      </c>
      <c r="J473" s="102" t="str">
        <f t="shared" si="57"/>
        <v xml:space="preserve"> </v>
      </c>
      <c r="K473" s="103"/>
      <c r="L473" s="103"/>
      <c r="M473" s="104" t="str">
        <f>IF(ISTEXT(D473),IF(L473="","",IF(HLOOKUP(INT($I473),'1. Eingabemaske'!$I$12:$V$21,2,FALSE)&lt;&gt;0,HLOOKUP(INT($I473),'1. Eingabemaske'!$I$12:$V$21,2,FALSE),"")),"")</f>
        <v/>
      </c>
      <c r="N473" s="105" t="str">
        <f>IF(ISTEXT($D473),IF(F473="M",IF(L473="","",IF($K473="Frühentwickler",VLOOKUP(INT($I473),'1. Eingabemaske'!$Z$12:$AF$28,5,FALSE),IF($K473="Normalentwickler",VLOOKUP(INT($I473),'1. Eingabemaske'!$Z$12:$AF$23,6,FALSE),IF($K473="Spätentwickler",VLOOKUP(INT($I473),'1. Eingabemaske'!$Z$12:$AF$23,7,FALSE),0)))+((VLOOKUP(INT($I473),'1. Eingabemaske'!$Z$12:$AF$23,2,FALSE))*(($G473-DATE(YEAR($G473),1,1)+1)/365))),IF(F473="W",(IF($K473="Frühentwickler",VLOOKUP(INT($I473),'1. Eingabemaske'!$AH$12:$AN$28,5,FALSE),IF($K473="Normalentwickler",VLOOKUP(INT($I473),'1. Eingabemaske'!$AH$12:$AN$23,6,FALSE),IF($K473="Spätentwickler",VLOOKUP(INT($I473),'1. Eingabemaske'!$AH$12:$AN$23,7,FALSE),0)))+((VLOOKUP(INT($I473),'1. Eingabemaske'!$AH$12:$AN$23,2,FALSE))*(($G473-DATE(YEAR($G473),1,1)+1)/365))),"Geschlecht fehlt!")),"")</f>
        <v/>
      </c>
      <c r="O473" s="106" t="str">
        <f>IF(ISTEXT(D473),IF(M473="","",IF('1. Eingabemaske'!$F$13="",0,(IF('1. Eingabemaske'!$F$13=0,(L473/'1. Eingabemaske'!$G$13),(L473-1)/('1. Eingabemaske'!$G$13-1))*M473*N473))),"")</f>
        <v/>
      </c>
      <c r="P473" s="103"/>
      <c r="Q473" s="103"/>
      <c r="R473" s="104" t="str">
        <f t="shared" si="58"/>
        <v/>
      </c>
      <c r="S473" s="104" t="str">
        <f>IF(AND(ISTEXT($D473),ISNUMBER(R473)),IF(HLOOKUP(INT($I473),'1. Eingabemaske'!$I$12:$V$21,3,FALSE)&lt;&gt;0,HLOOKUP(INT($I473),'1. Eingabemaske'!$I$12:$V$21,3,FALSE),""),"")</f>
        <v/>
      </c>
      <c r="T473" s="106" t="str">
        <f>IF(ISTEXT($D473),IF($S473="","",IF($R473="","",IF('1. Eingabemaske'!$F$14="",0,(IF('1. Eingabemaske'!$F$14=0,(R473/'1. Eingabemaske'!$G$14),(R473-1)/('1. Eingabemaske'!$G$14-1))*$S473)))),"")</f>
        <v/>
      </c>
      <c r="U473" s="103"/>
      <c r="V473" s="103"/>
      <c r="W473" s="104" t="str">
        <f t="shared" si="59"/>
        <v/>
      </c>
      <c r="X473" s="104" t="str">
        <f>IF(AND(ISTEXT($D473),ISNUMBER(W473)),IF(HLOOKUP(INT($I473),'1. Eingabemaske'!$I$12:$V$21,4,FALSE)&lt;&gt;0,HLOOKUP(INT($I473),'1. Eingabemaske'!$I$12:$V$21,4,FALSE),""),"")</f>
        <v/>
      </c>
      <c r="Y473" s="108" t="str">
        <f>IF(ISTEXT($D473),IF($W473="","",IF($X473="","",IF('1. Eingabemaske'!$F$15="","",(IF('1. Eingabemaske'!$F$15=0,($W473/'1. Eingabemaske'!$G$15),($W473-1)/('1. Eingabemaske'!$G$15-1))*$X473)))),"")</f>
        <v/>
      </c>
      <c r="Z473" s="103"/>
      <c r="AA473" s="103"/>
      <c r="AB473" s="104" t="str">
        <f t="shared" si="60"/>
        <v/>
      </c>
      <c r="AC473" s="104" t="str">
        <f>IF(AND(ISTEXT($D473),ISNUMBER($AB473)),IF(HLOOKUP(INT($I473),'1. Eingabemaske'!$I$12:$V$21,5,FALSE)&lt;&gt;0,HLOOKUP(INT($I473),'1. Eingabemaske'!$I$12:$V$21,5,FALSE),""),"")</f>
        <v/>
      </c>
      <c r="AD473" s="91" t="str">
        <f>IF(ISTEXT($D473),IF($AC473="","",IF('1. Eingabemaske'!$F$16="","",(IF('1. Eingabemaske'!$F$16=0,($AB473/'1. Eingabemaske'!$G$16),($AB473-1)/('1. Eingabemaske'!$G$16-1))*$AC473))),"")</f>
        <v/>
      </c>
      <c r="AE473" s="92" t="str">
        <f>IF(ISTEXT($D473),IF(F473="M",IF(L473="","",IF($K473="Frühentwickler",VLOOKUP(INT($I473),'1. Eingabemaske'!$Z$12:$AF$28,5,FALSE),IF($K473="Normalentwickler",VLOOKUP(INT($I473),'1. Eingabemaske'!$Z$12:$AF$23,6,FALSE),IF($K473="Spätentwickler",VLOOKUP(INT($I473),'1. Eingabemaske'!$Z$12:$AF$23,7,FALSE),0)))+((VLOOKUP(INT($I473),'1. Eingabemaske'!$Z$12:$AF$23,2,FALSE))*(($G473-DATE(YEAR($G473),1,1)+1)/365))),IF(F473="W",(IF($K473="Frühentwickler",VLOOKUP(INT($I473),'1. Eingabemaske'!$AH$12:$AN$28,5,FALSE),IF($K473="Normalentwickler",VLOOKUP(INT($I473),'1. Eingabemaske'!$AH$12:$AN$23,6,FALSE),IF($K473="Spätentwickler",VLOOKUP(INT($I473),'1. Eingabemaske'!$AH$12:$AN$23,7,FALSE),0)))+((VLOOKUP(INT($I473),'1. Eingabemaske'!$AH$12:$AN$23,2,FALSE))*(($G473-DATE(YEAR($G473),1,1)+1)/365))),"Geschlecht fehlt!")),"")</f>
        <v/>
      </c>
      <c r="AF473" s="93" t="str">
        <f t="shared" si="61"/>
        <v/>
      </c>
      <c r="AG473" s="103"/>
      <c r="AH473" s="94" t="str">
        <f>IF(AND(ISTEXT($D473),ISNUMBER($AG473)),IF(HLOOKUP(INT($I473),'1. Eingabemaske'!$I$12:$V$21,6,FALSE)&lt;&gt;0,HLOOKUP(INT($I473),'1. Eingabemaske'!$I$12:$V$21,6,FALSE),""),"")</f>
        <v/>
      </c>
      <c r="AI473" s="91" t="str">
        <f>IF(ISTEXT($D473),IF($AH473="","",IF('1. Eingabemaske'!$F$17="","",(IF('1. Eingabemaske'!$F$17=0,($AG473/'1. Eingabemaske'!$G$17),($AG473-1)/('1. Eingabemaske'!$G$17-1))*$AH473))),"")</f>
        <v/>
      </c>
      <c r="AJ473" s="103"/>
      <c r="AK473" s="94" t="str">
        <f>IF(AND(ISTEXT($D473),ISNUMBER($AJ473)),IF(HLOOKUP(INT($I473),'1. Eingabemaske'!$I$12:$V$21,7,FALSE)&lt;&gt;0,HLOOKUP(INT($I473),'1. Eingabemaske'!$I$12:$V$21,7,FALSE),""),"")</f>
        <v/>
      </c>
      <c r="AL473" s="91" t="str">
        <f>IF(ISTEXT($D473),IF(AJ473=0,0,IF($AK473="","",IF('1. Eingabemaske'!$F$18="","",(IF('1. Eingabemaske'!$F$18=0,($AJ473/'1. Eingabemaske'!$G$18),($AJ473-1)/('1. Eingabemaske'!$G$18-1))*$AK473)))),"")</f>
        <v/>
      </c>
      <c r="AM473" s="103"/>
      <c r="AN473" s="94" t="str">
        <f>IF(AND(ISTEXT($D473),ISNUMBER($AM473)),IF(HLOOKUP(INT($I473),'1. Eingabemaske'!$I$12:$V$21,8,FALSE)&lt;&gt;0,HLOOKUP(INT($I473),'1. Eingabemaske'!$I$12:$V$21,8,FALSE),""),"")</f>
        <v/>
      </c>
      <c r="AO473" s="89" t="str">
        <f>IF(ISTEXT($D473),IF($AN473="","",IF('1. Eingabemaske'!#REF!="","",(IF('1. Eingabemaske'!#REF!=0,($AM473/'1. Eingabemaske'!#REF!),($AM473-1)/('1. Eingabemaske'!#REF!-1))*$AN473))),"")</f>
        <v/>
      </c>
      <c r="AP473" s="110"/>
      <c r="AQ473" s="94" t="str">
        <f>IF(AND(ISTEXT($D473),ISNUMBER($AP473)),IF(HLOOKUP(INT($I473),'1. Eingabemaske'!$I$12:$V$21,9,FALSE)&lt;&gt;0,HLOOKUP(INT($I473),'1. Eingabemaske'!$I$12:$V$21,9,FALSE),""),"")</f>
        <v/>
      </c>
      <c r="AR473" s="103"/>
      <c r="AS473" s="94" t="str">
        <f>IF(AND(ISTEXT($D473),ISNUMBER($AR473)),IF(HLOOKUP(INT($I473),'1. Eingabemaske'!$I$12:$V$21,10,FALSE)&lt;&gt;0,HLOOKUP(INT($I473),'1. Eingabemaske'!$I$12:$V$21,10,FALSE),""),"")</f>
        <v/>
      </c>
      <c r="AT473" s="95" t="str">
        <f>IF(ISTEXT($D473),(IF($AQ473="",0,IF('1. Eingabemaske'!$F$19="","",(IF('1. Eingabemaske'!$F$19=0,($AP473/'1. Eingabemaske'!$G$19),($AP473-1)/('1. Eingabemaske'!$G$19-1))*$AQ473)))+IF($AS473="",0,IF('1. Eingabemaske'!$F$20="","",(IF('1. Eingabemaske'!$F$20=0,($AR473/'1. Eingabemaske'!$G$20),($AR473-1)/('1. Eingabemaske'!$G$20-1))*$AS473)))),"")</f>
        <v/>
      </c>
      <c r="AU473" s="103"/>
      <c r="AV473" s="94" t="str">
        <f>IF(AND(ISTEXT($D473),ISNUMBER($AU473)),IF(HLOOKUP(INT($I473),'1. Eingabemaske'!$I$12:$V$21,11,FALSE)&lt;&gt;0,HLOOKUP(INT($I473),'1. Eingabemaske'!$I$12:$V$21,11,FALSE),""),"")</f>
        <v/>
      </c>
      <c r="AW473" s="103"/>
      <c r="AX473" s="94" t="str">
        <f>IF(AND(ISTEXT($D473),ISNUMBER($AW473)),IF(HLOOKUP(INT($I473),'1. Eingabemaske'!$I$12:$V$21,12,FALSE)&lt;&gt;0,HLOOKUP(INT($I473),'1. Eingabemaske'!$I$12:$V$21,12,FALSE),""),"")</f>
        <v/>
      </c>
      <c r="AY473" s="95" t="str">
        <f>IF(ISTEXT($D473),SUM(IF($AV473="",0,IF('1. Eingabemaske'!$F$21="","",(IF('1. Eingabemaske'!$F$21=0,($AU473/'1. Eingabemaske'!$G$21),($AU473-1)/('1. Eingabemaske'!$G$21-1)))*$AV473)),IF($AX473="",0,IF('1. Eingabemaske'!#REF!="","",(IF('1. Eingabemaske'!#REF!=0,($AW473/'1. Eingabemaske'!#REF!),($AW473-1)/('1. Eingabemaske'!#REF!-1)))*$AX473))),"")</f>
        <v/>
      </c>
      <c r="AZ473" s="84" t="str">
        <f t="shared" si="62"/>
        <v>Bitte BES einfügen</v>
      </c>
      <c r="BA473" s="96" t="str">
        <f t="shared" si="63"/>
        <v/>
      </c>
      <c r="BB473" s="100"/>
      <c r="BC473" s="100"/>
      <c r="BD473" s="100"/>
    </row>
    <row r="474" spans="2:56" ht="13.5" thickBot="1" x14ac:dyDescent="0.45">
      <c r="B474" s="99" t="str">
        <f t="shared" si="56"/>
        <v xml:space="preserve"> </v>
      </c>
      <c r="C474" s="100"/>
      <c r="D474" s="100"/>
      <c r="E474" s="100"/>
      <c r="F474" s="100"/>
      <c r="G474" s="101"/>
      <c r="H474" s="101"/>
      <c r="I474" s="84" t="str">
        <f>IF(ISBLANK(Tableau1[[#This Row],[Name]]),"",((Tableau1[[#This Row],[Testdatum]]-Tableau1[[#This Row],[Geburtsdatum]])/365))</f>
        <v/>
      </c>
      <c r="J474" s="102" t="str">
        <f t="shared" si="57"/>
        <v xml:space="preserve"> </v>
      </c>
      <c r="K474" s="103"/>
      <c r="L474" s="103"/>
      <c r="M474" s="104" t="str">
        <f>IF(ISTEXT(D474),IF(L474="","",IF(HLOOKUP(INT($I474),'1. Eingabemaske'!$I$12:$V$21,2,FALSE)&lt;&gt;0,HLOOKUP(INT($I474),'1. Eingabemaske'!$I$12:$V$21,2,FALSE),"")),"")</f>
        <v/>
      </c>
      <c r="N474" s="105" t="str">
        <f>IF(ISTEXT($D474),IF(F474="M",IF(L474="","",IF($K474="Frühentwickler",VLOOKUP(INT($I474),'1. Eingabemaske'!$Z$12:$AF$28,5,FALSE),IF($K474="Normalentwickler",VLOOKUP(INT($I474),'1. Eingabemaske'!$Z$12:$AF$23,6,FALSE),IF($K474="Spätentwickler",VLOOKUP(INT($I474),'1. Eingabemaske'!$Z$12:$AF$23,7,FALSE),0)))+((VLOOKUP(INT($I474),'1. Eingabemaske'!$Z$12:$AF$23,2,FALSE))*(($G474-DATE(YEAR($G474),1,1)+1)/365))),IF(F474="W",(IF($K474="Frühentwickler",VLOOKUP(INT($I474),'1. Eingabemaske'!$AH$12:$AN$28,5,FALSE),IF($K474="Normalentwickler",VLOOKUP(INT($I474),'1. Eingabemaske'!$AH$12:$AN$23,6,FALSE),IF($K474="Spätentwickler",VLOOKUP(INT($I474),'1. Eingabemaske'!$AH$12:$AN$23,7,FALSE),0)))+((VLOOKUP(INT($I474),'1. Eingabemaske'!$AH$12:$AN$23,2,FALSE))*(($G474-DATE(YEAR($G474),1,1)+1)/365))),"Geschlecht fehlt!")),"")</f>
        <v/>
      </c>
      <c r="O474" s="106" t="str">
        <f>IF(ISTEXT(D474),IF(M474="","",IF('1. Eingabemaske'!$F$13="",0,(IF('1. Eingabemaske'!$F$13=0,(L474/'1. Eingabemaske'!$G$13),(L474-1)/('1. Eingabemaske'!$G$13-1))*M474*N474))),"")</f>
        <v/>
      </c>
      <c r="P474" s="103"/>
      <c r="Q474" s="103"/>
      <c r="R474" s="104" t="str">
        <f t="shared" si="58"/>
        <v/>
      </c>
      <c r="S474" s="104" t="str">
        <f>IF(AND(ISTEXT($D474),ISNUMBER(R474)),IF(HLOOKUP(INT($I474),'1. Eingabemaske'!$I$12:$V$21,3,FALSE)&lt;&gt;0,HLOOKUP(INT($I474),'1. Eingabemaske'!$I$12:$V$21,3,FALSE),""),"")</f>
        <v/>
      </c>
      <c r="T474" s="106" t="str">
        <f>IF(ISTEXT($D474),IF($S474="","",IF($R474="","",IF('1. Eingabemaske'!$F$14="",0,(IF('1. Eingabemaske'!$F$14=0,(R474/'1. Eingabemaske'!$G$14),(R474-1)/('1. Eingabemaske'!$G$14-1))*$S474)))),"")</f>
        <v/>
      </c>
      <c r="U474" s="103"/>
      <c r="V474" s="103"/>
      <c r="W474" s="104" t="str">
        <f t="shared" si="59"/>
        <v/>
      </c>
      <c r="X474" s="104" t="str">
        <f>IF(AND(ISTEXT($D474),ISNUMBER(W474)),IF(HLOOKUP(INT($I474),'1. Eingabemaske'!$I$12:$V$21,4,FALSE)&lt;&gt;0,HLOOKUP(INT($I474),'1. Eingabemaske'!$I$12:$V$21,4,FALSE),""),"")</f>
        <v/>
      </c>
      <c r="Y474" s="108" t="str">
        <f>IF(ISTEXT($D474),IF($W474="","",IF($X474="","",IF('1. Eingabemaske'!$F$15="","",(IF('1. Eingabemaske'!$F$15=0,($W474/'1. Eingabemaske'!$G$15),($W474-1)/('1. Eingabemaske'!$G$15-1))*$X474)))),"")</f>
        <v/>
      </c>
      <c r="Z474" s="103"/>
      <c r="AA474" s="103"/>
      <c r="AB474" s="104" t="str">
        <f t="shared" si="60"/>
        <v/>
      </c>
      <c r="AC474" s="104" t="str">
        <f>IF(AND(ISTEXT($D474),ISNUMBER($AB474)),IF(HLOOKUP(INT($I474),'1. Eingabemaske'!$I$12:$V$21,5,FALSE)&lt;&gt;0,HLOOKUP(INT($I474),'1. Eingabemaske'!$I$12:$V$21,5,FALSE),""),"")</f>
        <v/>
      </c>
      <c r="AD474" s="91" t="str">
        <f>IF(ISTEXT($D474),IF($AC474="","",IF('1. Eingabemaske'!$F$16="","",(IF('1. Eingabemaske'!$F$16=0,($AB474/'1. Eingabemaske'!$G$16),($AB474-1)/('1. Eingabemaske'!$G$16-1))*$AC474))),"")</f>
        <v/>
      </c>
      <c r="AE474" s="92" t="str">
        <f>IF(ISTEXT($D474),IF(F474="M",IF(L474="","",IF($K474="Frühentwickler",VLOOKUP(INT($I474),'1. Eingabemaske'!$Z$12:$AF$28,5,FALSE),IF($K474="Normalentwickler",VLOOKUP(INT($I474),'1. Eingabemaske'!$Z$12:$AF$23,6,FALSE),IF($K474="Spätentwickler",VLOOKUP(INT($I474),'1. Eingabemaske'!$Z$12:$AF$23,7,FALSE),0)))+((VLOOKUP(INT($I474),'1. Eingabemaske'!$Z$12:$AF$23,2,FALSE))*(($G474-DATE(YEAR($G474),1,1)+1)/365))),IF(F474="W",(IF($K474="Frühentwickler",VLOOKUP(INT($I474),'1. Eingabemaske'!$AH$12:$AN$28,5,FALSE),IF($K474="Normalentwickler",VLOOKUP(INT($I474),'1. Eingabemaske'!$AH$12:$AN$23,6,FALSE),IF($K474="Spätentwickler",VLOOKUP(INT($I474),'1. Eingabemaske'!$AH$12:$AN$23,7,FALSE),0)))+((VLOOKUP(INT($I474),'1. Eingabemaske'!$AH$12:$AN$23,2,FALSE))*(($G474-DATE(YEAR($G474),1,1)+1)/365))),"Geschlecht fehlt!")),"")</f>
        <v/>
      </c>
      <c r="AF474" s="93" t="str">
        <f t="shared" si="61"/>
        <v/>
      </c>
      <c r="AG474" s="103"/>
      <c r="AH474" s="94" t="str">
        <f>IF(AND(ISTEXT($D474),ISNUMBER($AG474)),IF(HLOOKUP(INT($I474),'1. Eingabemaske'!$I$12:$V$21,6,FALSE)&lt;&gt;0,HLOOKUP(INT($I474),'1. Eingabemaske'!$I$12:$V$21,6,FALSE),""),"")</f>
        <v/>
      </c>
      <c r="AI474" s="91" t="str">
        <f>IF(ISTEXT($D474),IF($AH474="","",IF('1. Eingabemaske'!$F$17="","",(IF('1. Eingabemaske'!$F$17=0,($AG474/'1. Eingabemaske'!$G$17),($AG474-1)/('1. Eingabemaske'!$G$17-1))*$AH474))),"")</f>
        <v/>
      </c>
      <c r="AJ474" s="103"/>
      <c r="AK474" s="94" t="str">
        <f>IF(AND(ISTEXT($D474),ISNUMBER($AJ474)),IF(HLOOKUP(INT($I474),'1. Eingabemaske'!$I$12:$V$21,7,FALSE)&lt;&gt;0,HLOOKUP(INT($I474),'1. Eingabemaske'!$I$12:$V$21,7,FALSE),""),"")</f>
        <v/>
      </c>
      <c r="AL474" s="91" t="str">
        <f>IF(ISTEXT($D474),IF(AJ474=0,0,IF($AK474="","",IF('1. Eingabemaske'!$F$18="","",(IF('1. Eingabemaske'!$F$18=0,($AJ474/'1. Eingabemaske'!$G$18),($AJ474-1)/('1. Eingabemaske'!$G$18-1))*$AK474)))),"")</f>
        <v/>
      </c>
      <c r="AM474" s="103"/>
      <c r="AN474" s="94" t="str">
        <f>IF(AND(ISTEXT($D474),ISNUMBER($AM474)),IF(HLOOKUP(INT($I474),'1. Eingabemaske'!$I$12:$V$21,8,FALSE)&lt;&gt;0,HLOOKUP(INT($I474),'1. Eingabemaske'!$I$12:$V$21,8,FALSE),""),"")</f>
        <v/>
      </c>
      <c r="AO474" s="89" t="str">
        <f>IF(ISTEXT($D474),IF($AN474="","",IF('1. Eingabemaske'!#REF!="","",(IF('1. Eingabemaske'!#REF!=0,($AM474/'1. Eingabemaske'!#REF!),($AM474-1)/('1. Eingabemaske'!#REF!-1))*$AN474))),"")</f>
        <v/>
      </c>
      <c r="AP474" s="110"/>
      <c r="AQ474" s="94" t="str">
        <f>IF(AND(ISTEXT($D474),ISNUMBER($AP474)),IF(HLOOKUP(INT($I474),'1. Eingabemaske'!$I$12:$V$21,9,FALSE)&lt;&gt;0,HLOOKUP(INT($I474),'1. Eingabemaske'!$I$12:$V$21,9,FALSE),""),"")</f>
        <v/>
      </c>
      <c r="AR474" s="103"/>
      <c r="AS474" s="94" t="str">
        <f>IF(AND(ISTEXT($D474),ISNUMBER($AR474)),IF(HLOOKUP(INT($I474),'1. Eingabemaske'!$I$12:$V$21,10,FALSE)&lt;&gt;0,HLOOKUP(INT($I474),'1. Eingabemaske'!$I$12:$V$21,10,FALSE),""),"")</f>
        <v/>
      </c>
      <c r="AT474" s="95" t="str">
        <f>IF(ISTEXT($D474),(IF($AQ474="",0,IF('1. Eingabemaske'!$F$19="","",(IF('1. Eingabemaske'!$F$19=0,($AP474/'1. Eingabemaske'!$G$19),($AP474-1)/('1. Eingabemaske'!$G$19-1))*$AQ474)))+IF($AS474="",0,IF('1. Eingabemaske'!$F$20="","",(IF('1. Eingabemaske'!$F$20=0,($AR474/'1. Eingabemaske'!$G$20),($AR474-1)/('1. Eingabemaske'!$G$20-1))*$AS474)))),"")</f>
        <v/>
      </c>
      <c r="AU474" s="103"/>
      <c r="AV474" s="94" t="str">
        <f>IF(AND(ISTEXT($D474),ISNUMBER($AU474)),IF(HLOOKUP(INT($I474),'1. Eingabemaske'!$I$12:$V$21,11,FALSE)&lt;&gt;0,HLOOKUP(INT($I474),'1. Eingabemaske'!$I$12:$V$21,11,FALSE),""),"")</f>
        <v/>
      </c>
      <c r="AW474" s="103"/>
      <c r="AX474" s="94" t="str">
        <f>IF(AND(ISTEXT($D474),ISNUMBER($AW474)),IF(HLOOKUP(INT($I474),'1. Eingabemaske'!$I$12:$V$21,12,FALSE)&lt;&gt;0,HLOOKUP(INT($I474),'1. Eingabemaske'!$I$12:$V$21,12,FALSE),""),"")</f>
        <v/>
      </c>
      <c r="AY474" s="95" t="str">
        <f>IF(ISTEXT($D474),SUM(IF($AV474="",0,IF('1. Eingabemaske'!$F$21="","",(IF('1. Eingabemaske'!$F$21=0,($AU474/'1. Eingabemaske'!$G$21),($AU474-1)/('1. Eingabemaske'!$G$21-1)))*$AV474)),IF($AX474="",0,IF('1. Eingabemaske'!#REF!="","",(IF('1. Eingabemaske'!#REF!=0,($AW474/'1. Eingabemaske'!#REF!),($AW474-1)/('1. Eingabemaske'!#REF!-1)))*$AX474))),"")</f>
        <v/>
      </c>
      <c r="AZ474" s="84" t="str">
        <f t="shared" si="62"/>
        <v>Bitte BES einfügen</v>
      </c>
      <c r="BA474" s="96" t="str">
        <f t="shared" si="63"/>
        <v/>
      </c>
      <c r="BB474" s="100"/>
      <c r="BC474" s="100"/>
      <c r="BD474" s="100"/>
    </row>
    <row r="475" spans="2:56" ht="13.5" thickBot="1" x14ac:dyDescent="0.45">
      <c r="B475" s="99" t="str">
        <f t="shared" si="56"/>
        <v xml:space="preserve"> </v>
      </c>
      <c r="C475" s="100"/>
      <c r="D475" s="100"/>
      <c r="E475" s="100"/>
      <c r="F475" s="100"/>
      <c r="G475" s="101"/>
      <c r="H475" s="101"/>
      <c r="I475" s="84" t="str">
        <f>IF(ISBLANK(Tableau1[[#This Row],[Name]]),"",((Tableau1[[#This Row],[Testdatum]]-Tableau1[[#This Row],[Geburtsdatum]])/365))</f>
        <v/>
      </c>
      <c r="J475" s="102" t="str">
        <f t="shared" si="57"/>
        <v xml:space="preserve"> </v>
      </c>
      <c r="K475" s="103"/>
      <c r="L475" s="103"/>
      <c r="M475" s="104" t="str">
        <f>IF(ISTEXT(D475),IF(L475="","",IF(HLOOKUP(INT($I475),'1. Eingabemaske'!$I$12:$V$21,2,FALSE)&lt;&gt;0,HLOOKUP(INT($I475),'1. Eingabemaske'!$I$12:$V$21,2,FALSE),"")),"")</f>
        <v/>
      </c>
      <c r="N475" s="105" t="str">
        <f>IF(ISTEXT($D475),IF(F475="M",IF(L475="","",IF($K475="Frühentwickler",VLOOKUP(INT($I475),'1. Eingabemaske'!$Z$12:$AF$28,5,FALSE),IF($K475="Normalentwickler",VLOOKUP(INT($I475),'1. Eingabemaske'!$Z$12:$AF$23,6,FALSE),IF($K475="Spätentwickler",VLOOKUP(INT($I475),'1. Eingabemaske'!$Z$12:$AF$23,7,FALSE),0)))+((VLOOKUP(INT($I475),'1. Eingabemaske'!$Z$12:$AF$23,2,FALSE))*(($G475-DATE(YEAR($G475),1,1)+1)/365))),IF(F475="W",(IF($K475="Frühentwickler",VLOOKUP(INT($I475),'1. Eingabemaske'!$AH$12:$AN$28,5,FALSE),IF($K475="Normalentwickler",VLOOKUP(INT($I475),'1. Eingabemaske'!$AH$12:$AN$23,6,FALSE),IF($K475="Spätentwickler",VLOOKUP(INT($I475),'1. Eingabemaske'!$AH$12:$AN$23,7,FALSE),0)))+((VLOOKUP(INT($I475),'1. Eingabemaske'!$AH$12:$AN$23,2,FALSE))*(($G475-DATE(YEAR($G475),1,1)+1)/365))),"Geschlecht fehlt!")),"")</f>
        <v/>
      </c>
      <c r="O475" s="106" t="str">
        <f>IF(ISTEXT(D475),IF(M475="","",IF('1. Eingabemaske'!$F$13="",0,(IF('1. Eingabemaske'!$F$13=0,(L475/'1. Eingabemaske'!$G$13),(L475-1)/('1. Eingabemaske'!$G$13-1))*M475*N475))),"")</f>
        <v/>
      </c>
      <c r="P475" s="103"/>
      <c r="Q475" s="103"/>
      <c r="R475" s="104" t="str">
        <f t="shared" si="58"/>
        <v/>
      </c>
      <c r="S475" s="104" t="str">
        <f>IF(AND(ISTEXT($D475),ISNUMBER(R475)),IF(HLOOKUP(INT($I475),'1. Eingabemaske'!$I$12:$V$21,3,FALSE)&lt;&gt;0,HLOOKUP(INT($I475),'1. Eingabemaske'!$I$12:$V$21,3,FALSE),""),"")</f>
        <v/>
      </c>
      <c r="T475" s="106" t="str">
        <f>IF(ISTEXT($D475),IF($S475="","",IF($R475="","",IF('1. Eingabemaske'!$F$14="",0,(IF('1. Eingabemaske'!$F$14=0,(R475/'1. Eingabemaske'!$G$14),(R475-1)/('1. Eingabemaske'!$G$14-1))*$S475)))),"")</f>
        <v/>
      </c>
      <c r="U475" s="103"/>
      <c r="V475" s="103"/>
      <c r="W475" s="104" t="str">
        <f t="shared" si="59"/>
        <v/>
      </c>
      <c r="X475" s="104" t="str">
        <f>IF(AND(ISTEXT($D475),ISNUMBER(W475)),IF(HLOOKUP(INT($I475),'1. Eingabemaske'!$I$12:$V$21,4,FALSE)&lt;&gt;0,HLOOKUP(INT($I475),'1. Eingabemaske'!$I$12:$V$21,4,FALSE),""),"")</f>
        <v/>
      </c>
      <c r="Y475" s="108" t="str">
        <f>IF(ISTEXT($D475),IF($W475="","",IF($X475="","",IF('1. Eingabemaske'!$F$15="","",(IF('1. Eingabemaske'!$F$15=0,($W475/'1. Eingabemaske'!$G$15),($W475-1)/('1. Eingabemaske'!$G$15-1))*$X475)))),"")</f>
        <v/>
      </c>
      <c r="Z475" s="103"/>
      <c r="AA475" s="103"/>
      <c r="AB475" s="104" t="str">
        <f t="shared" si="60"/>
        <v/>
      </c>
      <c r="AC475" s="104" t="str">
        <f>IF(AND(ISTEXT($D475),ISNUMBER($AB475)),IF(HLOOKUP(INT($I475),'1. Eingabemaske'!$I$12:$V$21,5,FALSE)&lt;&gt;0,HLOOKUP(INT($I475),'1. Eingabemaske'!$I$12:$V$21,5,FALSE),""),"")</f>
        <v/>
      </c>
      <c r="AD475" s="91" t="str">
        <f>IF(ISTEXT($D475),IF($AC475="","",IF('1. Eingabemaske'!$F$16="","",(IF('1. Eingabemaske'!$F$16=0,($AB475/'1. Eingabemaske'!$G$16),($AB475-1)/('1. Eingabemaske'!$G$16-1))*$AC475))),"")</f>
        <v/>
      </c>
      <c r="AE475" s="92" t="str">
        <f>IF(ISTEXT($D475),IF(F475="M",IF(L475="","",IF($K475="Frühentwickler",VLOOKUP(INT($I475),'1. Eingabemaske'!$Z$12:$AF$28,5,FALSE),IF($K475="Normalentwickler",VLOOKUP(INT($I475),'1. Eingabemaske'!$Z$12:$AF$23,6,FALSE),IF($K475="Spätentwickler",VLOOKUP(INT($I475),'1. Eingabemaske'!$Z$12:$AF$23,7,FALSE),0)))+((VLOOKUP(INT($I475),'1. Eingabemaske'!$Z$12:$AF$23,2,FALSE))*(($G475-DATE(YEAR($G475),1,1)+1)/365))),IF(F475="W",(IF($K475="Frühentwickler",VLOOKUP(INT($I475),'1. Eingabemaske'!$AH$12:$AN$28,5,FALSE),IF($K475="Normalentwickler",VLOOKUP(INT($I475),'1. Eingabemaske'!$AH$12:$AN$23,6,FALSE),IF($K475="Spätentwickler",VLOOKUP(INT($I475),'1. Eingabemaske'!$AH$12:$AN$23,7,FALSE),0)))+((VLOOKUP(INT($I475),'1. Eingabemaske'!$AH$12:$AN$23,2,FALSE))*(($G475-DATE(YEAR($G475),1,1)+1)/365))),"Geschlecht fehlt!")),"")</f>
        <v/>
      </c>
      <c r="AF475" s="93" t="str">
        <f t="shared" si="61"/>
        <v/>
      </c>
      <c r="AG475" s="103"/>
      <c r="AH475" s="94" t="str">
        <f>IF(AND(ISTEXT($D475),ISNUMBER($AG475)),IF(HLOOKUP(INT($I475),'1. Eingabemaske'!$I$12:$V$21,6,FALSE)&lt;&gt;0,HLOOKUP(INT($I475),'1. Eingabemaske'!$I$12:$V$21,6,FALSE),""),"")</f>
        <v/>
      </c>
      <c r="AI475" s="91" t="str">
        <f>IF(ISTEXT($D475),IF($AH475="","",IF('1. Eingabemaske'!$F$17="","",(IF('1. Eingabemaske'!$F$17=0,($AG475/'1. Eingabemaske'!$G$17),($AG475-1)/('1. Eingabemaske'!$G$17-1))*$AH475))),"")</f>
        <v/>
      </c>
      <c r="AJ475" s="103"/>
      <c r="AK475" s="94" t="str">
        <f>IF(AND(ISTEXT($D475),ISNUMBER($AJ475)),IF(HLOOKUP(INT($I475),'1. Eingabemaske'!$I$12:$V$21,7,FALSE)&lt;&gt;0,HLOOKUP(INT($I475),'1. Eingabemaske'!$I$12:$V$21,7,FALSE),""),"")</f>
        <v/>
      </c>
      <c r="AL475" s="91" t="str">
        <f>IF(ISTEXT($D475),IF(AJ475=0,0,IF($AK475="","",IF('1. Eingabemaske'!$F$18="","",(IF('1. Eingabemaske'!$F$18=0,($AJ475/'1. Eingabemaske'!$G$18),($AJ475-1)/('1. Eingabemaske'!$G$18-1))*$AK475)))),"")</f>
        <v/>
      </c>
      <c r="AM475" s="103"/>
      <c r="AN475" s="94" t="str">
        <f>IF(AND(ISTEXT($D475),ISNUMBER($AM475)),IF(HLOOKUP(INT($I475),'1. Eingabemaske'!$I$12:$V$21,8,FALSE)&lt;&gt;0,HLOOKUP(INT($I475),'1. Eingabemaske'!$I$12:$V$21,8,FALSE),""),"")</f>
        <v/>
      </c>
      <c r="AO475" s="89" t="str">
        <f>IF(ISTEXT($D475),IF($AN475="","",IF('1. Eingabemaske'!#REF!="","",(IF('1. Eingabemaske'!#REF!=0,($AM475/'1. Eingabemaske'!#REF!),($AM475-1)/('1. Eingabemaske'!#REF!-1))*$AN475))),"")</f>
        <v/>
      </c>
      <c r="AP475" s="110"/>
      <c r="AQ475" s="94" t="str">
        <f>IF(AND(ISTEXT($D475),ISNUMBER($AP475)),IF(HLOOKUP(INT($I475),'1. Eingabemaske'!$I$12:$V$21,9,FALSE)&lt;&gt;0,HLOOKUP(INT($I475),'1. Eingabemaske'!$I$12:$V$21,9,FALSE),""),"")</f>
        <v/>
      </c>
      <c r="AR475" s="103"/>
      <c r="AS475" s="94" t="str">
        <f>IF(AND(ISTEXT($D475),ISNUMBER($AR475)),IF(HLOOKUP(INT($I475),'1. Eingabemaske'!$I$12:$V$21,10,FALSE)&lt;&gt;0,HLOOKUP(INT($I475),'1. Eingabemaske'!$I$12:$V$21,10,FALSE),""),"")</f>
        <v/>
      </c>
      <c r="AT475" s="95" t="str">
        <f>IF(ISTEXT($D475),(IF($AQ475="",0,IF('1. Eingabemaske'!$F$19="","",(IF('1. Eingabemaske'!$F$19=0,($AP475/'1. Eingabemaske'!$G$19),($AP475-1)/('1. Eingabemaske'!$G$19-1))*$AQ475)))+IF($AS475="",0,IF('1. Eingabemaske'!$F$20="","",(IF('1. Eingabemaske'!$F$20=0,($AR475/'1. Eingabemaske'!$G$20),($AR475-1)/('1. Eingabemaske'!$G$20-1))*$AS475)))),"")</f>
        <v/>
      </c>
      <c r="AU475" s="103"/>
      <c r="AV475" s="94" t="str">
        <f>IF(AND(ISTEXT($D475),ISNUMBER($AU475)),IF(HLOOKUP(INT($I475),'1. Eingabemaske'!$I$12:$V$21,11,FALSE)&lt;&gt;0,HLOOKUP(INT($I475),'1. Eingabemaske'!$I$12:$V$21,11,FALSE),""),"")</f>
        <v/>
      </c>
      <c r="AW475" s="103"/>
      <c r="AX475" s="94" t="str">
        <f>IF(AND(ISTEXT($D475),ISNUMBER($AW475)),IF(HLOOKUP(INT($I475),'1. Eingabemaske'!$I$12:$V$21,12,FALSE)&lt;&gt;0,HLOOKUP(INT($I475),'1. Eingabemaske'!$I$12:$V$21,12,FALSE),""),"")</f>
        <v/>
      </c>
      <c r="AY475" s="95" t="str">
        <f>IF(ISTEXT($D475),SUM(IF($AV475="",0,IF('1. Eingabemaske'!$F$21="","",(IF('1. Eingabemaske'!$F$21=0,($AU475/'1. Eingabemaske'!$G$21),($AU475-1)/('1. Eingabemaske'!$G$21-1)))*$AV475)),IF($AX475="",0,IF('1. Eingabemaske'!#REF!="","",(IF('1. Eingabemaske'!#REF!=0,($AW475/'1. Eingabemaske'!#REF!),($AW475-1)/('1. Eingabemaske'!#REF!-1)))*$AX475))),"")</f>
        <v/>
      </c>
      <c r="AZ475" s="84" t="str">
        <f t="shared" si="62"/>
        <v>Bitte BES einfügen</v>
      </c>
      <c r="BA475" s="96" t="str">
        <f t="shared" si="63"/>
        <v/>
      </c>
      <c r="BB475" s="100"/>
      <c r="BC475" s="100"/>
      <c r="BD475" s="100"/>
    </row>
    <row r="476" spans="2:56" ht="13.5" thickBot="1" x14ac:dyDescent="0.45">
      <c r="B476" s="99" t="str">
        <f t="shared" si="56"/>
        <v xml:space="preserve"> </v>
      </c>
      <c r="C476" s="100"/>
      <c r="D476" s="100"/>
      <c r="E476" s="100"/>
      <c r="F476" s="100"/>
      <c r="G476" s="101"/>
      <c r="H476" s="101"/>
      <c r="I476" s="84" t="str">
        <f>IF(ISBLANK(Tableau1[[#This Row],[Name]]),"",((Tableau1[[#This Row],[Testdatum]]-Tableau1[[#This Row],[Geburtsdatum]])/365))</f>
        <v/>
      </c>
      <c r="J476" s="102" t="str">
        <f t="shared" si="57"/>
        <v xml:space="preserve"> </v>
      </c>
      <c r="K476" s="103"/>
      <c r="L476" s="103"/>
      <c r="M476" s="104" t="str">
        <f>IF(ISTEXT(D476),IF(L476="","",IF(HLOOKUP(INT($I476),'1. Eingabemaske'!$I$12:$V$21,2,FALSE)&lt;&gt;0,HLOOKUP(INT($I476),'1. Eingabemaske'!$I$12:$V$21,2,FALSE),"")),"")</f>
        <v/>
      </c>
      <c r="N476" s="105" t="str">
        <f>IF(ISTEXT($D476),IF(F476="M",IF(L476="","",IF($K476="Frühentwickler",VLOOKUP(INT($I476),'1. Eingabemaske'!$Z$12:$AF$28,5,FALSE),IF($K476="Normalentwickler",VLOOKUP(INT($I476),'1. Eingabemaske'!$Z$12:$AF$23,6,FALSE),IF($K476="Spätentwickler",VLOOKUP(INT($I476),'1. Eingabemaske'!$Z$12:$AF$23,7,FALSE),0)))+((VLOOKUP(INT($I476),'1. Eingabemaske'!$Z$12:$AF$23,2,FALSE))*(($G476-DATE(YEAR($G476),1,1)+1)/365))),IF(F476="W",(IF($K476="Frühentwickler",VLOOKUP(INT($I476),'1. Eingabemaske'!$AH$12:$AN$28,5,FALSE),IF($K476="Normalentwickler",VLOOKUP(INT($I476),'1. Eingabemaske'!$AH$12:$AN$23,6,FALSE),IF($K476="Spätentwickler",VLOOKUP(INT($I476),'1. Eingabemaske'!$AH$12:$AN$23,7,FALSE),0)))+((VLOOKUP(INT($I476),'1. Eingabemaske'!$AH$12:$AN$23,2,FALSE))*(($G476-DATE(YEAR($G476),1,1)+1)/365))),"Geschlecht fehlt!")),"")</f>
        <v/>
      </c>
      <c r="O476" s="106" t="str">
        <f>IF(ISTEXT(D476),IF(M476="","",IF('1. Eingabemaske'!$F$13="",0,(IF('1. Eingabemaske'!$F$13=0,(L476/'1. Eingabemaske'!$G$13),(L476-1)/('1. Eingabemaske'!$G$13-1))*M476*N476))),"")</f>
        <v/>
      </c>
      <c r="P476" s="103"/>
      <c r="Q476" s="103"/>
      <c r="R476" s="104" t="str">
        <f t="shared" si="58"/>
        <v/>
      </c>
      <c r="S476" s="104" t="str">
        <f>IF(AND(ISTEXT($D476),ISNUMBER(R476)),IF(HLOOKUP(INT($I476),'1. Eingabemaske'!$I$12:$V$21,3,FALSE)&lt;&gt;0,HLOOKUP(INT($I476),'1. Eingabemaske'!$I$12:$V$21,3,FALSE),""),"")</f>
        <v/>
      </c>
      <c r="T476" s="106" t="str">
        <f>IF(ISTEXT($D476),IF($S476="","",IF($R476="","",IF('1. Eingabemaske'!$F$14="",0,(IF('1. Eingabemaske'!$F$14=0,(R476/'1. Eingabemaske'!$G$14),(R476-1)/('1. Eingabemaske'!$G$14-1))*$S476)))),"")</f>
        <v/>
      </c>
      <c r="U476" s="103"/>
      <c r="V476" s="103"/>
      <c r="W476" s="104" t="str">
        <f t="shared" si="59"/>
        <v/>
      </c>
      <c r="X476" s="104" t="str">
        <f>IF(AND(ISTEXT($D476),ISNUMBER(W476)),IF(HLOOKUP(INT($I476),'1. Eingabemaske'!$I$12:$V$21,4,FALSE)&lt;&gt;0,HLOOKUP(INT($I476),'1. Eingabemaske'!$I$12:$V$21,4,FALSE),""),"")</f>
        <v/>
      </c>
      <c r="Y476" s="108" t="str">
        <f>IF(ISTEXT($D476),IF($W476="","",IF($X476="","",IF('1. Eingabemaske'!$F$15="","",(IF('1. Eingabemaske'!$F$15=0,($W476/'1. Eingabemaske'!$G$15),($W476-1)/('1. Eingabemaske'!$G$15-1))*$X476)))),"")</f>
        <v/>
      </c>
      <c r="Z476" s="103"/>
      <c r="AA476" s="103"/>
      <c r="AB476" s="104" t="str">
        <f t="shared" si="60"/>
        <v/>
      </c>
      <c r="AC476" s="104" t="str">
        <f>IF(AND(ISTEXT($D476),ISNUMBER($AB476)),IF(HLOOKUP(INT($I476),'1. Eingabemaske'!$I$12:$V$21,5,FALSE)&lt;&gt;0,HLOOKUP(INT($I476),'1. Eingabemaske'!$I$12:$V$21,5,FALSE),""),"")</f>
        <v/>
      </c>
      <c r="AD476" s="91" t="str">
        <f>IF(ISTEXT($D476),IF($AC476="","",IF('1. Eingabemaske'!$F$16="","",(IF('1. Eingabemaske'!$F$16=0,($AB476/'1. Eingabemaske'!$G$16),($AB476-1)/('1. Eingabemaske'!$G$16-1))*$AC476))),"")</f>
        <v/>
      </c>
      <c r="AE476" s="92" t="str">
        <f>IF(ISTEXT($D476),IF(F476="M",IF(L476="","",IF($K476="Frühentwickler",VLOOKUP(INT($I476),'1. Eingabemaske'!$Z$12:$AF$28,5,FALSE),IF($K476="Normalentwickler",VLOOKUP(INT($I476),'1. Eingabemaske'!$Z$12:$AF$23,6,FALSE),IF($K476="Spätentwickler",VLOOKUP(INT($I476),'1. Eingabemaske'!$Z$12:$AF$23,7,FALSE),0)))+((VLOOKUP(INT($I476),'1. Eingabemaske'!$Z$12:$AF$23,2,FALSE))*(($G476-DATE(YEAR($G476),1,1)+1)/365))),IF(F476="W",(IF($K476="Frühentwickler",VLOOKUP(INT($I476),'1. Eingabemaske'!$AH$12:$AN$28,5,FALSE),IF($K476="Normalentwickler",VLOOKUP(INT($I476),'1. Eingabemaske'!$AH$12:$AN$23,6,FALSE),IF($K476="Spätentwickler",VLOOKUP(INT($I476),'1. Eingabemaske'!$AH$12:$AN$23,7,FALSE),0)))+((VLOOKUP(INT($I476),'1. Eingabemaske'!$AH$12:$AN$23,2,FALSE))*(($G476-DATE(YEAR($G476),1,1)+1)/365))),"Geschlecht fehlt!")),"")</f>
        <v/>
      </c>
      <c r="AF476" s="93" t="str">
        <f t="shared" si="61"/>
        <v/>
      </c>
      <c r="AG476" s="103"/>
      <c r="AH476" s="94" t="str">
        <f>IF(AND(ISTEXT($D476),ISNUMBER($AG476)),IF(HLOOKUP(INT($I476),'1. Eingabemaske'!$I$12:$V$21,6,FALSE)&lt;&gt;0,HLOOKUP(INT($I476),'1. Eingabemaske'!$I$12:$V$21,6,FALSE),""),"")</f>
        <v/>
      </c>
      <c r="AI476" s="91" t="str">
        <f>IF(ISTEXT($D476),IF($AH476="","",IF('1. Eingabemaske'!$F$17="","",(IF('1. Eingabemaske'!$F$17=0,($AG476/'1. Eingabemaske'!$G$17),($AG476-1)/('1. Eingabemaske'!$G$17-1))*$AH476))),"")</f>
        <v/>
      </c>
      <c r="AJ476" s="103"/>
      <c r="AK476" s="94" t="str">
        <f>IF(AND(ISTEXT($D476),ISNUMBER($AJ476)),IF(HLOOKUP(INT($I476),'1. Eingabemaske'!$I$12:$V$21,7,FALSE)&lt;&gt;0,HLOOKUP(INT($I476),'1. Eingabemaske'!$I$12:$V$21,7,FALSE),""),"")</f>
        <v/>
      </c>
      <c r="AL476" s="91" t="str">
        <f>IF(ISTEXT($D476),IF(AJ476=0,0,IF($AK476="","",IF('1. Eingabemaske'!$F$18="","",(IF('1. Eingabemaske'!$F$18=0,($AJ476/'1. Eingabemaske'!$G$18),($AJ476-1)/('1. Eingabemaske'!$G$18-1))*$AK476)))),"")</f>
        <v/>
      </c>
      <c r="AM476" s="103"/>
      <c r="AN476" s="94" t="str">
        <f>IF(AND(ISTEXT($D476),ISNUMBER($AM476)),IF(HLOOKUP(INT($I476),'1. Eingabemaske'!$I$12:$V$21,8,FALSE)&lt;&gt;0,HLOOKUP(INT($I476),'1. Eingabemaske'!$I$12:$V$21,8,FALSE),""),"")</f>
        <v/>
      </c>
      <c r="AO476" s="89" t="str">
        <f>IF(ISTEXT($D476),IF($AN476="","",IF('1. Eingabemaske'!#REF!="","",(IF('1. Eingabemaske'!#REF!=0,($AM476/'1. Eingabemaske'!#REF!),($AM476-1)/('1. Eingabemaske'!#REF!-1))*$AN476))),"")</f>
        <v/>
      </c>
      <c r="AP476" s="110"/>
      <c r="AQ476" s="94" t="str">
        <f>IF(AND(ISTEXT($D476),ISNUMBER($AP476)),IF(HLOOKUP(INT($I476),'1. Eingabemaske'!$I$12:$V$21,9,FALSE)&lt;&gt;0,HLOOKUP(INT($I476),'1. Eingabemaske'!$I$12:$V$21,9,FALSE),""),"")</f>
        <v/>
      </c>
      <c r="AR476" s="103"/>
      <c r="AS476" s="94" t="str">
        <f>IF(AND(ISTEXT($D476),ISNUMBER($AR476)),IF(HLOOKUP(INT($I476),'1. Eingabemaske'!$I$12:$V$21,10,FALSE)&lt;&gt;0,HLOOKUP(INT($I476),'1. Eingabemaske'!$I$12:$V$21,10,FALSE),""),"")</f>
        <v/>
      </c>
      <c r="AT476" s="95" t="str">
        <f>IF(ISTEXT($D476),(IF($AQ476="",0,IF('1. Eingabemaske'!$F$19="","",(IF('1. Eingabemaske'!$F$19=0,($AP476/'1. Eingabemaske'!$G$19),($AP476-1)/('1. Eingabemaske'!$G$19-1))*$AQ476)))+IF($AS476="",0,IF('1. Eingabemaske'!$F$20="","",(IF('1. Eingabemaske'!$F$20=0,($AR476/'1. Eingabemaske'!$G$20),($AR476-1)/('1. Eingabemaske'!$G$20-1))*$AS476)))),"")</f>
        <v/>
      </c>
      <c r="AU476" s="103"/>
      <c r="AV476" s="94" t="str">
        <f>IF(AND(ISTEXT($D476),ISNUMBER($AU476)),IF(HLOOKUP(INT($I476),'1. Eingabemaske'!$I$12:$V$21,11,FALSE)&lt;&gt;0,HLOOKUP(INT($I476),'1. Eingabemaske'!$I$12:$V$21,11,FALSE),""),"")</f>
        <v/>
      </c>
      <c r="AW476" s="103"/>
      <c r="AX476" s="94" t="str">
        <f>IF(AND(ISTEXT($D476),ISNUMBER($AW476)),IF(HLOOKUP(INT($I476),'1. Eingabemaske'!$I$12:$V$21,12,FALSE)&lt;&gt;0,HLOOKUP(INT($I476),'1. Eingabemaske'!$I$12:$V$21,12,FALSE),""),"")</f>
        <v/>
      </c>
      <c r="AY476" s="95" t="str">
        <f>IF(ISTEXT($D476),SUM(IF($AV476="",0,IF('1. Eingabemaske'!$F$21="","",(IF('1. Eingabemaske'!$F$21=0,($AU476/'1. Eingabemaske'!$G$21),($AU476-1)/('1. Eingabemaske'!$G$21-1)))*$AV476)),IF($AX476="",0,IF('1. Eingabemaske'!#REF!="","",(IF('1. Eingabemaske'!#REF!=0,($AW476/'1. Eingabemaske'!#REF!),($AW476-1)/('1. Eingabemaske'!#REF!-1)))*$AX476))),"")</f>
        <v/>
      </c>
      <c r="AZ476" s="84" t="str">
        <f t="shared" si="62"/>
        <v>Bitte BES einfügen</v>
      </c>
      <c r="BA476" s="96" t="str">
        <f t="shared" si="63"/>
        <v/>
      </c>
      <c r="BB476" s="100"/>
      <c r="BC476" s="100"/>
      <c r="BD476" s="100"/>
    </row>
    <row r="477" spans="2:56" ht="13.5" thickBot="1" x14ac:dyDescent="0.45">
      <c r="B477" s="99" t="str">
        <f t="shared" si="56"/>
        <v xml:space="preserve"> </v>
      </c>
      <c r="C477" s="100"/>
      <c r="D477" s="100"/>
      <c r="E477" s="100"/>
      <c r="F477" s="100"/>
      <c r="G477" s="101"/>
      <c r="H477" s="101"/>
      <c r="I477" s="84" t="str">
        <f>IF(ISBLANK(Tableau1[[#This Row],[Name]]),"",((Tableau1[[#This Row],[Testdatum]]-Tableau1[[#This Row],[Geburtsdatum]])/365))</f>
        <v/>
      </c>
      <c r="J477" s="102" t="str">
        <f t="shared" si="57"/>
        <v xml:space="preserve"> </v>
      </c>
      <c r="K477" s="103"/>
      <c r="L477" s="103"/>
      <c r="M477" s="104" t="str">
        <f>IF(ISTEXT(D477),IF(L477="","",IF(HLOOKUP(INT($I477),'1. Eingabemaske'!$I$12:$V$21,2,FALSE)&lt;&gt;0,HLOOKUP(INT($I477),'1. Eingabemaske'!$I$12:$V$21,2,FALSE),"")),"")</f>
        <v/>
      </c>
      <c r="N477" s="105" t="str">
        <f>IF(ISTEXT($D477),IF(F477="M",IF(L477="","",IF($K477="Frühentwickler",VLOOKUP(INT($I477),'1. Eingabemaske'!$Z$12:$AF$28,5,FALSE),IF($K477="Normalentwickler",VLOOKUP(INT($I477),'1. Eingabemaske'!$Z$12:$AF$23,6,FALSE),IF($K477="Spätentwickler",VLOOKUP(INT($I477),'1. Eingabemaske'!$Z$12:$AF$23,7,FALSE),0)))+((VLOOKUP(INT($I477),'1. Eingabemaske'!$Z$12:$AF$23,2,FALSE))*(($G477-DATE(YEAR($G477),1,1)+1)/365))),IF(F477="W",(IF($K477="Frühentwickler",VLOOKUP(INT($I477),'1. Eingabemaske'!$AH$12:$AN$28,5,FALSE),IF($K477="Normalentwickler",VLOOKUP(INT($I477),'1. Eingabemaske'!$AH$12:$AN$23,6,FALSE),IF($K477="Spätentwickler",VLOOKUP(INT($I477),'1. Eingabemaske'!$AH$12:$AN$23,7,FALSE),0)))+((VLOOKUP(INT($I477),'1. Eingabemaske'!$AH$12:$AN$23,2,FALSE))*(($G477-DATE(YEAR($G477),1,1)+1)/365))),"Geschlecht fehlt!")),"")</f>
        <v/>
      </c>
      <c r="O477" s="106" t="str">
        <f>IF(ISTEXT(D477),IF(M477="","",IF('1. Eingabemaske'!$F$13="",0,(IF('1. Eingabemaske'!$F$13=0,(L477/'1. Eingabemaske'!$G$13),(L477-1)/('1. Eingabemaske'!$G$13-1))*M477*N477))),"")</f>
        <v/>
      </c>
      <c r="P477" s="103"/>
      <c r="Q477" s="103"/>
      <c r="R477" s="104" t="str">
        <f t="shared" si="58"/>
        <v/>
      </c>
      <c r="S477" s="104" t="str">
        <f>IF(AND(ISTEXT($D477),ISNUMBER(R477)),IF(HLOOKUP(INT($I477),'1. Eingabemaske'!$I$12:$V$21,3,FALSE)&lt;&gt;0,HLOOKUP(INT($I477),'1. Eingabemaske'!$I$12:$V$21,3,FALSE),""),"")</f>
        <v/>
      </c>
      <c r="T477" s="106" t="str">
        <f>IF(ISTEXT($D477),IF($S477="","",IF($R477="","",IF('1. Eingabemaske'!$F$14="",0,(IF('1. Eingabemaske'!$F$14=0,(R477/'1. Eingabemaske'!$G$14),(R477-1)/('1. Eingabemaske'!$G$14-1))*$S477)))),"")</f>
        <v/>
      </c>
      <c r="U477" s="103"/>
      <c r="V477" s="103"/>
      <c r="W477" s="104" t="str">
        <f t="shared" si="59"/>
        <v/>
      </c>
      <c r="X477" s="104" t="str">
        <f>IF(AND(ISTEXT($D477),ISNUMBER(W477)),IF(HLOOKUP(INT($I477),'1. Eingabemaske'!$I$12:$V$21,4,FALSE)&lt;&gt;0,HLOOKUP(INT($I477),'1. Eingabemaske'!$I$12:$V$21,4,FALSE),""),"")</f>
        <v/>
      </c>
      <c r="Y477" s="108" t="str">
        <f>IF(ISTEXT($D477),IF($W477="","",IF($X477="","",IF('1. Eingabemaske'!$F$15="","",(IF('1. Eingabemaske'!$F$15=0,($W477/'1. Eingabemaske'!$G$15),($W477-1)/('1. Eingabemaske'!$G$15-1))*$X477)))),"")</f>
        <v/>
      </c>
      <c r="Z477" s="103"/>
      <c r="AA477" s="103"/>
      <c r="AB477" s="104" t="str">
        <f t="shared" si="60"/>
        <v/>
      </c>
      <c r="AC477" s="104" t="str">
        <f>IF(AND(ISTEXT($D477),ISNUMBER($AB477)),IF(HLOOKUP(INT($I477),'1. Eingabemaske'!$I$12:$V$21,5,FALSE)&lt;&gt;0,HLOOKUP(INT($I477),'1. Eingabemaske'!$I$12:$V$21,5,FALSE),""),"")</f>
        <v/>
      </c>
      <c r="AD477" s="91" t="str">
        <f>IF(ISTEXT($D477),IF($AC477="","",IF('1. Eingabemaske'!$F$16="","",(IF('1. Eingabemaske'!$F$16=0,($AB477/'1. Eingabemaske'!$G$16),($AB477-1)/('1. Eingabemaske'!$G$16-1))*$AC477))),"")</f>
        <v/>
      </c>
      <c r="AE477" s="92" t="str">
        <f>IF(ISTEXT($D477),IF(F477="M",IF(L477="","",IF($K477="Frühentwickler",VLOOKUP(INT($I477),'1. Eingabemaske'!$Z$12:$AF$28,5,FALSE),IF($K477="Normalentwickler",VLOOKUP(INT($I477),'1. Eingabemaske'!$Z$12:$AF$23,6,FALSE),IF($K477="Spätentwickler",VLOOKUP(INT($I477),'1. Eingabemaske'!$Z$12:$AF$23,7,FALSE),0)))+((VLOOKUP(INT($I477),'1. Eingabemaske'!$Z$12:$AF$23,2,FALSE))*(($G477-DATE(YEAR($G477),1,1)+1)/365))),IF(F477="W",(IF($K477="Frühentwickler",VLOOKUP(INT($I477),'1. Eingabemaske'!$AH$12:$AN$28,5,FALSE),IF($K477="Normalentwickler",VLOOKUP(INT($I477),'1. Eingabemaske'!$AH$12:$AN$23,6,FALSE),IF($K477="Spätentwickler",VLOOKUP(INT($I477),'1. Eingabemaske'!$AH$12:$AN$23,7,FALSE),0)))+((VLOOKUP(INT($I477),'1. Eingabemaske'!$AH$12:$AN$23,2,FALSE))*(($G477-DATE(YEAR($G477),1,1)+1)/365))),"Geschlecht fehlt!")),"")</f>
        <v/>
      </c>
      <c r="AF477" s="93" t="str">
        <f t="shared" si="61"/>
        <v/>
      </c>
      <c r="AG477" s="103"/>
      <c r="AH477" s="94" t="str">
        <f>IF(AND(ISTEXT($D477),ISNUMBER($AG477)),IF(HLOOKUP(INT($I477),'1. Eingabemaske'!$I$12:$V$21,6,FALSE)&lt;&gt;0,HLOOKUP(INT($I477),'1. Eingabemaske'!$I$12:$V$21,6,FALSE),""),"")</f>
        <v/>
      </c>
      <c r="AI477" s="91" t="str">
        <f>IF(ISTEXT($D477),IF($AH477="","",IF('1. Eingabemaske'!$F$17="","",(IF('1. Eingabemaske'!$F$17=0,($AG477/'1. Eingabemaske'!$G$17),($AG477-1)/('1. Eingabemaske'!$G$17-1))*$AH477))),"")</f>
        <v/>
      </c>
      <c r="AJ477" s="103"/>
      <c r="AK477" s="94" t="str">
        <f>IF(AND(ISTEXT($D477),ISNUMBER($AJ477)),IF(HLOOKUP(INT($I477),'1. Eingabemaske'!$I$12:$V$21,7,FALSE)&lt;&gt;0,HLOOKUP(INT($I477),'1. Eingabemaske'!$I$12:$V$21,7,FALSE),""),"")</f>
        <v/>
      </c>
      <c r="AL477" s="91" t="str">
        <f>IF(ISTEXT($D477),IF(AJ477=0,0,IF($AK477="","",IF('1. Eingabemaske'!$F$18="","",(IF('1. Eingabemaske'!$F$18=0,($AJ477/'1. Eingabemaske'!$G$18),($AJ477-1)/('1. Eingabemaske'!$G$18-1))*$AK477)))),"")</f>
        <v/>
      </c>
      <c r="AM477" s="103"/>
      <c r="AN477" s="94" t="str">
        <f>IF(AND(ISTEXT($D477),ISNUMBER($AM477)),IF(HLOOKUP(INT($I477),'1. Eingabemaske'!$I$12:$V$21,8,FALSE)&lt;&gt;0,HLOOKUP(INT($I477),'1. Eingabemaske'!$I$12:$V$21,8,FALSE),""),"")</f>
        <v/>
      </c>
      <c r="AO477" s="89" t="str">
        <f>IF(ISTEXT($D477),IF($AN477="","",IF('1. Eingabemaske'!#REF!="","",(IF('1. Eingabemaske'!#REF!=0,($AM477/'1. Eingabemaske'!#REF!),($AM477-1)/('1. Eingabemaske'!#REF!-1))*$AN477))),"")</f>
        <v/>
      </c>
      <c r="AP477" s="110"/>
      <c r="AQ477" s="94" t="str">
        <f>IF(AND(ISTEXT($D477),ISNUMBER($AP477)),IF(HLOOKUP(INT($I477),'1. Eingabemaske'!$I$12:$V$21,9,FALSE)&lt;&gt;0,HLOOKUP(INT($I477),'1. Eingabemaske'!$I$12:$V$21,9,FALSE),""),"")</f>
        <v/>
      </c>
      <c r="AR477" s="103"/>
      <c r="AS477" s="94" t="str">
        <f>IF(AND(ISTEXT($D477),ISNUMBER($AR477)),IF(HLOOKUP(INT($I477),'1. Eingabemaske'!$I$12:$V$21,10,FALSE)&lt;&gt;0,HLOOKUP(INT($I477),'1. Eingabemaske'!$I$12:$V$21,10,FALSE),""),"")</f>
        <v/>
      </c>
      <c r="AT477" s="95" t="str">
        <f>IF(ISTEXT($D477),(IF($AQ477="",0,IF('1. Eingabemaske'!$F$19="","",(IF('1. Eingabemaske'!$F$19=0,($AP477/'1. Eingabemaske'!$G$19),($AP477-1)/('1. Eingabemaske'!$G$19-1))*$AQ477)))+IF($AS477="",0,IF('1. Eingabemaske'!$F$20="","",(IF('1. Eingabemaske'!$F$20=0,($AR477/'1. Eingabemaske'!$G$20),($AR477-1)/('1. Eingabemaske'!$G$20-1))*$AS477)))),"")</f>
        <v/>
      </c>
      <c r="AU477" s="103"/>
      <c r="AV477" s="94" t="str">
        <f>IF(AND(ISTEXT($D477),ISNUMBER($AU477)),IF(HLOOKUP(INT($I477),'1. Eingabemaske'!$I$12:$V$21,11,FALSE)&lt;&gt;0,HLOOKUP(INT($I477),'1. Eingabemaske'!$I$12:$V$21,11,FALSE),""),"")</f>
        <v/>
      </c>
      <c r="AW477" s="103"/>
      <c r="AX477" s="94" t="str">
        <f>IF(AND(ISTEXT($D477),ISNUMBER($AW477)),IF(HLOOKUP(INT($I477),'1. Eingabemaske'!$I$12:$V$21,12,FALSE)&lt;&gt;0,HLOOKUP(INT($I477),'1. Eingabemaske'!$I$12:$V$21,12,FALSE),""),"")</f>
        <v/>
      </c>
      <c r="AY477" s="95" t="str">
        <f>IF(ISTEXT($D477),SUM(IF($AV477="",0,IF('1. Eingabemaske'!$F$21="","",(IF('1. Eingabemaske'!$F$21=0,($AU477/'1. Eingabemaske'!$G$21),($AU477-1)/('1. Eingabemaske'!$G$21-1)))*$AV477)),IF($AX477="",0,IF('1. Eingabemaske'!#REF!="","",(IF('1. Eingabemaske'!#REF!=0,($AW477/'1. Eingabemaske'!#REF!),($AW477-1)/('1. Eingabemaske'!#REF!-1)))*$AX477))),"")</f>
        <v/>
      </c>
      <c r="AZ477" s="84" t="str">
        <f t="shared" si="62"/>
        <v>Bitte BES einfügen</v>
      </c>
      <c r="BA477" s="96" t="str">
        <f t="shared" si="63"/>
        <v/>
      </c>
      <c r="BB477" s="100"/>
      <c r="BC477" s="100"/>
      <c r="BD477" s="100"/>
    </row>
    <row r="478" spans="2:56" ht="13.5" thickBot="1" x14ac:dyDescent="0.45">
      <c r="B478" s="99" t="str">
        <f t="shared" si="56"/>
        <v xml:space="preserve"> </v>
      </c>
      <c r="C478" s="100"/>
      <c r="D478" s="100"/>
      <c r="E478" s="100"/>
      <c r="F478" s="100"/>
      <c r="G478" s="101"/>
      <c r="H478" s="101"/>
      <c r="I478" s="84" t="str">
        <f>IF(ISBLANK(Tableau1[[#This Row],[Name]]),"",((Tableau1[[#This Row],[Testdatum]]-Tableau1[[#This Row],[Geburtsdatum]])/365))</f>
        <v/>
      </c>
      <c r="J478" s="102" t="str">
        <f t="shared" si="57"/>
        <v xml:space="preserve"> </v>
      </c>
      <c r="K478" s="103"/>
      <c r="L478" s="103"/>
      <c r="M478" s="104" t="str">
        <f>IF(ISTEXT(D478),IF(L478="","",IF(HLOOKUP(INT($I478),'1. Eingabemaske'!$I$12:$V$21,2,FALSE)&lt;&gt;0,HLOOKUP(INT($I478),'1. Eingabemaske'!$I$12:$V$21,2,FALSE),"")),"")</f>
        <v/>
      </c>
      <c r="N478" s="105" t="str">
        <f>IF(ISTEXT($D478),IF(F478="M",IF(L478="","",IF($K478="Frühentwickler",VLOOKUP(INT($I478),'1. Eingabemaske'!$Z$12:$AF$28,5,FALSE),IF($K478="Normalentwickler",VLOOKUP(INT($I478),'1. Eingabemaske'!$Z$12:$AF$23,6,FALSE),IF($K478="Spätentwickler",VLOOKUP(INT($I478),'1. Eingabemaske'!$Z$12:$AF$23,7,FALSE),0)))+((VLOOKUP(INT($I478),'1. Eingabemaske'!$Z$12:$AF$23,2,FALSE))*(($G478-DATE(YEAR($G478),1,1)+1)/365))),IF(F478="W",(IF($K478="Frühentwickler",VLOOKUP(INT($I478),'1. Eingabemaske'!$AH$12:$AN$28,5,FALSE),IF($K478="Normalentwickler",VLOOKUP(INT($I478),'1. Eingabemaske'!$AH$12:$AN$23,6,FALSE),IF($K478="Spätentwickler",VLOOKUP(INT($I478),'1. Eingabemaske'!$AH$12:$AN$23,7,FALSE),0)))+((VLOOKUP(INT($I478),'1. Eingabemaske'!$AH$12:$AN$23,2,FALSE))*(($G478-DATE(YEAR($G478),1,1)+1)/365))),"Geschlecht fehlt!")),"")</f>
        <v/>
      </c>
      <c r="O478" s="106" t="str">
        <f>IF(ISTEXT(D478),IF(M478="","",IF('1. Eingabemaske'!$F$13="",0,(IF('1. Eingabemaske'!$F$13=0,(L478/'1. Eingabemaske'!$G$13),(L478-1)/('1. Eingabemaske'!$G$13-1))*M478*N478))),"")</f>
        <v/>
      </c>
      <c r="P478" s="103"/>
      <c r="Q478" s="103"/>
      <c r="R478" s="104" t="str">
        <f t="shared" si="58"/>
        <v/>
      </c>
      <c r="S478" s="104" t="str">
        <f>IF(AND(ISTEXT($D478),ISNUMBER(R478)),IF(HLOOKUP(INT($I478),'1. Eingabemaske'!$I$12:$V$21,3,FALSE)&lt;&gt;0,HLOOKUP(INT($I478),'1. Eingabemaske'!$I$12:$V$21,3,FALSE),""),"")</f>
        <v/>
      </c>
      <c r="T478" s="106" t="str">
        <f>IF(ISTEXT($D478),IF($S478="","",IF($R478="","",IF('1. Eingabemaske'!$F$14="",0,(IF('1. Eingabemaske'!$F$14=0,(R478/'1. Eingabemaske'!$G$14),(R478-1)/('1. Eingabemaske'!$G$14-1))*$S478)))),"")</f>
        <v/>
      </c>
      <c r="U478" s="103"/>
      <c r="V478" s="103"/>
      <c r="W478" s="104" t="str">
        <f t="shared" si="59"/>
        <v/>
      </c>
      <c r="X478" s="104" t="str">
        <f>IF(AND(ISTEXT($D478),ISNUMBER(W478)),IF(HLOOKUP(INT($I478),'1. Eingabemaske'!$I$12:$V$21,4,FALSE)&lt;&gt;0,HLOOKUP(INT($I478),'1. Eingabemaske'!$I$12:$V$21,4,FALSE),""),"")</f>
        <v/>
      </c>
      <c r="Y478" s="108" t="str">
        <f>IF(ISTEXT($D478),IF($W478="","",IF($X478="","",IF('1. Eingabemaske'!$F$15="","",(IF('1. Eingabemaske'!$F$15=0,($W478/'1. Eingabemaske'!$G$15),($W478-1)/('1. Eingabemaske'!$G$15-1))*$X478)))),"")</f>
        <v/>
      </c>
      <c r="Z478" s="103"/>
      <c r="AA478" s="103"/>
      <c r="AB478" s="104" t="str">
        <f t="shared" si="60"/>
        <v/>
      </c>
      <c r="AC478" s="104" t="str">
        <f>IF(AND(ISTEXT($D478),ISNUMBER($AB478)),IF(HLOOKUP(INT($I478),'1. Eingabemaske'!$I$12:$V$21,5,FALSE)&lt;&gt;0,HLOOKUP(INT($I478),'1. Eingabemaske'!$I$12:$V$21,5,FALSE),""),"")</f>
        <v/>
      </c>
      <c r="AD478" s="91" t="str">
        <f>IF(ISTEXT($D478),IF($AC478="","",IF('1. Eingabemaske'!$F$16="","",(IF('1. Eingabemaske'!$F$16=0,($AB478/'1. Eingabemaske'!$G$16),($AB478-1)/('1. Eingabemaske'!$G$16-1))*$AC478))),"")</f>
        <v/>
      </c>
      <c r="AE478" s="92" t="str">
        <f>IF(ISTEXT($D478),IF(F478="M",IF(L478="","",IF($K478="Frühentwickler",VLOOKUP(INT($I478),'1. Eingabemaske'!$Z$12:$AF$28,5,FALSE),IF($K478="Normalentwickler",VLOOKUP(INT($I478),'1. Eingabemaske'!$Z$12:$AF$23,6,FALSE),IF($K478="Spätentwickler",VLOOKUP(INT($I478),'1. Eingabemaske'!$Z$12:$AF$23,7,FALSE),0)))+((VLOOKUP(INT($I478),'1. Eingabemaske'!$Z$12:$AF$23,2,FALSE))*(($G478-DATE(YEAR($G478),1,1)+1)/365))),IF(F478="W",(IF($K478="Frühentwickler",VLOOKUP(INT($I478),'1. Eingabemaske'!$AH$12:$AN$28,5,FALSE),IF($K478="Normalentwickler",VLOOKUP(INT($I478),'1. Eingabemaske'!$AH$12:$AN$23,6,FALSE),IF($K478="Spätentwickler",VLOOKUP(INT($I478),'1. Eingabemaske'!$AH$12:$AN$23,7,FALSE),0)))+((VLOOKUP(INT($I478),'1. Eingabemaske'!$AH$12:$AN$23,2,FALSE))*(($G478-DATE(YEAR($G478),1,1)+1)/365))),"Geschlecht fehlt!")),"")</f>
        <v/>
      </c>
      <c r="AF478" s="93" t="str">
        <f t="shared" si="61"/>
        <v/>
      </c>
      <c r="AG478" s="103"/>
      <c r="AH478" s="94" t="str">
        <f>IF(AND(ISTEXT($D478),ISNUMBER($AG478)),IF(HLOOKUP(INT($I478),'1. Eingabemaske'!$I$12:$V$21,6,FALSE)&lt;&gt;0,HLOOKUP(INT($I478),'1. Eingabemaske'!$I$12:$V$21,6,FALSE),""),"")</f>
        <v/>
      </c>
      <c r="AI478" s="91" t="str">
        <f>IF(ISTEXT($D478),IF($AH478="","",IF('1. Eingabemaske'!$F$17="","",(IF('1. Eingabemaske'!$F$17=0,($AG478/'1. Eingabemaske'!$G$17),($AG478-1)/('1. Eingabemaske'!$G$17-1))*$AH478))),"")</f>
        <v/>
      </c>
      <c r="AJ478" s="103"/>
      <c r="AK478" s="94" t="str">
        <f>IF(AND(ISTEXT($D478),ISNUMBER($AJ478)),IF(HLOOKUP(INT($I478),'1. Eingabemaske'!$I$12:$V$21,7,FALSE)&lt;&gt;0,HLOOKUP(INT($I478),'1. Eingabemaske'!$I$12:$V$21,7,FALSE),""),"")</f>
        <v/>
      </c>
      <c r="AL478" s="91" t="str">
        <f>IF(ISTEXT($D478),IF(AJ478=0,0,IF($AK478="","",IF('1. Eingabemaske'!$F$18="","",(IF('1. Eingabemaske'!$F$18=0,($AJ478/'1. Eingabemaske'!$G$18),($AJ478-1)/('1. Eingabemaske'!$G$18-1))*$AK478)))),"")</f>
        <v/>
      </c>
      <c r="AM478" s="103"/>
      <c r="AN478" s="94" t="str">
        <f>IF(AND(ISTEXT($D478),ISNUMBER($AM478)),IF(HLOOKUP(INT($I478),'1. Eingabemaske'!$I$12:$V$21,8,FALSE)&lt;&gt;0,HLOOKUP(INT($I478),'1. Eingabemaske'!$I$12:$V$21,8,FALSE),""),"")</f>
        <v/>
      </c>
      <c r="AO478" s="89" t="str">
        <f>IF(ISTEXT($D478),IF($AN478="","",IF('1. Eingabemaske'!#REF!="","",(IF('1. Eingabemaske'!#REF!=0,($AM478/'1. Eingabemaske'!#REF!),($AM478-1)/('1. Eingabemaske'!#REF!-1))*$AN478))),"")</f>
        <v/>
      </c>
      <c r="AP478" s="110"/>
      <c r="AQ478" s="94" t="str">
        <f>IF(AND(ISTEXT($D478),ISNUMBER($AP478)),IF(HLOOKUP(INT($I478),'1. Eingabemaske'!$I$12:$V$21,9,FALSE)&lt;&gt;0,HLOOKUP(INT($I478),'1. Eingabemaske'!$I$12:$V$21,9,FALSE),""),"")</f>
        <v/>
      </c>
      <c r="AR478" s="103"/>
      <c r="AS478" s="94" t="str">
        <f>IF(AND(ISTEXT($D478),ISNUMBER($AR478)),IF(HLOOKUP(INT($I478),'1. Eingabemaske'!$I$12:$V$21,10,FALSE)&lt;&gt;0,HLOOKUP(INT($I478),'1. Eingabemaske'!$I$12:$V$21,10,FALSE),""),"")</f>
        <v/>
      </c>
      <c r="AT478" s="95" t="str">
        <f>IF(ISTEXT($D478),(IF($AQ478="",0,IF('1. Eingabemaske'!$F$19="","",(IF('1. Eingabemaske'!$F$19=0,($AP478/'1. Eingabemaske'!$G$19),($AP478-1)/('1. Eingabemaske'!$G$19-1))*$AQ478)))+IF($AS478="",0,IF('1. Eingabemaske'!$F$20="","",(IF('1. Eingabemaske'!$F$20=0,($AR478/'1. Eingabemaske'!$G$20),($AR478-1)/('1. Eingabemaske'!$G$20-1))*$AS478)))),"")</f>
        <v/>
      </c>
      <c r="AU478" s="103"/>
      <c r="AV478" s="94" t="str">
        <f>IF(AND(ISTEXT($D478),ISNUMBER($AU478)),IF(HLOOKUP(INT($I478),'1. Eingabemaske'!$I$12:$V$21,11,FALSE)&lt;&gt;0,HLOOKUP(INT($I478),'1. Eingabemaske'!$I$12:$V$21,11,FALSE),""),"")</f>
        <v/>
      </c>
      <c r="AW478" s="103"/>
      <c r="AX478" s="94" t="str">
        <f>IF(AND(ISTEXT($D478),ISNUMBER($AW478)),IF(HLOOKUP(INT($I478),'1. Eingabemaske'!$I$12:$V$21,12,FALSE)&lt;&gt;0,HLOOKUP(INT($I478),'1. Eingabemaske'!$I$12:$V$21,12,FALSE),""),"")</f>
        <v/>
      </c>
      <c r="AY478" s="95" t="str">
        <f>IF(ISTEXT($D478),SUM(IF($AV478="",0,IF('1. Eingabemaske'!$F$21="","",(IF('1. Eingabemaske'!$F$21=0,($AU478/'1. Eingabemaske'!$G$21),($AU478-1)/('1. Eingabemaske'!$G$21-1)))*$AV478)),IF($AX478="",0,IF('1. Eingabemaske'!#REF!="","",(IF('1. Eingabemaske'!#REF!=0,($AW478/'1. Eingabemaske'!#REF!),($AW478-1)/('1. Eingabemaske'!#REF!-1)))*$AX478))),"")</f>
        <v/>
      </c>
      <c r="AZ478" s="84" t="str">
        <f t="shared" si="62"/>
        <v>Bitte BES einfügen</v>
      </c>
      <c r="BA478" s="96" t="str">
        <f t="shared" si="63"/>
        <v/>
      </c>
      <c r="BB478" s="100"/>
      <c r="BC478" s="100"/>
      <c r="BD478" s="100"/>
    </row>
    <row r="479" spans="2:56" ht="13.5" thickBot="1" x14ac:dyDescent="0.45">
      <c r="B479" s="99" t="str">
        <f t="shared" si="56"/>
        <v xml:space="preserve"> </v>
      </c>
      <c r="C479" s="100"/>
      <c r="D479" s="100"/>
      <c r="E479" s="100"/>
      <c r="F479" s="100"/>
      <c r="G479" s="101"/>
      <c r="H479" s="101"/>
      <c r="I479" s="84" t="str">
        <f>IF(ISBLANK(Tableau1[[#This Row],[Name]]),"",((Tableau1[[#This Row],[Testdatum]]-Tableau1[[#This Row],[Geburtsdatum]])/365))</f>
        <v/>
      </c>
      <c r="J479" s="102" t="str">
        <f t="shared" si="57"/>
        <v xml:space="preserve"> </v>
      </c>
      <c r="K479" s="103"/>
      <c r="L479" s="103"/>
      <c r="M479" s="104" t="str">
        <f>IF(ISTEXT(D479),IF(L479="","",IF(HLOOKUP(INT($I479),'1. Eingabemaske'!$I$12:$V$21,2,FALSE)&lt;&gt;0,HLOOKUP(INT($I479),'1. Eingabemaske'!$I$12:$V$21,2,FALSE),"")),"")</f>
        <v/>
      </c>
      <c r="N479" s="105" t="str">
        <f>IF(ISTEXT($D479),IF(F479="M",IF(L479="","",IF($K479="Frühentwickler",VLOOKUP(INT($I479),'1. Eingabemaske'!$Z$12:$AF$28,5,FALSE),IF($K479="Normalentwickler",VLOOKUP(INT($I479),'1. Eingabemaske'!$Z$12:$AF$23,6,FALSE),IF($K479="Spätentwickler",VLOOKUP(INT($I479),'1. Eingabemaske'!$Z$12:$AF$23,7,FALSE),0)))+((VLOOKUP(INT($I479),'1. Eingabemaske'!$Z$12:$AF$23,2,FALSE))*(($G479-DATE(YEAR($G479),1,1)+1)/365))),IF(F479="W",(IF($K479="Frühentwickler",VLOOKUP(INT($I479),'1. Eingabemaske'!$AH$12:$AN$28,5,FALSE),IF($K479="Normalentwickler",VLOOKUP(INT($I479),'1. Eingabemaske'!$AH$12:$AN$23,6,FALSE),IF($K479="Spätentwickler",VLOOKUP(INT($I479),'1. Eingabemaske'!$AH$12:$AN$23,7,FALSE),0)))+((VLOOKUP(INT($I479),'1. Eingabemaske'!$AH$12:$AN$23,2,FALSE))*(($G479-DATE(YEAR($G479),1,1)+1)/365))),"Geschlecht fehlt!")),"")</f>
        <v/>
      </c>
      <c r="O479" s="106" t="str">
        <f>IF(ISTEXT(D479),IF(M479="","",IF('1. Eingabemaske'!$F$13="",0,(IF('1. Eingabemaske'!$F$13=0,(L479/'1. Eingabemaske'!$G$13),(L479-1)/('1. Eingabemaske'!$G$13-1))*M479*N479))),"")</f>
        <v/>
      </c>
      <c r="P479" s="103"/>
      <c r="Q479" s="103"/>
      <c r="R479" s="104" t="str">
        <f t="shared" si="58"/>
        <v/>
      </c>
      <c r="S479" s="104" t="str">
        <f>IF(AND(ISTEXT($D479),ISNUMBER(R479)),IF(HLOOKUP(INT($I479),'1. Eingabemaske'!$I$12:$V$21,3,FALSE)&lt;&gt;0,HLOOKUP(INT($I479),'1. Eingabemaske'!$I$12:$V$21,3,FALSE),""),"")</f>
        <v/>
      </c>
      <c r="T479" s="106" t="str">
        <f>IF(ISTEXT($D479),IF($S479="","",IF($R479="","",IF('1. Eingabemaske'!$F$14="",0,(IF('1. Eingabemaske'!$F$14=0,(R479/'1. Eingabemaske'!$G$14),(R479-1)/('1. Eingabemaske'!$G$14-1))*$S479)))),"")</f>
        <v/>
      </c>
      <c r="U479" s="103"/>
      <c r="V479" s="103"/>
      <c r="W479" s="104" t="str">
        <f t="shared" si="59"/>
        <v/>
      </c>
      <c r="X479" s="104" t="str">
        <f>IF(AND(ISTEXT($D479),ISNUMBER(W479)),IF(HLOOKUP(INT($I479),'1. Eingabemaske'!$I$12:$V$21,4,FALSE)&lt;&gt;0,HLOOKUP(INT($I479),'1. Eingabemaske'!$I$12:$V$21,4,FALSE),""),"")</f>
        <v/>
      </c>
      <c r="Y479" s="108" t="str">
        <f>IF(ISTEXT($D479),IF($W479="","",IF($X479="","",IF('1. Eingabemaske'!$F$15="","",(IF('1. Eingabemaske'!$F$15=0,($W479/'1. Eingabemaske'!$G$15),($W479-1)/('1. Eingabemaske'!$G$15-1))*$X479)))),"")</f>
        <v/>
      </c>
      <c r="Z479" s="103"/>
      <c r="AA479" s="103"/>
      <c r="AB479" s="104" t="str">
        <f t="shared" si="60"/>
        <v/>
      </c>
      <c r="AC479" s="104" t="str">
        <f>IF(AND(ISTEXT($D479),ISNUMBER($AB479)),IF(HLOOKUP(INT($I479),'1. Eingabemaske'!$I$12:$V$21,5,FALSE)&lt;&gt;0,HLOOKUP(INT($I479),'1. Eingabemaske'!$I$12:$V$21,5,FALSE),""),"")</f>
        <v/>
      </c>
      <c r="AD479" s="91" t="str">
        <f>IF(ISTEXT($D479),IF($AC479="","",IF('1. Eingabemaske'!$F$16="","",(IF('1. Eingabemaske'!$F$16=0,($AB479/'1. Eingabemaske'!$G$16),($AB479-1)/('1. Eingabemaske'!$G$16-1))*$AC479))),"")</f>
        <v/>
      </c>
      <c r="AE479" s="92" t="str">
        <f>IF(ISTEXT($D479),IF(F479="M",IF(L479="","",IF($K479="Frühentwickler",VLOOKUP(INT($I479),'1. Eingabemaske'!$Z$12:$AF$28,5,FALSE),IF($K479="Normalentwickler",VLOOKUP(INT($I479),'1. Eingabemaske'!$Z$12:$AF$23,6,FALSE),IF($K479="Spätentwickler",VLOOKUP(INT($I479),'1. Eingabemaske'!$Z$12:$AF$23,7,FALSE),0)))+((VLOOKUP(INT($I479),'1. Eingabemaske'!$Z$12:$AF$23,2,FALSE))*(($G479-DATE(YEAR($G479),1,1)+1)/365))),IF(F479="W",(IF($K479="Frühentwickler",VLOOKUP(INT($I479),'1. Eingabemaske'!$AH$12:$AN$28,5,FALSE),IF($K479="Normalentwickler",VLOOKUP(INT($I479),'1. Eingabemaske'!$AH$12:$AN$23,6,FALSE),IF($K479="Spätentwickler",VLOOKUP(INT($I479),'1. Eingabemaske'!$AH$12:$AN$23,7,FALSE),0)))+((VLOOKUP(INT($I479),'1. Eingabemaske'!$AH$12:$AN$23,2,FALSE))*(($G479-DATE(YEAR($G479),1,1)+1)/365))),"Geschlecht fehlt!")),"")</f>
        <v/>
      </c>
      <c r="AF479" s="93" t="str">
        <f t="shared" si="61"/>
        <v/>
      </c>
      <c r="AG479" s="103"/>
      <c r="AH479" s="94" t="str">
        <f>IF(AND(ISTEXT($D479),ISNUMBER($AG479)),IF(HLOOKUP(INT($I479),'1. Eingabemaske'!$I$12:$V$21,6,FALSE)&lt;&gt;0,HLOOKUP(INT($I479),'1. Eingabemaske'!$I$12:$V$21,6,FALSE),""),"")</f>
        <v/>
      </c>
      <c r="AI479" s="91" t="str">
        <f>IF(ISTEXT($D479),IF($AH479="","",IF('1. Eingabemaske'!$F$17="","",(IF('1. Eingabemaske'!$F$17=0,($AG479/'1. Eingabemaske'!$G$17),($AG479-1)/('1. Eingabemaske'!$G$17-1))*$AH479))),"")</f>
        <v/>
      </c>
      <c r="AJ479" s="103"/>
      <c r="AK479" s="94" t="str">
        <f>IF(AND(ISTEXT($D479),ISNUMBER($AJ479)),IF(HLOOKUP(INT($I479),'1. Eingabemaske'!$I$12:$V$21,7,FALSE)&lt;&gt;0,HLOOKUP(INT($I479),'1. Eingabemaske'!$I$12:$V$21,7,FALSE),""),"")</f>
        <v/>
      </c>
      <c r="AL479" s="91" t="str">
        <f>IF(ISTEXT($D479),IF(AJ479=0,0,IF($AK479="","",IF('1. Eingabemaske'!$F$18="","",(IF('1. Eingabemaske'!$F$18=0,($AJ479/'1. Eingabemaske'!$G$18),($AJ479-1)/('1. Eingabemaske'!$G$18-1))*$AK479)))),"")</f>
        <v/>
      </c>
      <c r="AM479" s="103"/>
      <c r="AN479" s="94" t="str">
        <f>IF(AND(ISTEXT($D479),ISNUMBER($AM479)),IF(HLOOKUP(INT($I479),'1. Eingabemaske'!$I$12:$V$21,8,FALSE)&lt;&gt;0,HLOOKUP(INT($I479),'1. Eingabemaske'!$I$12:$V$21,8,FALSE),""),"")</f>
        <v/>
      </c>
      <c r="AO479" s="89" t="str">
        <f>IF(ISTEXT($D479),IF($AN479="","",IF('1. Eingabemaske'!#REF!="","",(IF('1. Eingabemaske'!#REF!=0,($AM479/'1. Eingabemaske'!#REF!),($AM479-1)/('1. Eingabemaske'!#REF!-1))*$AN479))),"")</f>
        <v/>
      </c>
      <c r="AP479" s="110"/>
      <c r="AQ479" s="94" t="str">
        <f>IF(AND(ISTEXT($D479),ISNUMBER($AP479)),IF(HLOOKUP(INT($I479),'1. Eingabemaske'!$I$12:$V$21,9,FALSE)&lt;&gt;0,HLOOKUP(INT($I479),'1. Eingabemaske'!$I$12:$V$21,9,FALSE),""),"")</f>
        <v/>
      </c>
      <c r="AR479" s="103"/>
      <c r="AS479" s="94" t="str">
        <f>IF(AND(ISTEXT($D479),ISNUMBER($AR479)),IF(HLOOKUP(INT($I479),'1. Eingabemaske'!$I$12:$V$21,10,FALSE)&lt;&gt;0,HLOOKUP(INT($I479),'1. Eingabemaske'!$I$12:$V$21,10,FALSE),""),"")</f>
        <v/>
      </c>
      <c r="AT479" s="95" t="str">
        <f>IF(ISTEXT($D479),(IF($AQ479="",0,IF('1. Eingabemaske'!$F$19="","",(IF('1. Eingabemaske'!$F$19=0,($AP479/'1. Eingabemaske'!$G$19),($AP479-1)/('1. Eingabemaske'!$G$19-1))*$AQ479)))+IF($AS479="",0,IF('1. Eingabemaske'!$F$20="","",(IF('1. Eingabemaske'!$F$20=0,($AR479/'1. Eingabemaske'!$G$20),($AR479-1)/('1. Eingabemaske'!$G$20-1))*$AS479)))),"")</f>
        <v/>
      </c>
      <c r="AU479" s="103"/>
      <c r="AV479" s="94" t="str">
        <f>IF(AND(ISTEXT($D479),ISNUMBER($AU479)),IF(HLOOKUP(INT($I479),'1. Eingabemaske'!$I$12:$V$21,11,FALSE)&lt;&gt;0,HLOOKUP(INT($I479),'1. Eingabemaske'!$I$12:$V$21,11,FALSE),""),"")</f>
        <v/>
      </c>
      <c r="AW479" s="103"/>
      <c r="AX479" s="94" t="str">
        <f>IF(AND(ISTEXT($D479),ISNUMBER($AW479)),IF(HLOOKUP(INT($I479),'1. Eingabemaske'!$I$12:$V$21,12,FALSE)&lt;&gt;0,HLOOKUP(INT($I479),'1. Eingabemaske'!$I$12:$V$21,12,FALSE),""),"")</f>
        <v/>
      </c>
      <c r="AY479" s="95" t="str">
        <f>IF(ISTEXT($D479),SUM(IF($AV479="",0,IF('1. Eingabemaske'!$F$21="","",(IF('1. Eingabemaske'!$F$21=0,($AU479/'1. Eingabemaske'!$G$21),($AU479-1)/('1. Eingabemaske'!$G$21-1)))*$AV479)),IF($AX479="",0,IF('1. Eingabemaske'!#REF!="","",(IF('1. Eingabemaske'!#REF!=0,($AW479/'1. Eingabemaske'!#REF!),($AW479-1)/('1. Eingabemaske'!#REF!-1)))*$AX479))),"")</f>
        <v/>
      </c>
      <c r="AZ479" s="84" t="str">
        <f t="shared" si="62"/>
        <v>Bitte BES einfügen</v>
      </c>
      <c r="BA479" s="96" t="str">
        <f t="shared" si="63"/>
        <v/>
      </c>
      <c r="BB479" s="100"/>
      <c r="BC479" s="100"/>
      <c r="BD479" s="100"/>
    </row>
    <row r="480" spans="2:56" ht="13.5" thickBot="1" x14ac:dyDescent="0.45">
      <c r="B480" s="99" t="str">
        <f t="shared" si="56"/>
        <v xml:space="preserve"> </v>
      </c>
      <c r="C480" s="100"/>
      <c r="D480" s="100"/>
      <c r="E480" s="100"/>
      <c r="F480" s="100"/>
      <c r="G480" s="101"/>
      <c r="H480" s="101"/>
      <c r="I480" s="84" t="str">
        <f>IF(ISBLANK(Tableau1[[#This Row],[Name]]),"",((Tableau1[[#This Row],[Testdatum]]-Tableau1[[#This Row],[Geburtsdatum]])/365))</f>
        <v/>
      </c>
      <c r="J480" s="102" t="str">
        <f t="shared" si="57"/>
        <v xml:space="preserve"> </v>
      </c>
      <c r="K480" s="103"/>
      <c r="L480" s="103"/>
      <c r="M480" s="104" t="str">
        <f>IF(ISTEXT(D480),IF(L480="","",IF(HLOOKUP(INT($I480),'1. Eingabemaske'!$I$12:$V$21,2,FALSE)&lt;&gt;0,HLOOKUP(INT($I480),'1. Eingabemaske'!$I$12:$V$21,2,FALSE),"")),"")</f>
        <v/>
      </c>
      <c r="N480" s="105" t="str">
        <f>IF(ISTEXT($D480),IF(F480="M",IF(L480="","",IF($K480="Frühentwickler",VLOOKUP(INT($I480),'1. Eingabemaske'!$Z$12:$AF$28,5,FALSE),IF($K480="Normalentwickler",VLOOKUP(INT($I480),'1. Eingabemaske'!$Z$12:$AF$23,6,FALSE),IF($K480="Spätentwickler",VLOOKUP(INT($I480),'1. Eingabemaske'!$Z$12:$AF$23,7,FALSE),0)))+((VLOOKUP(INT($I480),'1. Eingabemaske'!$Z$12:$AF$23,2,FALSE))*(($G480-DATE(YEAR($G480),1,1)+1)/365))),IF(F480="W",(IF($K480="Frühentwickler",VLOOKUP(INT($I480),'1. Eingabemaske'!$AH$12:$AN$28,5,FALSE),IF($K480="Normalentwickler",VLOOKUP(INT($I480),'1. Eingabemaske'!$AH$12:$AN$23,6,FALSE),IF($K480="Spätentwickler",VLOOKUP(INT($I480),'1. Eingabemaske'!$AH$12:$AN$23,7,FALSE),0)))+((VLOOKUP(INT($I480),'1. Eingabemaske'!$AH$12:$AN$23,2,FALSE))*(($G480-DATE(YEAR($G480),1,1)+1)/365))),"Geschlecht fehlt!")),"")</f>
        <v/>
      </c>
      <c r="O480" s="106" t="str">
        <f>IF(ISTEXT(D480),IF(M480="","",IF('1. Eingabemaske'!$F$13="",0,(IF('1. Eingabemaske'!$F$13=0,(L480/'1. Eingabemaske'!$G$13),(L480-1)/('1. Eingabemaske'!$G$13-1))*M480*N480))),"")</f>
        <v/>
      </c>
      <c r="P480" s="103"/>
      <c r="Q480" s="103"/>
      <c r="R480" s="104" t="str">
        <f t="shared" si="58"/>
        <v/>
      </c>
      <c r="S480" s="104" t="str">
        <f>IF(AND(ISTEXT($D480),ISNUMBER(R480)),IF(HLOOKUP(INT($I480),'1. Eingabemaske'!$I$12:$V$21,3,FALSE)&lt;&gt;0,HLOOKUP(INT($I480),'1. Eingabemaske'!$I$12:$V$21,3,FALSE),""),"")</f>
        <v/>
      </c>
      <c r="T480" s="106" t="str">
        <f>IF(ISTEXT($D480),IF($S480="","",IF($R480="","",IF('1. Eingabemaske'!$F$14="",0,(IF('1. Eingabemaske'!$F$14=0,(R480/'1. Eingabemaske'!$G$14),(R480-1)/('1. Eingabemaske'!$G$14-1))*$S480)))),"")</f>
        <v/>
      </c>
      <c r="U480" s="103"/>
      <c r="V480" s="103"/>
      <c r="W480" s="104" t="str">
        <f t="shared" si="59"/>
        <v/>
      </c>
      <c r="X480" s="104" t="str">
        <f>IF(AND(ISTEXT($D480),ISNUMBER(W480)),IF(HLOOKUP(INT($I480),'1. Eingabemaske'!$I$12:$V$21,4,FALSE)&lt;&gt;0,HLOOKUP(INT($I480),'1. Eingabemaske'!$I$12:$V$21,4,FALSE),""),"")</f>
        <v/>
      </c>
      <c r="Y480" s="108" t="str">
        <f>IF(ISTEXT($D480),IF($W480="","",IF($X480="","",IF('1. Eingabemaske'!$F$15="","",(IF('1. Eingabemaske'!$F$15=0,($W480/'1. Eingabemaske'!$G$15),($W480-1)/('1. Eingabemaske'!$G$15-1))*$X480)))),"")</f>
        <v/>
      </c>
      <c r="Z480" s="103"/>
      <c r="AA480" s="103"/>
      <c r="AB480" s="104" t="str">
        <f t="shared" si="60"/>
        <v/>
      </c>
      <c r="AC480" s="104" t="str">
        <f>IF(AND(ISTEXT($D480),ISNUMBER($AB480)),IF(HLOOKUP(INT($I480),'1. Eingabemaske'!$I$12:$V$21,5,FALSE)&lt;&gt;0,HLOOKUP(INT($I480),'1. Eingabemaske'!$I$12:$V$21,5,FALSE),""),"")</f>
        <v/>
      </c>
      <c r="AD480" s="91" t="str">
        <f>IF(ISTEXT($D480),IF($AC480="","",IF('1. Eingabemaske'!$F$16="","",(IF('1. Eingabemaske'!$F$16=0,($AB480/'1. Eingabemaske'!$G$16),($AB480-1)/('1. Eingabemaske'!$G$16-1))*$AC480))),"")</f>
        <v/>
      </c>
      <c r="AE480" s="92" t="str">
        <f>IF(ISTEXT($D480),IF(F480="M",IF(L480="","",IF($K480="Frühentwickler",VLOOKUP(INT($I480),'1. Eingabemaske'!$Z$12:$AF$28,5,FALSE),IF($K480="Normalentwickler",VLOOKUP(INT($I480),'1. Eingabemaske'!$Z$12:$AF$23,6,FALSE),IF($K480="Spätentwickler",VLOOKUP(INT($I480),'1. Eingabemaske'!$Z$12:$AF$23,7,FALSE),0)))+((VLOOKUP(INT($I480),'1. Eingabemaske'!$Z$12:$AF$23,2,FALSE))*(($G480-DATE(YEAR($G480),1,1)+1)/365))),IF(F480="W",(IF($K480="Frühentwickler",VLOOKUP(INT($I480),'1. Eingabemaske'!$AH$12:$AN$28,5,FALSE),IF($K480="Normalentwickler",VLOOKUP(INT($I480),'1. Eingabemaske'!$AH$12:$AN$23,6,FALSE),IF($K480="Spätentwickler",VLOOKUP(INT($I480),'1. Eingabemaske'!$AH$12:$AN$23,7,FALSE),0)))+((VLOOKUP(INT($I480),'1. Eingabemaske'!$AH$12:$AN$23,2,FALSE))*(($G480-DATE(YEAR($G480),1,1)+1)/365))),"Geschlecht fehlt!")),"")</f>
        <v/>
      </c>
      <c r="AF480" s="93" t="str">
        <f t="shared" si="61"/>
        <v/>
      </c>
      <c r="AG480" s="103"/>
      <c r="AH480" s="94" t="str">
        <f>IF(AND(ISTEXT($D480),ISNUMBER($AG480)),IF(HLOOKUP(INT($I480),'1. Eingabemaske'!$I$12:$V$21,6,FALSE)&lt;&gt;0,HLOOKUP(INT($I480),'1. Eingabemaske'!$I$12:$V$21,6,FALSE),""),"")</f>
        <v/>
      </c>
      <c r="AI480" s="91" t="str">
        <f>IF(ISTEXT($D480),IF($AH480="","",IF('1. Eingabemaske'!$F$17="","",(IF('1. Eingabemaske'!$F$17=0,($AG480/'1. Eingabemaske'!$G$17),($AG480-1)/('1. Eingabemaske'!$G$17-1))*$AH480))),"")</f>
        <v/>
      </c>
      <c r="AJ480" s="103"/>
      <c r="AK480" s="94" t="str">
        <f>IF(AND(ISTEXT($D480),ISNUMBER($AJ480)),IF(HLOOKUP(INT($I480),'1. Eingabemaske'!$I$12:$V$21,7,FALSE)&lt;&gt;0,HLOOKUP(INT($I480),'1. Eingabemaske'!$I$12:$V$21,7,FALSE),""),"")</f>
        <v/>
      </c>
      <c r="AL480" s="91" t="str">
        <f>IF(ISTEXT($D480),IF(AJ480=0,0,IF($AK480="","",IF('1. Eingabemaske'!$F$18="","",(IF('1. Eingabemaske'!$F$18=0,($AJ480/'1. Eingabemaske'!$G$18),($AJ480-1)/('1. Eingabemaske'!$G$18-1))*$AK480)))),"")</f>
        <v/>
      </c>
      <c r="AM480" s="103"/>
      <c r="AN480" s="94" t="str">
        <f>IF(AND(ISTEXT($D480),ISNUMBER($AM480)),IF(HLOOKUP(INT($I480),'1. Eingabemaske'!$I$12:$V$21,8,FALSE)&lt;&gt;0,HLOOKUP(INT($I480),'1. Eingabemaske'!$I$12:$V$21,8,FALSE),""),"")</f>
        <v/>
      </c>
      <c r="AO480" s="89" t="str">
        <f>IF(ISTEXT($D480),IF($AN480="","",IF('1. Eingabemaske'!#REF!="","",(IF('1. Eingabemaske'!#REF!=0,($AM480/'1. Eingabemaske'!#REF!),($AM480-1)/('1. Eingabemaske'!#REF!-1))*$AN480))),"")</f>
        <v/>
      </c>
      <c r="AP480" s="110"/>
      <c r="AQ480" s="94" t="str">
        <f>IF(AND(ISTEXT($D480),ISNUMBER($AP480)),IF(HLOOKUP(INT($I480),'1. Eingabemaske'!$I$12:$V$21,9,FALSE)&lt;&gt;0,HLOOKUP(INT($I480),'1. Eingabemaske'!$I$12:$V$21,9,FALSE),""),"")</f>
        <v/>
      </c>
      <c r="AR480" s="103"/>
      <c r="AS480" s="94" t="str">
        <f>IF(AND(ISTEXT($D480),ISNUMBER($AR480)),IF(HLOOKUP(INT($I480),'1. Eingabemaske'!$I$12:$V$21,10,FALSE)&lt;&gt;0,HLOOKUP(INT($I480),'1. Eingabemaske'!$I$12:$V$21,10,FALSE),""),"")</f>
        <v/>
      </c>
      <c r="AT480" s="95" t="str">
        <f>IF(ISTEXT($D480),(IF($AQ480="",0,IF('1. Eingabemaske'!$F$19="","",(IF('1. Eingabemaske'!$F$19=0,($AP480/'1. Eingabemaske'!$G$19),($AP480-1)/('1. Eingabemaske'!$G$19-1))*$AQ480)))+IF($AS480="",0,IF('1. Eingabemaske'!$F$20="","",(IF('1. Eingabemaske'!$F$20=0,($AR480/'1. Eingabemaske'!$G$20),($AR480-1)/('1. Eingabemaske'!$G$20-1))*$AS480)))),"")</f>
        <v/>
      </c>
      <c r="AU480" s="103"/>
      <c r="AV480" s="94" t="str">
        <f>IF(AND(ISTEXT($D480),ISNUMBER($AU480)),IF(HLOOKUP(INT($I480),'1. Eingabemaske'!$I$12:$V$21,11,FALSE)&lt;&gt;0,HLOOKUP(INT($I480),'1. Eingabemaske'!$I$12:$V$21,11,FALSE),""),"")</f>
        <v/>
      </c>
      <c r="AW480" s="103"/>
      <c r="AX480" s="94" t="str">
        <f>IF(AND(ISTEXT($D480),ISNUMBER($AW480)),IF(HLOOKUP(INT($I480),'1. Eingabemaske'!$I$12:$V$21,12,FALSE)&lt;&gt;0,HLOOKUP(INT($I480),'1. Eingabemaske'!$I$12:$V$21,12,FALSE),""),"")</f>
        <v/>
      </c>
      <c r="AY480" s="95" t="str">
        <f>IF(ISTEXT($D480),SUM(IF($AV480="",0,IF('1. Eingabemaske'!$F$21="","",(IF('1. Eingabemaske'!$F$21=0,($AU480/'1. Eingabemaske'!$G$21),($AU480-1)/('1. Eingabemaske'!$G$21-1)))*$AV480)),IF($AX480="",0,IF('1. Eingabemaske'!#REF!="","",(IF('1. Eingabemaske'!#REF!=0,($AW480/'1. Eingabemaske'!#REF!),($AW480-1)/('1. Eingabemaske'!#REF!-1)))*$AX480))),"")</f>
        <v/>
      </c>
      <c r="AZ480" s="84" t="str">
        <f t="shared" si="62"/>
        <v>Bitte BES einfügen</v>
      </c>
      <c r="BA480" s="96" t="str">
        <f t="shared" si="63"/>
        <v/>
      </c>
      <c r="BB480" s="100"/>
      <c r="BC480" s="100"/>
      <c r="BD480" s="100"/>
    </row>
    <row r="481" spans="2:56" ht="13.5" thickBot="1" x14ac:dyDescent="0.45">
      <c r="B481" s="99" t="str">
        <f t="shared" si="56"/>
        <v xml:space="preserve"> </v>
      </c>
      <c r="C481" s="100"/>
      <c r="D481" s="100"/>
      <c r="E481" s="100"/>
      <c r="F481" s="100"/>
      <c r="G481" s="101"/>
      <c r="H481" s="101"/>
      <c r="I481" s="84" t="str">
        <f>IF(ISBLANK(Tableau1[[#This Row],[Name]]),"",((Tableau1[[#This Row],[Testdatum]]-Tableau1[[#This Row],[Geburtsdatum]])/365))</f>
        <v/>
      </c>
      <c r="J481" s="102" t="str">
        <f t="shared" si="57"/>
        <v xml:space="preserve"> </v>
      </c>
      <c r="K481" s="103"/>
      <c r="L481" s="103"/>
      <c r="M481" s="104" t="str">
        <f>IF(ISTEXT(D481),IF(L481="","",IF(HLOOKUP(INT($I481),'1. Eingabemaske'!$I$12:$V$21,2,FALSE)&lt;&gt;0,HLOOKUP(INT($I481),'1. Eingabemaske'!$I$12:$V$21,2,FALSE),"")),"")</f>
        <v/>
      </c>
      <c r="N481" s="105" t="str">
        <f>IF(ISTEXT($D481),IF(F481="M",IF(L481="","",IF($K481="Frühentwickler",VLOOKUP(INT($I481),'1. Eingabemaske'!$Z$12:$AF$28,5,FALSE),IF($K481="Normalentwickler",VLOOKUP(INT($I481),'1. Eingabemaske'!$Z$12:$AF$23,6,FALSE),IF($K481="Spätentwickler",VLOOKUP(INT($I481),'1. Eingabemaske'!$Z$12:$AF$23,7,FALSE),0)))+((VLOOKUP(INT($I481),'1. Eingabemaske'!$Z$12:$AF$23,2,FALSE))*(($G481-DATE(YEAR($G481),1,1)+1)/365))),IF(F481="W",(IF($K481="Frühentwickler",VLOOKUP(INT($I481),'1. Eingabemaske'!$AH$12:$AN$28,5,FALSE),IF($K481="Normalentwickler",VLOOKUP(INT($I481),'1. Eingabemaske'!$AH$12:$AN$23,6,FALSE),IF($K481="Spätentwickler",VLOOKUP(INT($I481),'1. Eingabemaske'!$AH$12:$AN$23,7,FALSE),0)))+((VLOOKUP(INT($I481),'1. Eingabemaske'!$AH$12:$AN$23,2,FALSE))*(($G481-DATE(YEAR($G481),1,1)+1)/365))),"Geschlecht fehlt!")),"")</f>
        <v/>
      </c>
      <c r="O481" s="106" t="str">
        <f>IF(ISTEXT(D481),IF(M481="","",IF('1. Eingabemaske'!$F$13="",0,(IF('1. Eingabemaske'!$F$13=0,(L481/'1. Eingabemaske'!$G$13),(L481-1)/('1. Eingabemaske'!$G$13-1))*M481*N481))),"")</f>
        <v/>
      </c>
      <c r="P481" s="103"/>
      <c r="Q481" s="103"/>
      <c r="R481" s="104" t="str">
        <f t="shared" si="58"/>
        <v/>
      </c>
      <c r="S481" s="104" t="str">
        <f>IF(AND(ISTEXT($D481),ISNUMBER(R481)),IF(HLOOKUP(INT($I481),'1. Eingabemaske'!$I$12:$V$21,3,FALSE)&lt;&gt;0,HLOOKUP(INT($I481),'1. Eingabemaske'!$I$12:$V$21,3,FALSE),""),"")</f>
        <v/>
      </c>
      <c r="T481" s="106" t="str">
        <f>IF(ISTEXT($D481),IF($S481="","",IF($R481="","",IF('1. Eingabemaske'!$F$14="",0,(IF('1. Eingabemaske'!$F$14=0,(R481/'1. Eingabemaske'!$G$14),(R481-1)/('1. Eingabemaske'!$G$14-1))*$S481)))),"")</f>
        <v/>
      </c>
      <c r="U481" s="103"/>
      <c r="V481" s="103"/>
      <c r="W481" s="104" t="str">
        <f t="shared" si="59"/>
        <v/>
      </c>
      <c r="X481" s="104" t="str">
        <f>IF(AND(ISTEXT($D481),ISNUMBER(W481)),IF(HLOOKUP(INT($I481),'1. Eingabemaske'!$I$12:$V$21,4,FALSE)&lt;&gt;0,HLOOKUP(INT($I481),'1. Eingabemaske'!$I$12:$V$21,4,FALSE),""),"")</f>
        <v/>
      </c>
      <c r="Y481" s="108" t="str">
        <f>IF(ISTEXT($D481),IF($W481="","",IF($X481="","",IF('1. Eingabemaske'!$F$15="","",(IF('1. Eingabemaske'!$F$15=0,($W481/'1. Eingabemaske'!$G$15),($W481-1)/('1. Eingabemaske'!$G$15-1))*$X481)))),"")</f>
        <v/>
      </c>
      <c r="Z481" s="103"/>
      <c r="AA481" s="103"/>
      <c r="AB481" s="104" t="str">
        <f t="shared" si="60"/>
        <v/>
      </c>
      <c r="AC481" s="104" t="str">
        <f>IF(AND(ISTEXT($D481),ISNUMBER($AB481)),IF(HLOOKUP(INT($I481),'1. Eingabemaske'!$I$12:$V$21,5,FALSE)&lt;&gt;0,HLOOKUP(INT($I481),'1. Eingabemaske'!$I$12:$V$21,5,FALSE),""),"")</f>
        <v/>
      </c>
      <c r="AD481" s="91" t="str">
        <f>IF(ISTEXT($D481),IF($AC481="","",IF('1. Eingabemaske'!$F$16="","",(IF('1. Eingabemaske'!$F$16=0,($AB481/'1. Eingabemaske'!$G$16),($AB481-1)/('1. Eingabemaske'!$G$16-1))*$AC481))),"")</f>
        <v/>
      </c>
      <c r="AE481" s="92" t="str">
        <f>IF(ISTEXT($D481),IF(F481="M",IF(L481="","",IF($K481="Frühentwickler",VLOOKUP(INT($I481),'1. Eingabemaske'!$Z$12:$AF$28,5,FALSE),IF($K481="Normalentwickler",VLOOKUP(INT($I481),'1. Eingabemaske'!$Z$12:$AF$23,6,FALSE),IF($K481="Spätentwickler",VLOOKUP(INT($I481),'1. Eingabemaske'!$Z$12:$AF$23,7,FALSE),0)))+((VLOOKUP(INT($I481),'1. Eingabemaske'!$Z$12:$AF$23,2,FALSE))*(($G481-DATE(YEAR($G481),1,1)+1)/365))),IF(F481="W",(IF($K481="Frühentwickler",VLOOKUP(INT($I481),'1. Eingabemaske'!$AH$12:$AN$28,5,FALSE),IF($K481="Normalentwickler",VLOOKUP(INT($I481),'1. Eingabemaske'!$AH$12:$AN$23,6,FALSE),IF($K481="Spätentwickler",VLOOKUP(INT($I481),'1. Eingabemaske'!$AH$12:$AN$23,7,FALSE),0)))+((VLOOKUP(INT($I481),'1. Eingabemaske'!$AH$12:$AN$23,2,FALSE))*(($G481-DATE(YEAR($G481),1,1)+1)/365))),"Geschlecht fehlt!")),"")</f>
        <v/>
      </c>
      <c r="AF481" s="93" t="str">
        <f t="shared" si="61"/>
        <v/>
      </c>
      <c r="AG481" s="103"/>
      <c r="AH481" s="94" t="str">
        <f>IF(AND(ISTEXT($D481),ISNUMBER($AG481)),IF(HLOOKUP(INT($I481),'1. Eingabemaske'!$I$12:$V$21,6,FALSE)&lt;&gt;0,HLOOKUP(INT($I481),'1. Eingabemaske'!$I$12:$V$21,6,FALSE),""),"")</f>
        <v/>
      </c>
      <c r="AI481" s="91" t="str">
        <f>IF(ISTEXT($D481),IF($AH481="","",IF('1. Eingabemaske'!$F$17="","",(IF('1. Eingabemaske'!$F$17=0,($AG481/'1. Eingabemaske'!$G$17),($AG481-1)/('1. Eingabemaske'!$G$17-1))*$AH481))),"")</f>
        <v/>
      </c>
      <c r="AJ481" s="103"/>
      <c r="AK481" s="94" t="str">
        <f>IF(AND(ISTEXT($D481),ISNUMBER($AJ481)),IF(HLOOKUP(INT($I481),'1. Eingabemaske'!$I$12:$V$21,7,FALSE)&lt;&gt;0,HLOOKUP(INT($I481),'1. Eingabemaske'!$I$12:$V$21,7,FALSE),""),"")</f>
        <v/>
      </c>
      <c r="AL481" s="91" t="str">
        <f>IF(ISTEXT($D481),IF(AJ481=0,0,IF($AK481="","",IF('1. Eingabemaske'!$F$18="","",(IF('1. Eingabemaske'!$F$18=0,($AJ481/'1. Eingabemaske'!$G$18),($AJ481-1)/('1. Eingabemaske'!$G$18-1))*$AK481)))),"")</f>
        <v/>
      </c>
      <c r="AM481" s="103"/>
      <c r="AN481" s="94" t="str">
        <f>IF(AND(ISTEXT($D481),ISNUMBER($AM481)),IF(HLOOKUP(INT($I481),'1. Eingabemaske'!$I$12:$V$21,8,FALSE)&lt;&gt;0,HLOOKUP(INT($I481),'1. Eingabemaske'!$I$12:$V$21,8,FALSE),""),"")</f>
        <v/>
      </c>
      <c r="AO481" s="89" t="str">
        <f>IF(ISTEXT($D481),IF($AN481="","",IF('1. Eingabemaske'!#REF!="","",(IF('1. Eingabemaske'!#REF!=0,($AM481/'1. Eingabemaske'!#REF!),($AM481-1)/('1. Eingabemaske'!#REF!-1))*$AN481))),"")</f>
        <v/>
      </c>
      <c r="AP481" s="110"/>
      <c r="AQ481" s="94" t="str">
        <f>IF(AND(ISTEXT($D481),ISNUMBER($AP481)),IF(HLOOKUP(INT($I481),'1. Eingabemaske'!$I$12:$V$21,9,FALSE)&lt;&gt;0,HLOOKUP(INT($I481),'1. Eingabemaske'!$I$12:$V$21,9,FALSE),""),"")</f>
        <v/>
      </c>
      <c r="AR481" s="103"/>
      <c r="AS481" s="94" t="str">
        <f>IF(AND(ISTEXT($D481),ISNUMBER($AR481)),IF(HLOOKUP(INT($I481),'1. Eingabemaske'!$I$12:$V$21,10,FALSE)&lt;&gt;0,HLOOKUP(INT($I481),'1. Eingabemaske'!$I$12:$V$21,10,FALSE),""),"")</f>
        <v/>
      </c>
      <c r="AT481" s="95" t="str">
        <f>IF(ISTEXT($D481),(IF($AQ481="",0,IF('1. Eingabemaske'!$F$19="","",(IF('1. Eingabemaske'!$F$19=0,($AP481/'1. Eingabemaske'!$G$19),($AP481-1)/('1. Eingabemaske'!$G$19-1))*$AQ481)))+IF($AS481="",0,IF('1. Eingabemaske'!$F$20="","",(IF('1. Eingabemaske'!$F$20=0,($AR481/'1. Eingabemaske'!$G$20),($AR481-1)/('1. Eingabemaske'!$G$20-1))*$AS481)))),"")</f>
        <v/>
      </c>
      <c r="AU481" s="103"/>
      <c r="AV481" s="94" t="str">
        <f>IF(AND(ISTEXT($D481),ISNUMBER($AU481)),IF(HLOOKUP(INT($I481),'1. Eingabemaske'!$I$12:$V$21,11,FALSE)&lt;&gt;0,HLOOKUP(INT($I481),'1. Eingabemaske'!$I$12:$V$21,11,FALSE),""),"")</f>
        <v/>
      </c>
      <c r="AW481" s="103"/>
      <c r="AX481" s="94" t="str">
        <f>IF(AND(ISTEXT($D481),ISNUMBER($AW481)),IF(HLOOKUP(INT($I481),'1. Eingabemaske'!$I$12:$V$21,12,FALSE)&lt;&gt;0,HLOOKUP(INT($I481),'1. Eingabemaske'!$I$12:$V$21,12,FALSE),""),"")</f>
        <v/>
      </c>
      <c r="AY481" s="95" t="str">
        <f>IF(ISTEXT($D481),SUM(IF($AV481="",0,IF('1. Eingabemaske'!$F$21="","",(IF('1. Eingabemaske'!$F$21=0,($AU481/'1. Eingabemaske'!$G$21),($AU481-1)/('1. Eingabemaske'!$G$21-1)))*$AV481)),IF($AX481="",0,IF('1. Eingabemaske'!#REF!="","",(IF('1. Eingabemaske'!#REF!=0,($AW481/'1. Eingabemaske'!#REF!),($AW481-1)/('1. Eingabemaske'!#REF!-1)))*$AX481))),"")</f>
        <v/>
      </c>
      <c r="AZ481" s="84" t="str">
        <f t="shared" si="62"/>
        <v>Bitte BES einfügen</v>
      </c>
      <c r="BA481" s="96" t="str">
        <f t="shared" si="63"/>
        <v/>
      </c>
      <c r="BB481" s="100"/>
      <c r="BC481" s="100"/>
      <c r="BD481" s="100"/>
    </row>
    <row r="482" spans="2:56" ht="13.5" thickBot="1" x14ac:dyDescent="0.45">
      <c r="B482" s="99" t="str">
        <f t="shared" si="56"/>
        <v xml:space="preserve"> </v>
      </c>
      <c r="C482" s="100"/>
      <c r="D482" s="100"/>
      <c r="E482" s="100"/>
      <c r="F482" s="100"/>
      <c r="G482" s="101"/>
      <c r="H482" s="101"/>
      <c r="I482" s="84" t="str">
        <f>IF(ISBLANK(Tableau1[[#This Row],[Name]]),"",((Tableau1[[#This Row],[Testdatum]]-Tableau1[[#This Row],[Geburtsdatum]])/365))</f>
        <v/>
      </c>
      <c r="J482" s="102" t="str">
        <f t="shared" si="57"/>
        <v xml:space="preserve"> </v>
      </c>
      <c r="K482" s="103"/>
      <c r="L482" s="103"/>
      <c r="M482" s="104" t="str">
        <f>IF(ISTEXT(D482),IF(L482="","",IF(HLOOKUP(INT($I482),'1. Eingabemaske'!$I$12:$V$21,2,FALSE)&lt;&gt;0,HLOOKUP(INT($I482),'1. Eingabemaske'!$I$12:$V$21,2,FALSE),"")),"")</f>
        <v/>
      </c>
      <c r="N482" s="105" t="str">
        <f>IF(ISTEXT($D482),IF(F482="M",IF(L482="","",IF($K482="Frühentwickler",VLOOKUP(INT($I482),'1. Eingabemaske'!$Z$12:$AF$28,5,FALSE),IF($K482="Normalentwickler",VLOOKUP(INT($I482),'1. Eingabemaske'!$Z$12:$AF$23,6,FALSE),IF($K482="Spätentwickler",VLOOKUP(INT($I482),'1. Eingabemaske'!$Z$12:$AF$23,7,FALSE),0)))+((VLOOKUP(INT($I482),'1. Eingabemaske'!$Z$12:$AF$23,2,FALSE))*(($G482-DATE(YEAR($G482),1,1)+1)/365))),IF(F482="W",(IF($K482="Frühentwickler",VLOOKUP(INT($I482),'1. Eingabemaske'!$AH$12:$AN$28,5,FALSE),IF($K482="Normalentwickler",VLOOKUP(INT($I482),'1. Eingabemaske'!$AH$12:$AN$23,6,FALSE),IF($K482="Spätentwickler",VLOOKUP(INT($I482),'1. Eingabemaske'!$AH$12:$AN$23,7,FALSE),0)))+((VLOOKUP(INT($I482),'1. Eingabemaske'!$AH$12:$AN$23,2,FALSE))*(($G482-DATE(YEAR($G482),1,1)+1)/365))),"Geschlecht fehlt!")),"")</f>
        <v/>
      </c>
      <c r="O482" s="106" t="str">
        <f>IF(ISTEXT(D482),IF(M482="","",IF('1. Eingabemaske'!$F$13="",0,(IF('1. Eingabemaske'!$F$13=0,(L482/'1. Eingabemaske'!$G$13),(L482-1)/('1. Eingabemaske'!$G$13-1))*M482*N482))),"")</f>
        <v/>
      </c>
      <c r="P482" s="103"/>
      <c r="Q482" s="103"/>
      <c r="R482" s="104" t="str">
        <f t="shared" si="58"/>
        <v/>
      </c>
      <c r="S482" s="104" t="str">
        <f>IF(AND(ISTEXT($D482),ISNUMBER(R482)),IF(HLOOKUP(INT($I482),'1. Eingabemaske'!$I$12:$V$21,3,FALSE)&lt;&gt;0,HLOOKUP(INT($I482),'1. Eingabemaske'!$I$12:$V$21,3,FALSE),""),"")</f>
        <v/>
      </c>
      <c r="T482" s="106" t="str">
        <f>IF(ISTEXT($D482),IF($S482="","",IF($R482="","",IF('1. Eingabemaske'!$F$14="",0,(IF('1. Eingabemaske'!$F$14=0,(R482/'1. Eingabemaske'!$G$14),(R482-1)/('1. Eingabemaske'!$G$14-1))*$S482)))),"")</f>
        <v/>
      </c>
      <c r="U482" s="103"/>
      <c r="V482" s="103"/>
      <c r="W482" s="104" t="str">
        <f t="shared" si="59"/>
        <v/>
      </c>
      <c r="X482" s="104" t="str">
        <f>IF(AND(ISTEXT($D482),ISNUMBER(W482)),IF(HLOOKUP(INT($I482),'1. Eingabemaske'!$I$12:$V$21,4,FALSE)&lt;&gt;0,HLOOKUP(INT($I482),'1. Eingabemaske'!$I$12:$V$21,4,FALSE),""),"")</f>
        <v/>
      </c>
      <c r="Y482" s="108" t="str">
        <f>IF(ISTEXT($D482),IF($W482="","",IF($X482="","",IF('1. Eingabemaske'!$F$15="","",(IF('1. Eingabemaske'!$F$15=0,($W482/'1. Eingabemaske'!$G$15),($W482-1)/('1. Eingabemaske'!$G$15-1))*$X482)))),"")</f>
        <v/>
      </c>
      <c r="Z482" s="103"/>
      <c r="AA482" s="103"/>
      <c r="AB482" s="104" t="str">
        <f t="shared" si="60"/>
        <v/>
      </c>
      <c r="AC482" s="104" t="str">
        <f>IF(AND(ISTEXT($D482),ISNUMBER($AB482)),IF(HLOOKUP(INT($I482),'1. Eingabemaske'!$I$12:$V$21,5,FALSE)&lt;&gt;0,HLOOKUP(INT($I482),'1. Eingabemaske'!$I$12:$V$21,5,FALSE),""),"")</f>
        <v/>
      </c>
      <c r="AD482" s="91" t="str">
        <f>IF(ISTEXT($D482),IF($AC482="","",IF('1. Eingabemaske'!$F$16="","",(IF('1. Eingabemaske'!$F$16=0,($AB482/'1. Eingabemaske'!$G$16),($AB482-1)/('1. Eingabemaske'!$G$16-1))*$AC482))),"")</f>
        <v/>
      </c>
      <c r="AE482" s="92" t="str">
        <f>IF(ISTEXT($D482),IF(F482="M",IF(L482="","",IF($K482="Frühentwickler",VLOOKUP(INT($I482),'1. Eingabemaske'!$Z$12:$AF$28,5,FALSE),IF($K482="Normalentwickler",VLOOKUP(INT($I482),'1. Eingabemaske'!$Z$12:$AF$23,6,FALSE),IF($K482="Spätentwickler",VLOOKUP(INT($I482),'1. Eingabemaske'!$Z$12:$AF$23,7,FALSE),0)))+((VLOOKUP(INT($I482),'1. Eingabemaske'!$Z$12:$AF$23,2,FALSE))*(($G482-DATE(YEAR($G482),1,1)+1)/365))),IF(F482="W",(IF($K482="Frühentwickler",VLOOKUP(INT($I482),'1. Eingabemaske'!$AH$12:$AN$28,5,FALSE),IF($K482="Normalentwickler",VLOOKUP(INT($I482),'1. Eingabemaske'!$AH$12:$AN$23,6,FALSE),IF($K482="Spätentwickler",VLOOKUP(INT($I482),'1. Eingabemaske'!$AH$12:$AN$23,7,FALSE),0)))+((VLOOKUP(INT($I482),'1. Eingabemaske'!$AH$12:$AN$23,2,FALSE))*(($G482-DATE(YEAR($G482),1,1)+1)/365))),"Geschlecht fehlt!")),"")</f>
        <v/>
      </c>
      <c r="AF482" s="93" t="str">
        <f t="shared" si="61"/>
        <v/>
      </c>
      <c r="AG482" s="103"/>
      <c r="AH482" s="94" t="str">
        <f>IF(AND(ISTEXT($D482),ISNUMBER($AG482)),IF(HLOOKUP(INT($I482),'1. Eingabemaske'!$I$12:$V$21,6,FALSE)&lt;&gt;0,HLOOKUP(INT($I482),'1. Eingabemaske'!$I$12:$V$21,6,FALSE),""),"")</f>
        <v/>
      </c>
      <c r="AI482" s="91" t="str">
        <f>IF(ISTEXT($D482),IF($AH482="","",IF('1. Eingabemaske'!$F$17="","",(IF('1. Eingabemaske'!$F$17=0,($AG482/'1. Eingabemaske'!$G$17),($AG482-1)/('1. Eingabemaske'!$G$17-1))*$AH482))),"")</f>
        <v/>
      </c>
      <c r="AJ482" s="103"/>
      <c r="AK482" s="94" t="str">
        <f>IF(AND(ISTEXT($D482),ISNUMBER($AJ482)),IF(HLOOKUP(INT($I482),'1. Eingabemaske'!$I$12:$V$21,7,FALSE)&lt;&gt;0,HLOOKUP(INT($I482),'1. Eingabemaske'!$I$12:$V$21,7,FALSE),""),"")</f>
        <v/>
      </c>
      <c r="AL482" s="91" t="str">
        <f>IF(ISTEXT($D482),IF(AJ482=0,0,IF($AK482="","",IF('1. Eingabemaske'!$F$18="","",(IF('1. Eingabemaske'!$F$18=0,($AJ482/'1. Eingabemaske'!$G$18),($AJ482-1)/('1. Eingabemaske'!$G$18-1))*$AK482)))),"")</f>
        <v/>
      </c>
      <c r="AM482" s="103"/>
      <c r="AN482" s="94" t="str">
        <f>IF(AND(ISTEXT($D482),ISNUMBER($AM482)),IF(HLOOKUP(INT($I482),'1. Eingabemaske'!$I$12:$V$21,8,FALSE)&lt;&gt;0,HLOOKUP(INT($I482),'1. Eingabemaske'!$I$12:$V$21,8,FALSE),""),"")</f>
        <v/>
      </c>
      <c r="AO482" s="89" t="str">
        <f>IF(ISTEXT($D482),IF($AN482="","",IF('1. Eingabemaske'!#REF!="","",(IF('1. Eingabemaske'!#REF!=0,($AM482/'1. Eingabemaske'!#REF!),($AM482-1)/('1. Eingabemaske'!#REF!-1))*$AN482))),"")</f>
        <v/>
      </c>
      <c r="AP482" s="110"/>
      <c r="AQ482" s="94" t="str">
        <f>IF(AND(ISTEXT($D482),ISNUMBER($AP482)),IF(HLOOKUP(INT($I482),'1. Eingabemaske'!$I$12:$V$21,9,FALSE)&lt;&gt;0,HLOOKUP(INT($I482),'1. Eingabemaske'!$I$12:$V$21,9,FALSE),""),"")</f>
        <v/>
      </c>
      <c r="AR482" s="103"/>
      <c r="AS482" s="94" t="str">
        <f>IF(AND(ISTEXT($D482),ISNUMBER($AR482)),IF(HLOOKUP(INT($I482),'1. Eingabemaske'!$I$12:$V$21,10,FALSE)&lt;&gt;0,HLOOKUP(INT($I482),'1. Eingabemaske'!$I$12:$V$21,10,FALSE),""),"")</f>
        <v/>
      </c>
      <c r="AT482" s="95" t="str">
        <f>IF(ISTEXT($D482),(IF($AQ482="",0,IF('1. Eingabemaske'!$F$19="","",(IF('1. Eingabemaske'!$F$19=0,($AP482/'1. Eingabemaske'!$G$19),($AP482-1)/('1. Eingabemaske'!$G$19-1))*$AQ482)))+IF($AS482="",0,IF('1. Eingabemaske'!$F$20="","",(IF('1. Eingabemaske'!$F$20=0,($AR482/'1. Eingabemaske'!$G$20),($AR482-1)/('1. Eingabemaske'!$G$20-1))*$AS482)))),"")</f>
        <v/>
      </c>
      <c r="AU482" s="103"/>
      <c r="AV482" s="94" t="str">
        <f>IF(AND(ISTEXT($D482),ISNUMBER($AU482)),IF(HLOOKUP(INT($I482),'1. Eingabemaske'!$I$12:$V$21,11,FALSE)&lt;&gt;0,HLOOKUP(INT($I482),'1. Eingabemaske'!$I$12:$V$21,11,FALSE),""),"")</f>
        <v/>
      </c>
      <c r="AW482" s="103"/>
      <c r="AX482" s="94" t="str">
        <f>IF(AND(ISTEXT($D482),ISNUMBER($AW482)),IF(HLOOKUP(INT($I482),'1. Eingabemaske'!$I$12:$V$21,12,FALSE)&lt;&gt;0,HLOOKUP(INT($I482),'1. Eingabemaske'!$I$12:$V$21,12,FALSE),""),"")</f>
        <v/>
      </c>
      <c r="AY482" s="95" t="str">
        <f>IF(ISTEXT($D482),SUM(IF($AV482="",0,IF('1. Eingabemaske'!$F$21="","",(IF('1. Eingabemaske'!$F$21=0,($AU482/'1. Eingabemaske'!$G$21),($AU482-1)/('1. Eingabemaske'!$G$21-1)))*$AV482)),IF($AX482="",0,IF('1. Eingabemaske'!#REF!="","",(IF('1. Eingabemaske'!#REF!=0,($AW482/'1. Eingabemaske'!#REF!),($AW482-1)/('1. Eingabemaske'!#REF!-1)))*$AX482))),"")</f>
        <v/>
      </c>
      <c r="AZ482" s="84" t="str">
        <f t="shared" si="62"/>
        <v>Bitte BES einfügen</v>
      </c>
      <c r="BA482" s="96" t="str">
        <f t="shared" si="63"/>
        <v/>
      </c>
      <c r="BB482" s="100"/>
      <c r="BC482" s="100"/>
      <c r="BD482" s="100"/>
    </row>
    <row r="483" spans="2:56" ht="13.5" thickBot="1" x14ac:dyDescent="0.45">
      <c r="B483" s="99" t="str">
        <f t="shared" si="56"/>
        <v xml:space="preserve"> </v>
      </c>
      <c r="C483" s="100"/>
      <c r="D483" s="100"/>
      <c r="E483" s="100"/>
      <c r="F483" s="100"/>
      <c r="G483" s="101"/>
      <c r="H483" s="101"/>
      <c r="I483" s="84" t="str">
        <f>IF(ISBLANK(Tableau1[[#This Row],[Name]]),"",((Tableau1[[#This Row],[Testdatum]]-Tableau1[[#This Row],[Geburtsdatum]])/365))</f>
        <v/>
      </c>
      <c r="J483" s="102" t="str">
        <f t="shared" si="57"/>
        <v xml:space="preserve"> </v>
      </c>
      <c r="K483" s="103"/>
      <c r="L483" s="103"/>
      <c r="M483" s="104" t="str">
        <f>IF(ISTEXT(D483),IF(L483="","",IF(HLOOKUP(INT($I483),'1. Eingabemaske'!$I$12:$V$21,2,FALSE)&lt;&gt;0,HLOOKUP(INT($I483),'1. Eingabemaske'!$I$12:$V$21,2,FALSE),"")),"")</f>
        <v/>
      </c>
      <c r="N483" s="105" t="str">
        <f>IF(ISTEXT($D483),IF(F483="M",IF(L483="","",IF($K483="Frühentwickler",VLOOKUP(INT($I483),'1. Eingabemaske'!$Z$12:$AF$28,5,FALSE),IF($K483="Normalentwickler",VLOOKUP(INT($I483),'1. Eingabemaske'!$Z$12:$AF$23,6,FALSE),IF($K483="Spätentwickler",VLOOKUP(INT($I483),'1. Eingabemaske'!$Z$12:$AF$23,7,FALSE),0)))+((VLOOKUP(INT($I483),'1. Eingabemaske'!$Z$12:$AF$23,2,FALSE))*(($G483-DATE(YEAR($G483),1,1)+1)/365))),IF(F483="W",(IF($K483="Frühentwickler",VLOOKUP(INT($I483),'1. Eingabemaske'!$AH$12:$AN$28,5,FALSE),IF($K483="Normalentwickler",VLOOKUP(INT($I483),'1. Eingabemaske'!$AH$12:$AN$23,6,FALSE),IF($K483="Spätentwickler",VLOOKUP(INT($I483),'1. Eingabemaske'!$AH$12:$AN$23,7,FALSE),0)))+((VLOOKUP(INT($I483),'1. Eingabemaske'!$AH$12:$AN$23,2,FALSE))*(($G483-DATE(YEAR($G483),1,1)+1)/365))),"Geschlecht fehlt!")),"")</f>
        <v/>
      </c>
      <c r="O483" s="106" t="str">
        <f>IF(ISTEXT(D483),IF(M483="","",IF('1. Eingabemaske'!$F$13="",0,(IF('1. Eingabemaske'!$F$13=0,(L483/'1. Eingabemaske'!$G$13),(L483-1)/('1. Eingabemaske'!$G$13-1))*M483*N483))),"")</f>
        <v/>
      </c>
      <c r="P483" s="103"/>
      <c r="Q483" s="103"/>
      <c r="R483" s="104" t="str">
        <f t="shared" si="58"/>
        <v/>
      </c>
      <c r="S483" s="104" t="str">
        <f>IF(AND(ISTEXT($D483),ISNUMBER(R483)),IF(HLOOKUP(INT($I483),'1. Eingabemaske'!$I$12:$V$21,3,FALSE)&lt;&gt;0,HLOOKUP(INT($I483),'1. Eingabemaske'!$I$12:$V$21,3,FALSE),""),"")</f>
        <v/>
      </c>
      <c r="T483" s="106" t="str">
        <f>IF(ISTEXT($D483),IF($S483="","",IF($R483="","",IF('1. Eingabemaske'!$F$14="",0,(IF('1. Eingabemaske'!$F$14=0,(R483/'1. Eingabemaske'!$G$14),(R483-1)/('1. Eingabemaske'!$G$14-1))*$S483)))),"")</f>
        <v/>
      </c>
      <c r="U483" s="103"/>
      <c r="V483" s="103"/>
      <c r="W483" s="104" t="str">
        <f t="shared" si="59"/>
        <v/>
      </c>
      <c r="X483" s="104" t="str">
        <f>IF(AND(ISTEXT($D483),ISNUMBER(W483)),IF(HLOOKUP(INT($I483),'1. Eingabemaske'!$I$12:$V$21,4,FALSE)&lt;&gt;0,HLOOKUP(INT($I483),'1. Eingabemaske'!$I$12:$V$21,4,FALSE),""),"")</f>
        <v/>
      </c>
      <c r="Y483" s="108" t="str">
        <f>IF(ISTEXT($D483),IF($W483="","",IF($X483="","",IF('1. Eingabemaske'!$F$15="","",(IF('1. Eingabemaske'!$F$15=0,($W483/'1. Eingabemaske'!$G$15),($W483-1)/('1. Eingabemaske'!$G$15-1))*$X483)))),"")</f>
        <v/>
      </c>
      <c r="Z483" s="103"/>
      <c r="AA483" s="103"/>
      <c r="AB483" s="104" t="str">
        <f t="shared" si="60"/>
        <v/>
      </c>
      <c r="AC483" s="104" t="str">
        <f>IF(AND(ISTEXT($D483),ISNUMBER($AB483)),IF(HLOOKUP(INT($I483),'1. Eingabemaske'!$I$12:$V$21,5,FALSE)&lt;&gt;0,HLOOKUP(INT($I483),'1. Eingabemaske'!$I$12:$V$21,5,FALSE),""),"")</f>
        <v/>
      </c>
      <c r="AD483" s="91" t="str">
        <f>IF(ISTEXT($D483),IF($AC483="","",IF('1. Eingabemaske'!$F$16="","",(IF('1. Eingabemaske'!$F$16=0,($AB483/'1. Eingabemaske'!$G$16),($AB483-1)/('1. Eingabemaske'!$G$16-1))*$AC483))),"")</f>
        <v/>
      </c>
      <c r="AE483" s="92" t="str">
        <f>IF(ISTEXT($D483),IF(F483="M",IF(L483="","",IF($K483="Frühentwickler",VLOOKUP(INT($I483),'1. Eingabemaske'!$Z$12:$AF$28,5,FALSE),IF($K483="Normalentwickler",VLOOKUP(INT($I483),'1. Eingabemaske'!$Z$12:$AF$23,6,FALSE),IF($K483="Spätentwickler",VLOOKUP(INT($I483),'1. Eingabemaske'!$Z$12:$AF$23,7,FALSE),0)))+((VLOOKUP(INT($I483),'1. Eingabemaske'!$Z$12:$AF$23,2,FALSE))*(($G483-DATE(YEAR($G483),1,1)+1)/365))),IF(F483="W",(IF($K483="Frühentwickler",VLOOKUP(INT($I483),'1. Eingabemaske'!$AH$12:$AN$28,5,FALSE),IF($K483="Normalentwickler",VLOOKUP(INT($I483),'1. Eingabemaske'!$AH$12:$AN$23,6,FALSE),IF($K483="Spätentwickler",VLOOKUP(INT($I483),'1. Eingabemaske'!$AH$12:$AN$23,7,FALSE),0)))+((VLOOKUP(INT($I483),'1. Eingabemaske'!$AH$12:$AN$23,2,FALSE))*(($G483-DATE(YEAR($G483),1,1)+1)/365))),"Geschlecht fehlt!")),"")</f>
        <v/>
      </c>
      <c r="AF483" s="93" t="str">
        <f t="shared" si="61"/>
        <v/>
      </c>
      <c r="AG483" s="103"/>
      <c r="AH483" s="94" t="str">
        <f>IF(AND(ISTEXT($D483),ISNUMBER($AG483)),IF(HLOOKUP(INT($I483),'1. Eingabemaske'!$I$12:$V$21,6,FALSE)&lt;&gt;0,HLOOKUP(INT($I483),'1. Eingabemaske'!$I$12:$V$21,6,FALSE),""),"")</f>
        <v/>
      </c>
      <c r="AI483" s="91" t="str">
        <f>IF(ISTEXT($D483),IF($AH483="","",IF('1. Eingabemaske'!$F$17="","",(IF('1. Eingabemaske'!$F$17=0,($AG483/'1. Eingabemaske'!$G$17),($AG483-1)/('1. Eingabemaske'!$G$17-1))*$AH483))),"")</f>
        <v/>
      </c>
      <c r="AJ483" s="103"/>
      <c r="AK483" s="94" t="str">
        <f>IF(AND(ISTEXT($D483),ISNUMBER($AJ483)),IF(HLOOKUP(INT($I483),'1. Eingabemaske'!$I$12:$V$21,7,FALSE)&lt;&gt;0,HLOOKUP(INT($I483),'1. Eingabemaske'!$I$12:$V$21,7,FALSE),""),"")</f>
        <v/>
      </c>
      <c r="AL483" s="91" t="str">
        <f>IF(ISTEXT($D483),IF(AJ483=0,0,IF($AK483="","",IF('1. Eingabemaske'!$F$18="","",(IF('1. Eingabemaske'!$F$18=0,($AJ483/'1. Eingabemaske'!$G$18),($AJ483-1)/('1. Eingabemaske'!$G$18-1))*$AK483)))),"")</f>
        <v/>
      </c>
      <c r="AM483" s="103"/>
      <c r="AN483" s="94" t="str">
        <f>IF(AND(ISTEXT($D483),ISNUMBER($AM483)),IF(HLOOKUP(INT($I483),'1. Eingabemaske'!$I$12:$V$21,8,FALSE)&lt;&gt;0,HLOOKUP(INT($I483),'1. Eingabemaske'!$I$12:$V$21,8,FALSE),""),"")</f>
        <v/>
      </c>
      <c r="AO483" s="89" t="str">
        <f>IF(ISTEXT($D483),IF($AN483="","",IF('1. Eingabemaske'!#REF!="","",(IF('1. Eingabemaske'!#REF!=0,($AM483/'1. Eingabemaske'!#REF!),($AM483-1)/('1. Eingabemaske'!#REF!-1))*$AN483))),"")</f>
        <v/>
      </c>
      <c r="AP483" s="110"/>
      <c r="AQ483" s="94" t="str">
        <f>IF(AND(ISTEXT($D483),ISNUMBER($AP483)),IF(HLOOKUP(INT($I483),'1. Eingabemaske'!$I$12:$V$21,9,FALSE)&lt;&gt;0,HLOOKUP(INT($I483),'1. Eingabemaske'!$I$12:$V$21,9,FALSE),""),"")</f>
        <v/>
      </c>
      <c r="AR483" s="103"/>
      <c r="AS483" s="94" t="str">
        <f>IF(AND(ISTEXT($D483),ISNUMBER($AR483)),IF(HLOOKUP(INT($I483),'1. Eingabemaske'!$I$12:$V$21,10,FALSE)&lt;&gt;0,HLOOKUP(INT($I483),'1. Eingabemaske'!$I$12:$V$21,10,FALSE),""),"")</f>
        <v/>
      </c>
      <c r="AT483" s="95" t="str">
        <f>IF(ISTEXT($D483),(IF($AQ483="",0,IF('1. Eingabemaske'!$F$19="","",(IF('1. Eingabemaske'!$F$19=0,($AP483/'1. Eingabemaske'!$G$19),($AP483-1)/('1. Eingabemaske'!$G$19-1))*$AQ483)))+IF($AS483="",0,IF('1. Eingabemaske'!$F$20="","",(IF('1. Eingabemaske'!$F$20=0,($AR483/'1. Eingabemaske'!$G$20),($AR483-1)/('1. Eingabemaske'!$G$20-1))*$AS483)))),"")</f>
        <v/>
      </c>
      <c r="AU483" s="103"/>
      <c r="AV483" s="94" t="str">
        <f>IF(AND(ISTEXT($D483),ISNUMBER($AU483)),IF(HLOOKUP(INT($I483),'1. Eingabemaske'!$I$12:$V$21,11,FALSE)&lt;&gt;0,HLOOKUP(INT($I483),'1. Eingabemaske'!$I$12:$V$21,11,FALSE),""),"")</f>
        <v/>
      </c>
      <c r="AW483" s="103"/>
      <c r="AX483" s="94" t="str">
        <f>IF(AND(ISTEXT($D483),ISNUMBER($AW483)),IF(HLOOKUP(INT($I483),'1. Eingabemaske'!$I$12:$V$21,12,FALSE)&lt;&gt;0,HLOOKUP(INT($I483),'1. Eingabemaske'!$I$12:$V$21,12,FALSE),""),"")</f>
        <v/>
      </c>
      <c r="AY483" s="95" t="str">
        <f>IF(ISTEXT($D483),SUM(IF($AV483="",0,IF('1. Eingabemaske'!$F$21="","",(IF('1. Eingabemaske'!$F$21=0,($AU483/'1. Eingabemaske'!$G$21),($AU483-1)/('1. Eingabemaske'!$G$21-1)))*$AV483)),IF($AX483="",0,IF('1. Eingabemaske'!#REF!="","",(IF('1. Eingabemaske'!#REF!=0,($AW483/'1. Eingabemaske'!#REF!),($AW483-1)/('1. Eingabemaske'!#REF!-1)))*$AX483))),"")</f>
        <v/>
      </c>
      <c r="AZ483" s="84" t="str">
        <f t="shared" si="62"/>
        <v>Bitte BES einfügen</v>
      </c>
      <c r="BA483" s="96" t="str">
        <f t="shared" si="63"/>
        <v/>
      </c>
      <c r="BB483" s="100"/>
      <c r="BC483" s="100"/>
      <c r="BD483" s="100"/>
    </row>
    <row r="484" spans="2:56" ht="13.5" thickBot="1" x14ac:dyDescent="0.45">
      <c r="B484" s="99" t="str">
        <f t="shared" si="56"/>
        <v xml:space="preserve"> </v>
      </c>
      <c r="C484" s="100"/>
      <c r="D484" s="100"/>
      <c r="E484" s="100"/>
      <c r="F484" s="100"/>
      <c r="G484" s="101"/>
      <c r="H484" s="101"/>
      <c r="I484" s="84" t="str">
        <f>IF(ISBLANK(Tableau1[[#This Row],[Name]]),"",((Tableau1[[#This Row],[Testdatum]]-Tableau1[[#This Row],[Geburtsdatum]])/365))</f>
        <v/>
      </c>
      <c r="J484" s="102" t="str">
        <f t="shared" si="57"/>
        <v xml:space="preserve"> </v>
      </c>
      <c r="K484" s="103"/>
      <c r="L484" s="103"/>
      <c r="M484" s="104" t="str">
        <f>IF(ISTEXT(D484),IF(L484="","",IF(HLOOKUP(INT($I484),'1. Eingabemaske'!$I$12:$V$21,2,FALSE)&lt;&gt;0,HLOOKUP(INT($I484),'1. Eingabemaske'!$I$12:$V$21,2,FALSE),"")),"")</f>
        <v/>
      </c>
      <c r="N484" s="105" t="str">
        <f>IF(ISTEXT($D484),IF(F484="M",IF(L484="","",IF($K484="Frühentwickler",VLOOKUP(INT($I484),'1. Eingabemaske'!$Z$12:$AF$28,5,FALSE),IF($K484="Normalentwickler",VLOOKUP(INT($I484),'1. Eingabemaske'!$Z$12:$AF$23,6,FALSE),IF($K484="Spätentwickler",VLOOKUP(INT($I484),'1. Eingabemaske'!$Z$12:$AF$23,7,FALSE),0)))+((VLOOKUP(INT($I484),'1. Eingabemaske'!$Z$12:$AF$23,2,FALSE))*(($G484-DATE(YEAR($G484),1,1)+1)/365))),IF(F484="W",(IF($K484="Frühentwickler",VLOOKUP(INT($I484),'1. Eingabemaske'!$AH$12:$AN$28,5,FALSE),IF($K484="Normalentwickler",VLOOKUP(INT($I484),'1. Eingabemaske'!$AH$12:$AN$23,6,FALSE),IF($K484="Spätentwickler",VLOOKUP(INT($I484),'1. Eingabemaske'!$AH$12:$AN$23,7,FALSE),0)))+((VLOOKUP(INT($I484),'1. Eingabemaske'!$AH$12:$AN$23,2,FALSE))*(($G484-DATE(YEAR($G484),1,1)+1)/365))),"Geschlecht fehlt!")),"")</f>
        <v/>
      </c>
      <c r="O484" s="106" t="str">
        <f>IF(ISTEXT(D484),IF(M484="","",IF('1. Eingabemaske'!$F$13="",0,(IF('1. Eingabemaske'!$F$13=0,(L484/'1. Eingabemaske'!$G$13),(L484-1)/('1. Eingabemaske'!$G$13-1))*M484*N484))),"")</f>
        <v/>
      </c>
      <c r="P484" s="103"/>
      <c r="Q484" s="103"/>
      <c r="R484" s="104" t="str">
        <f t="shared" si="58"/>
        <v/>
      </c>
      <c r="S484" s="104" t="str">
        <f>IF(AND(ISTEXT($D484),ISNUMBER(R484)),IF(HLOOKUP(INT($I484),'1. Eingabemaske'!$I$12:$V$21,3,FALSE)&lt;&gt;0,HLOOKUP(INT($I484),'1. Eingabemaske'!$I$12:$V$21,3,FALSE),""),"")</f>
        <v/>
      </c>
      <c r="T484" s="106" t="str">
        <f>IF(ISTEXT($D484),IF($S484="","",IF($R484="","",IF('1. Eingabemaske'!$F$14="",0,(IF('1. Eingabemaske'!$F$14=0,(R484/'1. Eingabemaske'!$G$14),(R484-1)/('1. Eingabemaske'!$G$14-1))*$S484)))),"")</f>
        <v/>
      </c>
      <c r="U484" s="103"/>
      <c r="V484" s="103"/>
      <c r="W484" s="104" t="str">
        <f t="shared" si="59"/>
        <v/>
      </c>
      <c r="X484" s="104" t="str">
        <f>IF(AND(ISTEXT($D484),ISNUMBER(W484)),IF(HLOOKUP(INT($I484),'1. Eingabemaske'!$I$12:$V$21,4,FALSE)&lt;&gt;0,HLOOKUP(INT($I484),'1. Eingabemaske'!$I$12:$V$21,4,FALSE),""),"")</f>
        <v/>
      </c>
      <c r="Y484" s="108" t="str">
        <f>IF(ISTEXT($D484),IF($W484="","",IF($X484="","",IF('1. Eingabemaske'!$F$15="","",(IF('1. Eingabemaske'!$F$15=0,($W484/'1. Eingabemaske'!$G$15),($W484-1)/('1. Eingabemaske'!$G$15-1))*$X484)))),"")</f>
        <v/>
      </c>
      <c r="Z484" s="103"/>
      <c r="AA484" s="103"/>
      <c r="AB484" s="104" t="str">
        <f t="shared" si="60"/>
        <v/>
      </c>
      <c r="AC484" s="104" t="str">
        <f>IF(AND(ISTEXT($D484),ISNUMBER($AB484)),IF(HLOOKUP(INT($I484),'1. Eingabemaske'!$I$12:$V$21,5,FALSE)&lt;&gt;0,HLOOKUP(INT($I484),'1. Eingabemaske'!$I$12:$V$21,5,FALSE),""),"")</f>
        <v/>
      </c>
      <c r="AD484" s="91" t="str">
        <f>IF(ISTEXT($D484),IF($AC484="","",IF('1. Eingabemaske'!$F$16="","",(IF('1. Eingabemaske'!$F$16=0,($AB484/'1. Eingabemaske'!$G$16),($AB484-1)/('1. Eingabemaske'!$G$16-1))*$AC484))),"")</f>
        <v/>
      </c>
      <c r="AE484" s="92" t="str">
        <f>IF(ISTEXT($D484),IF(F484="M",IF(L484="","",IF($K484="Frühentwickler",VLOOKUP(INT($I484),'1. Eingabemaske'!$Z$12:$AF$28,5,FALSE),IF($K484="Normalentwickler",VLOOKUP(INT($I484),'1. Eingabemaske'!$Z$12:$AF$23,6,FALSE),IF($K484="Spätentwickler",VLOOKUP(INT($I484),'1. Eingabemaske'!$Z$12:$AF$23,7,FALSE),0)))+((VLOOKUP(INT($I484),'1. Eingabemaske'!$Z$12:$AF$23,2,FALSE))*(($G484-DATE(YEAR($G484),1,1)+1)/365))),IF(F484="W",(IF($K484="Frühentwickler",VLOOKUP(INT($I484),'1. Eingabemaske'!$AH$12:$AN$28,5,FALSE),IF($K484="Normalentwickler",VLOOKUP(INT($I484),'1. Eingabemaske'!$AH$12:$AN$23,6,FALSE),IF($K484="Spätentwickler",VLOOKUP(INT($I484),'1. Eingabemaske'!$AH$12:$AN$23,7,FALSE),0)))+((VLOOKUP(INT($I484),'1. Eingabemaske'!$AH$12:$AN$23,2,FALSE))*(($G484-DATE(YEAR($G484),1,1)+1)/365))),"Geschlecht fehlt!")),"")</f>
        <v/>
      </c>
      <c r="AF484" s="93" t="str">
        <f t="shared" si="61"/>
        <v/>
      </c>
      <c r="AG484" s="103"/>
      <c r="AH484" s="94" t="str">
        <f>IF(AND(ISTEXT($D484),ISNUMBER($AG484)),IF(HLOOKUP(INT($I484),'1. Eingabemaske'!$I$12:$V$21,6,FALSE)&lt;&gt;0,HLOOKUP(INT($I484),'1. Eingabemaske'!$I$12:$V$21,6,FALSE),""),"")</f>
        <v/>
      </c>
      <c r="AI484" s="91" t="str">
        <f>IF(ISTEXT($D484),IF($AH484="","",IF('1. Eingabemaske'!$F$17="","",(IF('1. Eingabemaske'!$F$17=0,($AG484/'1. Eingabemaske'!$G$17),($AG484-1)/('1. Eingabemaske'!$G$17-1))*$AH484))),"")</f>
        <v/>
      </c>
      <c r="AJ484" s="103"/>
      <c r="AK484" s="94" t="str">
        <f>IF(AND(ISTEXT($D484),ISNUMBER($AJ484)),IF(HLOOKUP(INT($I484),'1. Eingabemaske'!$I$12:$V$21,7,FALSE)&lt;&gt;0,HLOOKUP(INT($I484),'1. Eingabemaske'!$I$12:$V$21,7,FALSE),""),"")</f>
        <v/>
      </c>
      <c r="AL484" s="91" t="str">
        <f>IF(ISTEXT($D484),IF(AJ484=0,0,IF($AK484="","",IF('1. Eingabemaske'!$F$18="","",(IF('1. Eingabemaske'!$F$18=0,($AJ484/'1. Eingabemaske'!$G$18),($AJ484-1)/('1. Eingabemaske'!$G$18-1))*$AK484)))),"")</f>
        <v/>
      </c>
      <c r="AM484" s="103"/>
      <c r="AN484" s="94" t="str">
        <f>IF(AND(ISTEXT($D484),ISNUMBER($AM484)),IF(HLOOKUP(INT($I484),'1. Eingabemaske'!$I$12:$V$21,8,FALSE)&lt;&gt;0,HLOOKUP(INT($I484),'1. Eingabemaske'!$I$12:$V$21,8,FALSE),""),"")</f>
        <v/>
      </c>
      <c r="AO484" s="89" t="str">
        <f>IF(ISTEXT($D484),IF($AN484="","",IF('1. Eingabemaske'!#REF!="","",(IF('1. Eingabemaske'!#REF!=0,($AM484/'1. Eingabemaske'!#REF!),($AM484-1)/('1. Eingabemaske'!#REF!-1))*$AN484))),"")</f>
        <v/>
      </c>
      <c r="AP484" s="110"/>
      <c r="AQ484" s="94" t="str">
        <f>IF(AND(ISTEXT($D484),ISNUMBER($AP484)),IF(HLOOKUP(INT($I484),'1. Eingabemaske'!$I$12:$V$21,9,FALSE)&lt;&gt;0,HLOOKUP(INT($I484),'1. Eingabemaske'!$I$12:$V$21,9,FALSE),""),"")</f>
        <v/>
      </c>
      <c r="AR484" s="103"/>
      <c r="AS484" s="94" t="str">
        <f>IF(AND(ISTEXT($D484),ISNUMBER($AR484)),IF(HLOOKUP(INT($I484),'1. Eingabemaske'!$I$12:$V$21,10,FALSE)&lt;&gt;0,HLOOKUP(INT($I484),'1. Eingabemaske'!$I$12:$V$21,10,FALSE),""),"")</f>
        <v/>
      </c>
      <c r="AT484" s="95" t="str">
        <f>IF(ISTEXT($D484),(IF($AQ484="",0,IF('1. Eingabemaske'!$F$19="","",(IF('1. Eingabemaske'!$F$19=0,($AP484/'1. Eingabemaske'!$G$19),($AP484-1)/('1. Eingabemaske'!$G$19-1))*$AQ484)))+IF($AS484="",0,IF('1. Eingabemaske'!$F$20="","",(IF('1. Eingabemaske'!$F$20=0,($AR484/'1. Eingabemaske'!$G$20),($AR484-1)/('1. Eingabemaske'!$G$20-1))*$AS484)))),"")</f>
        <v/>
      </c>
      <c r="AU484" s="103"/>
      <c r="AV484" s="94" t="str">
        <f>IF(AND(ISTEXT($D484),ISNUMBER($AU484)),IF(HLOOKUP(INT($I484),'1. Eingabemaske'!$I$12:$V$21,11,FALSE)&lt;&gt;0,HLOOKUP(INT($I484),'1. Eingabemaske'!$I$12:$V$21,11,FALSE),""),"")</f>
        <v/>
      </c>
      <c r="AW484" s="103"/>
      <c r="AX484" s="94" t="str">
        <f>IF(AND(ISTEXT($D484),ISNUMBER($AW484)),IF(HLOOKUP(INT($I484),'1. Eingabemaske'!$I$12:$V$21,12,FALSE)&lt;&gt;0,HLOOKUP(INT($I484),'1. Eingabemaske'!$I$12:$V$21,12,FALSE),""),"")</f>
        <v/>
      </c>
      <c r="AY484" s="95" t="str">
        <f>IF(ISTEXT($D484),SUM(IF($AV484="",0,IF('1. Eingabemaske'!$F$21="","",(IF('1. Eingabemaske'!$F$21=0,($AU484/'1. Eingabemaske'!$G$21),($AU484-1)/('1. Eingabemaske'!$G$21-1)))*$AV484)),IF($AX484="",0,IF('1. Eingabemaske'!#REF!="","",(IF('1. Eingabemaske'!#REF!=0,($AW484/'1. Eingabemaske'!#REF!),($AW484-1)/('1. Eingabemaske'!#REF!-1)))*$AX484))),"")</f>
        <v/>
      </c>
      <c r="AZ484" s="84" t="str">
        <f t="shared" si="62"/>
        <v>Bitte BES einfügen</v>
      </c>
      <c r="BA484" s="96" t="str">
        <f t="shared" si="63"/>
        <v/>
      </c>
      <c r="BB484" s="100"/>
      <c r="BC484" s="100"/>
      <c r="BD484" s="100"/>
    </row>
    <row r="485" spans="2:56" ht="13.5" thickBot="1" x14ac:dyDescent="0.45">
      <c r="B485" s="99" t="str">
        <f t="shared" si="56"/>
        <v xml:space="preserve"> </v>
      </c>
      <c r="C485" s="100"/>
      <c r="D485" s="100"/>
      <c r="E485" s="100"/>
      <c r="F485" s="100"/>
      <c r="G485" s="101"/>
      <c r="H485" s="101"/>
      <c r="I485" s="84" t="str">
        <f>IF(ISBLANK(Tableau1[[#This Row],[Name]]),"",((Tableau1[[#This Row],[Testdatum]]-Tableau1[[#This Row],[Geburtsdatum]])/365))</f>
        <v/>
      </c>
      <c r="J485" s="102" t="str">
        <f t="shared" si="57"/>
        <v xml:space="preserve"> </v>
      </c>
      <c r="K485" s="103"/>
      <c r="L485" s="103"/>
      <c r="M485" s="104" t="str">
        <f>IF(ISTEXT(D485),IF(L485="","",IF(HLOOKUP(INT($I485),'1. Eingabemaske'!$I$12:$V$21,2,FALSE)&lt;&gt;0,HLOOKUP(INT($I485),'1. Eingabemaske'!$I$12:$V$21,2,FALSE),"")),"")</f>
        <v/>
      </c>
      <c r="N485" s="105" t="str">
        <f>IF(ISTEXT($D485),IF(F485="M",IF(L485="","",IF($K485="Frühentwickler",VLOOKUP(INT($I485),'1. Eingabemaske'!$Z$12:$AF$28,5,FALSE),IF($K485="Normalentwickler",VLOOKUP(INT($I485),'1. Eingabemaske'!$Z$12:$AF$23,6,FALSE),IF($K485="Spätentwickler",VLOOKUP(INT($I485),'1. Eingabemaske'!$Z$12:$AF$23,7,FALSE),0)))+((VLOOKUP(INT($I485),'1. Eingabemaske'!$Z$12:$AF$23,2,FALSE))*(($G485-DATE(YEAR($G485),1,1)+1)/365))),IF(F485="W",(IF($K485="Frühentwickler",VLOOKUP(INT($I485),'1. Eingabemaske'!$AH$12:$AN$28,5,FALSE),IF($K485="Normalentwickler",VLOOKUP(INT($I485),'1. Eingabemaske'!$AH$12:$AN$23,6,FALSE),IF($K485="Spätentwickler",VLOOKUP(INT($I485),'1. Eingabemaske'!$AH$12:$AN$23,7,FALSE),0)))+((VLOOKUP(INT($I485),'1. Eingabemaske'!$AH$12:$AN$23,2,FALSE))*(($G485-DATE(YEAR($G485),1,1)+1)/365))),"Geschlecht fehlt!")),"")</f>
        <v/>
      </c>
      <c r="O485" s="106" t="str">
        <f>IF(ISTEXT(D485),IF(M485="","",IF('1. Eingabemaske'!$F$13="",0,(IF('1. Eingabemaske'!$F$13=0,(L485/'1. Eingabemaske'!$G$13),(L485-1)/('1. Eingabemaske'!$G$13-1))*M485*N485))),"")</f>
        <v/>
      </c>
      <c r="P485" s="103"/>
      <c r="Q485" s="103"/>
      <c r="R485" s="104" t="str">
        <f t="shared" si="58"/>
        <v/>
      </c>
      <c r="S485" s="104" t="str">
        <f>IF(AND(ISTEXT($D485),ISNUMBER(R485)),IF(HLOOKUP(INT($I485),'1. Eingabemaske'!$I$12:$V$21,3,FALSE)&lt;&gt;0,HLOOKUP(INT($I485),'1. Eingabemaske'!$I$12:$V$21,3,FALSE),""),"")</f>
        <v/>
      </c>
      <c r="T485" s="106" t="str">
        <f>IF(ISTEXT($D485),IF($S485="","",IF($R485="","",IF('1. Eingabemaske'!$F$14="",0,(IF('1. Eingabemaske'!$F$14=0,(R485/'1. Eingabemaske'!$G$14),(R485-1)/('1. Eingabemaske'!$G$14-1))*$S485)))),"")</f>
        <v/>
      </c>
      <c r="U485" s="103"/>
      <c r="V485" s="103"/>
      <c r="W485" s="104" t="str">
        <f t="shared" si="59"/>
        <v/>
      </c>
      <c r="X485" s="104" t="str">
        <f>IF(AND(ISTEXT($D485),ISNUMBER(W485)),IF(HLOOKUP(INT($I485),'1. Eingabemaske'!$I$12:$V$21,4,FALSE)&lt;&gt;0,HLOOKUP(INT($I485),'1. Eingabemaske'!$I$12:$V$21,4,FALSE),""),"")</f>
        <v/>
      </c>
      <c r="Y485" s="108" t="str">
        <f>IF(ISTEXT($D485),IF($W485="","",IF($X485="","",IF('1. Eingabemaske'!$F$15="","",(IF('1. Eingabemaske'!$F$15=0,($W485/'1. Eingabemaske'!$G$15),($W485-1)/('1. Eingabemaske'!$G$15-1))*$X485)))),"")</f>
        <v/>
      </c>
      <c r="Z485" s="103"/>
      <c r="AA485" s="103"/>
      <c r="AB485" s="104" t="str">
        <f t="shared" si="60"/>
        <v/>
      </c>
      <c r="AC485" s="104" t="str">
        <f>IF(AND(ISTEXT($D485),ISNUMBER($AB485)),IF(HLOOKUP(INT($I485),'1. Eingabemaske'!$I$12:$V$21,5,FALSE)&lt;&gt;0,HLOOKUP(INT($I485),'1. Eingabemaske'!$I$12:$V$21,5,FALSE),""),"")</f>
        <v/>
      </c>
      <c r="AD485" s="91" t="str">
        <f>IF(ISTEXT($D485),IF($AC485="","",IF('1. Eingabemaske'!$F$16="","",(IF('1. Eingabemaske'!$F$16=0,($AB485/'1. Eingabemaske'!$G$16),($AB485-1)/('1. Eingabemaske'!$G$16-1))*$AC485))),"")</f>
        <v/>
      </c>
      <c r="AE485" s="92" t="str">
        <f>IF(ISTEXT($D485),IF(F485="M",IF(L485="","",IF($K485="Frühentwickler",VLOOKUP(INT($I485),'1. Eingabemaske'!$Z$12:$AF$28,5,FALSE),IF($K485="Normalentwickler",VLOOKUP(INT($I485),'1. Eingabemaske'!$Z$12:$AF$23,6,FALSE),IF($K485="Spätentwickler",VLOOKUP(INT($I485),'1. Eingabemaske'!$Z$12:$AF$23,7,FALSE),0)))+((VLOOKUP(INT($I485),'1. Eingabemaske'!$Z$12:$AF$23,2,FALSE))*(($G485-DATE(YEAR($G485),1,1)+1)/365))),IF(F485="W",(IF($K485="Frühentwickler",VLOOKUP(INT($I485),'1. Eingabemaske'!$AH$12:$AN$28,5,FALSE),IF($K485="Normalentwickler",VLOOKUP(INT($I485),'1. Eingabemaske'!$AH$12:$AN$23,6,FALSE),IF($K485="Spätentwickler",VLOOKUP(INT($I485),'1. Eingabemaske'!$AH$12:$AN$23,7,FALSE),0)))+((VLOOKUP(INT($I485),'1. Eingabemaske'!$AH$12:$AN$23,2,FALSE))*(($G485-DATE(YEAR($G485),1,1)+1)/365))),"Geschlecht fehlt!")),"")</f>
        <v/>
      </c>
      <c r="AF485" s="93" t="str">
        <f t="shared" si="61"/>
        <v/>
      </c>
      <c r="AG485" s="103"/>
      <c r="AH485" s="94" t="str">
        <f>IF(AND(ISTEXT($D485),ISNUMBER($AG485)),IF(HLOOKUP(INT($I485),'1. Eingabemaske'!$I$12:$V$21,6,FALSE)&lt;&gt;0,HLOOKUP(INT($I485),'1. Eingabemaske'!$I$12:$V$21,6,FALSE),""),"")</f>
        <v/>
      </c>
      <c r="AI485" s="91" t="str">
        <f>IF(ISTEXT($D485),IF($AH485="","",IF('1. Eingabemaske'!$F$17="","",(IF('1. Eingabemaske'!$F$17=0,($AG485/'1. Eingabemaske'!$G$17),($AG485-1)/('1. Eingabemaske'!$G$17-1))*$AH485))),"")</f>
        <v/>
      </c>
      <c r="AJ485" s="103"/>
      <c r="AK485" s="94" t="str">
        <f>IF(AND(ISTEXT($D485),ISNUMBER($AJ485)),IF(HLOOKUP(INT($I485),'1. Eingabemaske'!$I$12:$V$21,7,FALSE)&lt;&gt;0,HLOOKUP(INT($I485),'1. Eingabemaske'!$I$12:$V$21,7,FALSE),""),"")</f>
        <v/>
      </c>
      <c r="AL485" s="91" t="str">
        <f>IF(ISTEXT($D485),IF(AJ485=0,0,IF($AK485="","",IF('1. Eingabemaske'!$F$18="","",(IF('1. Eingabemaske'!$F$18=0,($AJ485/'1. Eingabemaske'!$G$18),($AJ485-1)/('1. Eingabemaske'!$G$18-1))*$AK485)))),"")</f>
        <v/>
      </c>
      <c r="AM485" s="103"/>
      <c r="AN485" s="94" t="str">
        <f>IF(AND(ISTEXT($D485),ISNUMBER($AM485)),IF(HLOOKUP(INT($I485),'1. Eingabemaske'!$I$12:$V$21,8,FALSE)&lt;&gt;0,HLOOKUP(INT($I485),'1. Eingabemaske'!$I$12:$V$21,8,FALSE),""),"")</f>
        <v/>
      </c>
      <c r="AO485" s="89" t="str">
        <f>IF(ISTEXT($D485),IF($AN485="","",IF('1. Eingabemaske'!#REF!="","",(IF('1. Eingabemaske'!#REF!=0,($AM485/'1. Eingabemaske'!#REF!),($AM485-1)/('1. Eingabemaske'!#REF!-1))*$AN485))),"")</f>
        <v/>
      </c>
      <c r="AP485" s="110"/>
      <c r="AQ485" s="94" t="str">
        <f>IF(AND(ISTEXT($D485),ISNUMBER($AP485)),IF(HLOOKUP(INT($I485),'1. Eingabemaske'!$I$12:$V$21,9,FALSE)&lt;&gt;0,HLOOKUP(INT($I485),'1. Eingabemaske'!$I$12:$V$21,9,FALSE),""),"")</f>
        <v/>
      </c>
      <c r="AR485" s="103"/>
      <c r="AS485" s="94" t="str">
        <f>IF(AND(ISTEXT($D485),ISNUMBER($AR485)),IF(HLOOKUP(INT($I485),'1. Eingabemaske'!$I$12:$V$21,10,FALSE)&lt;&gt;0,HLOOKUP(INT($I485),'1. Eingabemaske'!$I$12:$V$21,10,FALSE),""),"")</f>
        <v/>
      </c>
      <c r="AT485" s="95" t="str">
        <f>IF(ISTEXT($D485),(IF($AQ485="",0,IF('1. Eingabemaske'!$F$19="","",(IF('1. Eingabemaske'!$F$19=0,($AP485/'1. Eingabemaske'!$G$19),($AP485-1)/('1. Eingabemaske'!$G$19-1))*$AQ485)))+IF($AS485="",0,IF('1. Eingabemaske'!$F$20="","",(IF('1. Eingabemaske'!$F$20=0,($AR485/'1. Eingabemaske'!$G$20),($AR485-1)/('1. Eingabemaske'!$G$20-1))*$AS485)))),"")</f>
        <v/>
      </c>
      <c r="AU485" s="103"/>
      <c r="AV485" s="94" t="str">
        <f>IF(AND(ISTEXT($D485),ISNUMBER($AU485)),IF(HLOOKUP(INT($I485),'1. Eingabemaske'!$I$12:$V$21,11,FALSE)&lt;&gt;0,HLOOKUP(INT($I485),'1. Eingabemaske'!$I$12:$V$21,11,FALSE),""),"")</f>
        <v/>
      </c>
      <c r="AW485" s="103"/>
      <c r="AX485" s="94" t="str">
        <f>IF(AND(ISTEXT($D485),ISNUMBER($AW485)),IF(HLOOKUP(INT($I485),'1. Eingabemaske'!$I$12:$V$21,12,FALSE)&lt;&gt;0,HLOOKUP(INT($I485),'1. Eingabemaske'!$I$12:$V$21,12,FALSE),""),"")</f>
        <v/>
      </c>
      <c r="AY485" s="95" t="str">
        <f>IF(ISTEXT($D485),SUM(IF($AV485="",0,IF('1. Eingabemaske'!$F$21="","",(IF('1. Eingabemaske'!$F$21=0,($AU485/'1. Eingabemaske'!$G$21),($AU485-1)/('1. Eingabemaske'!$G$21-1)))*$AV485)),IF($AX485="",0,IF('1. Eingabemaske'!#REF!="","",(IF('1. Eingabemaske'!#REF!=0,($AW485/'1. Eingabemaske'!#REF!),($AW485-1)/('1. Eingabemaske'!#REF!-1)))*$AX485))),"")</f>
        <v/>
      </c>
      <c r="AZ485" s="84" t="str">
        <f t="shared" si="62"/>
        <v>Bitte BES einfügen</v>
      </c>
      <c r="BA485" s="96" t="str">
        <f t="shared" si="63"/>
        <v/>
      </c>
      <c r="BB485" s="100"/>
      <c r="BC485" s="100"/>
      <c r="BD485" s="100"/>
    </row>
    <row r="486" spans="2:56" ht="13.5" thickBot="1" x14ac:dyDescent="0.45">
      <c r="B486" s="99" t="str">
        <f t="shared" si="56"/>
        <v xml:space="preserve"> </v>
      </c>
      <c r="C486" s="100"/>
      <c r="D486" s="100"/>
      <c r="E486" s="100"/>
      <c r="F486" s="100"/>
      <c r="G486" s="101"/>
      <c r="H486" s="101"/>
      <c r="I486" s="84" t="str">
        <f>IF(ISBLANK(Tableau1[[#This Row],[Name]]),"",((Tableau1[[#This Row],[Testdatum]]-Tableau1[[#This Row],[Geburtsdatum]])/365))</f>
        <v/>
      </c>
      <c r="J486" s="102" t="str">
        <f t="shared" si="57"/>
        <v xml:space="preserve"> </v>
      </c>
      <c r="K486" s="103"/>
      <c r="L486" s="103"/>
      <c r="M486" s="104" t="str">
        <f>IF(ISTEXT(D486),IF(L486="","",IF(HLOOKUP(INT($I486),'1. Eingabemaske'!$I$12:$V$21,2,FALSE)&lt;&gt;0,HLOOKUP(INT($I486),'1. Eingabemaske'!$I$12:$V$21,2,FALSE),"")),"")</f>
        <v/>
      </c>
      <c r="N486" s="105" t="str">
        <f>IF(ISTEXT($D486),IF(F486="M",IF(L486="","",IF($K486="Frühentwickler",VLOOKUP(INT($I486),'1. Eingabemaske'!$Z$12:$AF$28,5,FALSE),IF($K486="Normalentwickler",VLOOKUP(INT($I486),'1. Eingabemaske'!$Z$12:$AF$23,6,FALSE),IF($K486="Spätentwickler",VLOOKUP(INT($I486),'1. Eingabemaske'!$Z$12:$AF$23,7,FALSE),0)))+((VLOOKUP(INT($I486),'1. Eingabemaske'!$Z$12:$AF$23,2,FALSE))*(($G486-DATE(YEAR($G486),1,1)+1)/365))),IF(F486="W",(IF($K486="Frühentwickler",VLOOKUP(INT($I486),'1. Eingabemaske'!$AH$12:$AN$28,5,FALSE),IF($K486="Normalentwickler",VLOOKUP(INT($I486),'1. Eingabemaske'!$AH$12:$AN$23,6,FALSE),IF($K486="Spätentwickler",VLOOKUP(INT($I486),'1. Eingabemaske'!$AH$12:$AN$23,7,FALSE),0)))+((VLOOKUP(INT($I486),'1. Eingabemaske'!$AH$12:$AN$23,2,FALSE))*(($G486-DATE(YEAR($G486),1,1)+1)/365))),"Geschlecht fehlt!")),"")</f>
        <v/>
      </c>
      <c r="O486" s="106" t="str">
        <f>IF(ISTEXT(D486),IF(M486="","",IF('1. Eingabemaske'!$F$13="",0,(IF('1. Eingabemaske'!$F$13=0,(L486/'1. Eingabemaske'!$G$13),(L486-1)/('1. Eingabemaske'!$G$13-1))*M486*N486))),"")</f>
        <v/>
      </c>
      <c r="P486" s="103"/>
      <c r="Q486" s="103"/>
      <c r="R486" s="104" t="str">
        <f t="shared" si="58"/>
        <v/>
      </c>
      <c r="S486" s="104" t="str">
        <f>IF(AND(ISTEXT($D486),ISNUMBER(R486)),IF(HLOOKUP(INT($I486),'1. Eingabemaske'!$I$12:$V$21,3,FALSE)&lt;&gt;0,HLOOKUP(INT($I486),'1. Eingabemaske'!$I$12:$V$21,3,FALSE),""),"")</f>
        <v/>
      </c>
      <c r="T486" s="106" t="str">
        <f>IF(ISTEXT($D486),IF($S486="","",IF($R486="","",IF('1. Eingabemaske'!$F$14="",0,(IF('1. Eingabemaske'!$F$14=0,(R486/'1. Eingabemaske'!$G$14),(R486-1)/('1. Eingabemaske'!$G$14-1))*$S486)))),"")</f>
        <v/>
      </c>
      <c r="U486" s="103"/>
      <c r="V486" s="103"/>
      <c r="W486" s="104" t="str">
        <f t="shared" si="59"/>
        <v/>
      </c>
      <c r="X486" s="104" t="str">
        <f>IF(AND(ISTEXT($D486),ISNUMBER(W486)),IF(HLOOKUP(INT($I486),'1. Eingabemaske'!$I$12:$V$21,4,FALSE)&lt;&gt;0,HLOOKUP(INT($I486),'1. Eingabemaske'!$I$12:$V$21,4,FALSE),""),"")</f>
        <v/>
      </c>
      <c r="Y486" s="108" t="str">
        <f>IF(ISTEXT($D486),IF($W486="","",IF($X486="","",IF('1. Eingabemaske'!$F$15="","",(IF('1. Eingabemaske'!$F$15=0,($W486/'1. Eingabemaske'!$G$15),($W486-1)/('1. Eingabemaske'!$G$15-1))*$X486)))),"")</f>
        <v/>
      </c>
      <c r="Z486" s="103"/>
      <c r="AA486" s="103"/>
      <c r="AB486" s="104" t="str">
        <f t="shared" si="60"/>
        <v/>
      </c>
      <c r="AC486" s="104" t="str">
        <f>IF(AND(ISTEXT($D486),ISNUMBER($AB486)),IF(HLOOKUP(INT($I486),'1. Eingabemaske'!$I$12:$V$21,5,FALSE)&lt;&gt;0,HLOOKUP(INT($I486),'1. Eingabemaske'!$I$12:$V$21,5,FALSE),""),"")</f>
        <v/>
      </c>
      <c r="AD486" s="91" t="str">
        <f>IF(ISTEXT($D486),IF($AC486="","",IF('1. Eingabemaske'!$F$16="","",(IF('1. Eingabemaske'!$F$16=0,($AB486/'1. Eingabemaske'!$G$16),($AB486-1)/('1. Eingabemaske'!$G$16-1))*$AC486))),"")</f>
        <v/>
      </c>
      <c r="AE486" s="92" t="str">
        <f>IF(ISTEXT($D486),IF(F486="M",IF(L486="","",IF($K486="Frühentwickler",VLOOKUP(INT($I486),'1. Eingabemaske'!$Z$12:$AF$28,5,FALSE),IF($K486="Normalentwickler",VLOOKUP(INT($I486),'1. Eingabemaske'!$Z$12:$AF$23,6,FALSE),IF($K486="Spätentwickler",VLOOKUP(INT($I486),'1. Eingabemaske'!$Z$12:$AF$23,7,FALSE),0)))+((VLOOKUP(INT($I486),'1. Eingabemaske'!$Z$12:$AF$23,2,FALSE))*(($G486-DATE(YEAR($G486),1,1)+1)/365))),IF(F486="W",(IF($K486="Frühentwickler",VLOOKUP(INT($I486),'1. Eingabemaske'!$AH$12:$AN$28,5,FALSE),IF($K486="Normalentwickler",VLOOKUP(INT($I486),'1. Eingabemaske'!$AH$12:$AN$23,6,FALSE),IF($K486="Spätentwickler",VLOOKUP(INT($I486),'1. Eingabemaske'!$AH$12:$AN$23,7,FALSE),0)))+((VLOOKUP(INT($I486),'1. Eingabemaske'!$AH$12:$AN$23,2,FALSE))*(($G486-DATE(YEAR($G486),1,1)+1)/365))),"Geschlecht fehlt!")),"")</f>
        <v/>
      </c>
      <c r="AF486" s="93" t="str">
        <f t="shared" si="61"/>
        <v/>
      </c>
      <c r="AG486" s="103"/>
      <c r="AH486" s="94" t="str">
        <f>IF(AND(ISTEXT($D486),ISNUMBER($AG486)),IF(HLOOKUP(INT($I486),'1. Eingabemaske'!$I$12:$V$21,6,FALSE)&lt;&gt;0,HLOOKUP(INT($I486),'1. Eingabemaske'!$I$12:$V$21,6,FALSE),""),"")</f>
        <v/>
      </c>
      <c r="AI486" s="91" t="str">
        <f>IF(ISTEXT($D486),IF($AH486="","",IF('1. Eingabemaske'!$F$17="","",(IF('1. Eingabemaske'!$F$17=0,($AG486/'1. Eingabemaske'!$G$17),($AG486-1)/('1. Eingabemaske'!$G$17-1))*$AH486))),"")</f>
        <v/>
      </c>
      <c r="AJ486" s="103"/>
      <c r="AK486" s="94" t="str">
        <f>IF(AND(ISTEXT($D486),ISNUMBER($AJ486)),IF(HLOOKUP(INT($I486),'1. Eingabemaske'!$I$12:$V$21,7,FALSE)&lt;&gt;0,HLOOKUP(INT($I486),'1. Eingabemaske'!$I$12:$V$21,7,FALSE),""),"")</f>
        <v/>
      </c>
      <c r="AL486" s="91" t="str">
        <f>IF(ISTEXT($D486),IF(AJ486=0,0,IF($AK486="","",IF('1. Eingabemaske'!$F$18="","",(IF('1. Eingabemaske'!$F$18=0,($AJ486/'1. Eingabemaske'!$G$18),($AJ486-1)/('1. Eingabemaske'!$G$18-1))*$AK486)))),"")</f>
        <v/>
      </c>
      <c r="AM486" s="103"/>
      <c r="AN486" s="94" t="str">
        <f>IF(AND(ISTEXT($D486),ISNUMBER($AM486)),IF(HLOOKUP(INT($I486),'1. Eingabemaske'!$I$12:$V$21,8,FALSE)&lt;&gt;0,HLOOKUP(INT($I486),'1. Eingabemaske'!$I$12:$V$21,8,FALSE),""),"")</f>
        <v/>
      </c>
      <c r="AO486" s="89" t="str">
        <f>IF(ISTEXT($D486),IF($AN486="","",IF('1. Eingabemaske'!#REF!="","",(IF('1. Eingabemaske'!#REF!=0,($AM486/'1. Eingabemaske'!#REF!),($AM486-1)/('1. Eingabemaske'!#REF!-1))*$AN486))),"")</f>
        <v/>
      </c>
      <c r="AP486" s="110"/>
      <c r="AQ486" s="94" t="str">
        <f>IF(AND(ISTEXT($D486),ISNUMBER($AP486)),IF(HLOOKUP(INT($I486),'1. Eingabemaske'!$I$12:$V$21,9,FALSE)&lt;&gt;0,HLOOKUP(INT($I486),'1. Eingabemaske'!$I$12:$V$21,9,FALSE),""),"")</f>
        <v/>
      </c>
      <c r="AR486" s="103"/>
      <c r="AS486" s="94" t="str">
        <f>IF(AND(ISTEXT($D486),ISNUMBER($AR486)),IF(HLOOKUP(INT($I486),'1. Eingabemaske'!$I$12:$V$21,10,FALSE)&lt;&gt;0,HLOOKUP(INT($I486),'1. Eingabemaske'!$I$12:$V$21,10,FALSE),""),"")</f>
        <v/>
      </c>
      <c r="AT486" s="95" t="str">
        <f>IF(ISTEXT($D486),(IF($AQ486="",0,IF('1. Eingabemaske'!$F$19="","",(IF('1. Eingabemaske'!$F$19=0,($AP486/'1. Eingabemaske'!$G$19),($AP486-1)/('1. Eingabemaske'!$G$19-1))*$AQ486)))+IF($AS486="",0,IF('1. Eingabemaske'!$F$20="","",(IF('1. Eingabemaske'!$F$20=0,($AR486/'1. Eingabemaske'!$G$20),($AR486-1)/('1. Eingabemaske'!$G$20-1))*$AS486)))),"")</f>
        <v/>
      </c>
      <c r="AU486" s="103"/>
      <c r="AV486" s="94" t="str">
        <f>IF(AND(ISTEXT($D486),ISNUMBER($AU486)),IF(HLOOKUP(INT($I486),'1. Eingabemaske'!$I$12:$V$21,11,FALSE)&lt;&gt;0,HLOOKUP(INT($I486),'1. Eingabemaske'!$I$12:$V$21,11,FALSE),""),"")</f>
        <v/>
      </c>
      <c r="AW486" s="103"/>
      <c r="AX486" s="94" t="str">
        <f>IF(AND(ISTEXT($D486),ISNUMBER($AW486)),IF(HLOOKUP(INT($I486),'1. Eingabemaske'!$I$12:$V$21,12,FALSE)&lt;&gt;0,HLOOKUP(INT($I486),'1. Eingabemaske'!$I$12:$V$21,12,FALSE),""),"")</f>
        <v/>
      </c>
      <c r="AY486" s="95" t="str">
        <f>IF(ISTEXT($D486),SUM(IF($AV486="",0,IF('1. Eingabemaske'!$F$21="","",(IF('1. Eingabemaske'!$F$21=0,($AU486/'1. Eingabemaske'!$G$21),($AU486-1)/('1. Eingabemaske'!$G$21-1)))*$AV486)),IF($AX486="",0,IF('1. Eingabemaske'!#REF!="","",(IF('1. Eingabemaske'!#REF!=0,($AW486/'1. Eingabemaske'!#REF!),($AW486-1)/('1. Eingabemaske'!#REF!-1)))*$AX486))),"")</f>
        <v/>
      </c>
      <c r="AZ486" s="84" t="str">
        <f t="shared" si="62"/>
        <v>Bitte BES einfügen</v>
      </c>
      <c r="BA486" s="96" t="str">
        <f t="shared" si="63"/>
        <v/>
      </c>
      <c r="BB486" s="100"/>
      <c r="BC486" s="100"/>
      <c r="BD486" s="100"/>
    </row>
    <row r="487" spans="2:56" ht="13.5" thickBot="1" x14ac:dyDescent="0.45">
      <c r="B487" s="99" t="str">
        <f t="shared" si="56"/>
        <v xml:space="preserve"> </v>
      </c>
      <c r="C487" s="100"/>
      <c r="D487" s="100"/>
      <c r="E487" s="100"/>
      <c r="F487" s="100"/>
      <c r="G487" s="101"/>
      <c r="H487" s="101"/>
      <c r="I487" s="84" t="str">
        <f>IF(ISBLANK(Tableau1[[#This Row],[Name]]),"",((Tableau1[[#This Row],[Testdatum]]-Tableau1[[#This Row],[Geburtsdatum]])/365))</f>
        <v/>
      </c>
      <c r="J487" s="102" t="str">
        <f t="shared" si="57"/>
        <v xml:space="preserve"> </v>
      </c>
      <c r="K487" s="103"/>
      <c r="L487" s="103"/>
      <c r="M487" s="104" t="str">
        <f>IF(ISTEXT(D487),IF(L487="","",IF(HLOOKUP(INT($I487),'1. Eingabemaske'!$I$12:$V$21,2,FALSE)&lt;&gt;0,HLOOKUP(INT($I487),'1. Eingabemaske'!$I$12:$V$21,2,FALSE),"")),"")</f>
        <v/>
      </c>
      <c r="N487" s="105" t="str">
        <f>IF(ISTEXT($D487),IF(F487="M",IF(L487="","",IF($K487="Frühentwickler",VLOOKUP(INT($I487),'1. Eingabemaske'!$Z$12:$AF$28,5,FALSE),IF($K487="Normalentwickler",VLOOKUP(INT($I487),'1. Eingabemaske'!$Z$12:$AF$23,6,FALSE),IF($K487="Spätentwickler",VLOOKUP(INT($I487),'1. Eingabemaske'!$Z$12:$AF$23,7,FALSE),0)))+((VLOOKUP(INT($I487),'1. Eingabemaske'!$Z$12:$AF$23,2,FALSE))*(($G487-DATE(YEAR($G487),1,1)+1)/365))),IF(F487="W",(IF($K487="Frühentwickler",VLOOKUP(INT($I487),'1. Eingabemaske'!$AH$12:$AN$28,5,FALSE),IF($K487="Normalentwickler",VLOOKUP(INT($I487),'1. Eingabemaske'!$AH$12:$AN$23,6,FALSE),IF($K487="Spätentwickler",VLOOKUP(INT($I487),'1. Eingabemaske'!$AH$12:$AN$23,7,FALSE),0)))+((VLOOKUP(INT($I487),'1. Eingabemaske'!$AH$12:$AN$23,2,FALSE))*(($G487-DATE(YEAR($G487),1,1)+1)/365))),"Geschlecht fehlt!")),"")</f>
        <v/>
      </c>
      <c r="O487" s="106" t="str">
        <f>IF(ISTEXT(D487),IF(M487="","",IF('1. Eingabemaske'!$F$13="",0,(IF('1. Eingabemaske'!$F$13=0,(L487/'1. Eingabemaske'!$G$13),(L487-1)/('1. Eingabemaske'!$G$13-1))*M487*N487))),"")</f>
        <v/>
      </c>
      <c r="P487" s="103"/>
      <c r="Q487" s="103"/>
      <c r="R487" s="104" t="str">
        <f t="shared" si="58"/>
        <v/>
      </c>
      <c r="S487" s="104" t="str">
        <f>IF(AND(ISTEXT($D487),ISNUMBER(R487)),IF(HLOOKUP(INT($I487),'1. Eingabemaske'!$I$12:$V$21,3,FALSE)&lt;&gt;0,HLOOKUP(INT($I487),'1. Eingabemaske'!$I$12:$V$21,3,FALSE),""),"")</f>
        <v/>
      </c>
      <c r="T487" s="106" t="str">
        <f>IF(ISTEXT($D487),IF($S487="","",IF($R487="","",IF('1. Eingabemaske'!$F$14="",0,(IF('1. Eingabemaske'!$F$14=0,(R487/'1. Eingabemaske'!$G$14),(R487-1)/('1. Eingabemaske'!$G$14-1))*$S487)))),"")</f>
        <v/>
      </c>
      <c r="U487" s="103"/>
      <c r="V487" s="103"/>
      <c r="W487" s="104" t="str">
        <f t="shared" si="59"/>
        <v/>
      </c>
      <c r="X487" s="104" t="str">
        <f>IF(AND(ISTEXT($D487),ISNUMBER(W487)),IF(HLOOKUP(INT($I487),'1. Eingabemaske'!$I$12:$V$21,4,FALSE)&lt;&gt;0,HLOOKUP(INT($I487),'1. Eingabemaske'!$I$12:$V$21,4,FALSE),""),"")</f>
        <v/>
      </c>
      <c r="Y487" s="108" t="str">
        <f>IF(ISTEXT($D487),IF($W487="","",IF($X487="","",IF('1. Eingabemaske'!$F$15="","",(IF('1. Eingabemaske'!$F$15=0,($W487/'1. Eingabemaske'!$G$15),($W487-1)/('1. Eingabemaske'!$G$15-1))*$X487)))),"")</f>
        <v/>
      </c>
      <c r="Z487" s="103"/>
      <c r="AA487" s="103"/>
      <c r="AB487" s="104" t="str">
        <f t="shared" si="60"/>
        <v/>
      </c>
      <c r="AC487" s="104" t="str">
        <f>IF(AND(ISTEXT($D487),ISNUMBER($AB487)),IF(HLOOKUP(INT($I487),'1. Eingabemaske'!$I$12:$V$21,5,FALSE)&lt;&gt;0,HLOOKUP(INT($I487),'1. Eingabemaske'!$I$12:$V$21,5,FALSE),""),"")</f>
        <v/>
      </c>
      <c r="AD487" s="91" t="str">
        <f>IF(ISTEXT($D487),IF($AC487="","",IF('1. Eingabemaske'!$F$16="","",(IF('1. Eingabemaske'!$F$16=0,($AB487/'1. Eingabemaske'!$G$16),($AB487-1)/('1. Eingabemaske'!$G$16-1))*$AC487))),"")</f>
        <v/>
      </c>
      <c r="AE487" s="92" t="str">
        <f>IF(ISTEXT($D487),IF(F487="M",IF(L487="","",IF($K487="Frühentwickler",VLOOKUP(INT($I487),'1. Eingabemaske'!$Z$12:$AF$28,5,FALSE),IF($K487="Normalentwickler",VLOOKUP(INT($I487),'1. Eingabemaske'!$Z$12:$AF$23,6,FALSE),IF($K487="Spätentwickler",VLOOKUP(INT($I487),'1. Eingabemaske'!$Z$12:$AF$23,7,FALSE),0)))+((VLOOKUP(INT($I487),'1. Eingabemaske'!$Z$12:$AF$23,2,FALSE))*(($G487-DATE(YEAR($G487),1,1)+1)/365))),IF(F487="W",(IF($K487="Frühentwickler",VLOOKUP(INT($I487),'1. Eingabemaske'!$AH$12:$AN$28,5,FALSE),IF($K487="Normalentwickler",VLOOKUP(INT($I487),'1. Eingabemaske'!$AH$12:$AN$23,6,FALSE),IF($K487="Spätentwickler",VLOOKUP(INT($I487),'1. Eingabemaske'!$AH$12:$AN$23,7,FALSE),0)))+((VLOOKUP(INT($I487),'1. Eingabemaske'!$AH$12:$AN$23,2,FALSE))*(($G487-DATE(YEAR($G487),1,1)+1)/365))),"Geschlecht fehlt!")),"")</f>
        <v/>
      </c>
      <c r="AF487" s="93" t="str">
        <f t="shared" si="61"/>
        <v/>
      </c>
      <c r="AG487" s="103"/>
      <c r="AH487" s="94" t="str">
        <f>IF(AND(ISTEXT($D487),ISNUMBER($AG487)),IF(HLOOKUP(INT($I487),'1. Eingabemaske'!$I$12:$V$21,6,FALSE)&lt;&gt;0,HLOOKUP(INT($I487),'1. Eingabemaske'!$I$12:$V$21,6,FALSE),""),"")</f>
        <v/>
      </c>
      <c r="AI487" s="91" t="str">
        <f>IF(ISTEXT($D487),IF($AH487="","",IF('1. Eingabemaske'!$F$17="","",(IF('1. Eingabemaske'!$F$17=0,($AG487/'1. Eingabemaske'!$G$17),($AG487-1)/('1. Eingabemaske'!$G$17-1))*$AH487))),"")</f>
        <v/>
      </c>
      <c r="AJ487" s="103"/>
      <c r="AK487" s="94" t="str">
        <f>IF(AND(ISTEXT($D487),ISNUMBER($AJ487)),IF(HLOOKUP(INT($I487),'1. Eingabemaske'!$I$12:$V$21,7,FALSE)&lt;&gt;0,HLOOKUP(INT($I487),'1. Eingabemaske'!$I$12:$V$21,7,FALSE),""),"")</f>
        <v/>
      </c>
      <c r="AL487" s="91" t="str">
        <f>IF(ISTEXT($D487),IF(AJ487=0,0,IF($AK487="","",IF('1. Eingabemaske'!$F$18="","",(IF('1. Eingabemaske'!$F$18=0,($AJ487/'1. Eingabemaske'!$G$18),($AJ487-1)/('1. Eingabemaske'!$G$18-1))*$AK487)))),"")</f>
        <v/>
      </c>
      <c r="AM487" s="103"/>
      <c r="AN487" s="94" t="str">
        <f>IF(AND(ISTEXT($D487),ISNUMBER($AM487)),IF(HLOOKUP(INT($I487),'1. Eingabemaske'!$I$12:$V$21,8,FALSE)&lt;&gt;0,HLOOKUP(INT($I487),'1. Eingabemaske'!$I$12:$V$21,8,FALSE),""),"")</f>
        <v/>
      </c>
      <c r="AO487" s="89" t="str">
        <f>IF(ISTEXT($D487),IF($AN487="","",IF('1. Eingabemaske'!#REF!="","",(IF('1. Eingabemaske'!#REF!=0,($AM487/'1. Eingabemaske'!#REF!),($AM487-1)/('1. Eingabemaske'!#REF!-1))*$AN487))),"")</f>
        <v/>
      </c>
      <c r="AP487" s="110"/>
      <c r="AQ487" s="94" t="str">
        <f>IF(AND(ISTEXT($D487),ISNUMBER($AP487)),IF(HLOOKUP(INT($I487),'1. Eingabemaske'!$I$12:$V$21,9,FALSE)&lt;&gt;0,HLOOKUP(INT($I487),'1. Eingabemaske'!$I$12:$V$21,9,FALSE),""),"")</f>
        <v/>
      </c>
      <c r="AR487" s="103"/>
      <c r="AS487" s="94" t="str">
        <f>IF(AND(ISTEXT($D487),ISNUMBER($AR487)),IF(HLOOKUP(INT($I487),'1. Eingabemaske'!$I$12:$V$21,10,FALSE)&lt;&gt;0,HLOOKUP(INT($I487),'1. Eingabemaske'!$I$12:$V$21,10,FALSE),""),"")</f>
        <v/>
      </c>
      <c r="AT487" s="95" t="str">
        <f>IF(ISTEXT($D487),(IF($AQ487="",0,IF('1. Eingabemaske'!$F$19="","",(IF('1. Eingabemaske'!$F$19=0,($AP487/'1. Eingabemaske'!$G$19),($AP487-1)/('1. Eingabemaske'!$G$19-1))*$AQ487)))+IF($AS487="",0,IF('1. Eingabemaske'!$F$20="","",(IF('1. Eingabemaske'!$F$20=0,($AR487/'1. Eingabemaske'!$G$20),($AR487-1)/('1. Eingabemaske'!$G$20-1))*$AS487)))),"")</f>
        <v/>
      </c>
      <c r="AU487" s="103"/>
      <c r="AV487" s="94" t="str">
        <f>IF(AND(ISTEXT($D487),ISNUMBER($AU487)),IF(HLOOKUP(INT($I487),'1. Eingabemaske'!$I$12:$V$21,11,FALSE)&lt;&gt;0,HLOOKUP(INT($I487),'1. Eingabemaske'!$I$12:$V$21,11,FALSE),""),"")</f>
        <v/>
      </c>
      <c r="AW487" s="103"/>
      <c r="AX487" s="94" t="str">
        <f>IF(AND(ISTEXT($D487),ISNUMBER($AW487)),IF(HLOOKUP(INT($I487),'1. Eingabemaske'!$I$12:$V$21,12,FALSE)&lt;&gt;0,HLOOKUP(INT($I487),'1. Eingabemaske'!$I$12:$V$21,12,FALSE),""),"")</f>
        <v/>
      </c>
      <c r="AY487" s="95" t="str">
        <f>IF(ISTEXT($D487),SUM(IF($AV487="",0,IF('1. Eingabemaske'!$F$21="","",(IF('1. Eingabemaske'!$F$21=0,($AU487/'1. Eingabemaske'!$G$21),($AU487-1)/('1. Eingabemaske'!$G$21-1)))*$AV487)),IF($AX487="",0,IF('1. Eingabemaske'!#REF!="","",(IF('1. Eingabemaske'!#REF!=0,($AW487/'1. Eingabemaske'!#REF!),($AW487-1)/('1. Eingabemaske'!#REF!-1)))*$AX487))),"")</f>
        <v/>
      </c>
      <c r="AZ487" s="84" t="str">
        <f t="shared" si="62"/>
        <v>Bitte BES einfügen</v>
      </c>
      <c r="BA487" s="96" t="str">
        <f t="shared" si="63"/>
        <v/>
      </c>
      <c r="BB487" s="100"/>
      <c r="BC487" s="100"/>
      <c r="BD487" s="100"/>
    </row>
    <row r="488" spans="2:56" ht="13.5" thickBot="1" x14ac:dyDescent="0.45">
      <c r="B488" s="99" t="str">
        <f t="shared" si="56"/>
        <v xml:space="preserve"> </v>
      </c>
      <c r="C488" s="100"/>
      <c r="D488" s="100"/>
      <c r="E488" s="100"/>
      <c r="F488" s="100"/>
      <c r="G488" s="101"/>
      <c r="H488" s="101"/>
      <c r="I488" s="84" t="str">
        <f>IF(ISBLANK(Tableau1[[#This Row],[Name]]),"",((Tableau1[[#This Row],[Testdatum]]-Tableau1[[#This Row],[Geburtsdatum]])/365))</f>
        <v/>
      </c>
      <c r="J488" s="102" t="str">
        <f t="shared" si="57"/>
        <v xml:space="preserve"> </v>
      </c>
      <c r="K488" s="103"/>
      <c r="L488" s="103"/>
      <c r="M488" s="104" t="str">
        <f>IF(ISTEXT(D488),IF(L488="","",IF(HLOOKUP(INT($I488),'1. Eingabemaske'!$I$12:$V$21,2,FALSE)&lt;&gt;0,HLOOKUP(INT($I488),'1. Eingabemaske'!$I$12:$V$21,2,FALSE),"")),"")</f>
        <v/>
      </c>
      <c r="N488" s="105" t="str">
        <f>IF(ISTEXT($D488),IF(F488="M",IF(L488="","",IF($K488="Frühentwickler",VLOOKUP(INT($I488),'1. Eingabemaske'!$Z$12:$AF$28,5,FALSE),IF($K488="Normalentwickler",VLOOKUP(INT($I488),'1. Eingabemaske'!$Z$12:$AF$23,6,FALSE),IF($K488="Spätentwickler",VLOOKUP(INT($I488),'1. Eingabemaske'!$Z$12:$AF$23,7,FALSE),0)))+((VLOOKUP(INT($I488),'1. Eingabemaske'!$Z$12:$AF$23,2,FALSE))*(($G488-DATE(YEAR($G488),1,1)+1)/365))),IF(F488="W",(IF($K488="Frühentwickler",VLOOKUP(INT($I488),'1. Eingabemaske'!$AH$12:$AN$28,5,FALSE),IF($K488="Normalentwickler",VLOOKUP(INT($I488),'1. Eingabemaske'!$AH$12:$AN$23,6,FALSE),IF($K488="Spätentwickler",VLOOKUP(INT($I488),'1. Eingabemaske'!$AH$12:$AN$23,7,FALSE),0)))+((VLOOKUP(INT($I488),'1. Eingabemaske'!$AH$12:$AN$23,2,FALSE))*(($G488-DATE(YEAR($G488),1,1)+1)/365))),"Geschlecht fehlt!")),"")</f>
        <v/>
      </c>
      <c r="O488" s="106" t="str">
        <f>IF(ISTEXT(D488),IF(M488="","",IF('1. Eingabemaske'!$F$13="",0,(IF('1. Eingabemaske'!$F$13=0,(L488/'1. Eingabemaske'!$G$13),(L488-1)/('1. Eingabemaske'!$G$13-1))*M488*N488))),"")</f>
        <v/>
      </c>
      <c r="P488" s="103"/>
      <c r="Q488" s="103"/>
      <c r="R488" s="104" t="str">
        <f t="shared" si="58"/>
        <v/>
      </c>
      <c r="S488" s="104" t="str">
        <f>IF(AND(ISTEXT($D488),ISNUMBER(R488)),IF(HLOOKUP(INT($I488),'1. Eingabemaske'!$I$12:$V$21,3,FALSE)&lt;&gt;0,HLOOKUP(INT($I488),'1. Eingabemaske'!$I$12:$V$21,3,FALSE),""),"")</f>
        <v/>
      </c>
      <c r="T488" s="106" t="str">
        <f>IF(ISTEXT($D488),IF($S488="","",IF($R488="","",IF('1. Eingabemaske'!$F$14="",0,(IF('1. Eingabemaske'!$F$14=0,(R488/'1. Eingabemaske'!$G$14),(R488-1)/('1. Eingabemaske'!$G$14-1))*$S488)))),"")</f>
        <v/>
      </c>
      <c r="U488" s="103"/>
      <c r="V488" s="103"/>
      <c r="W488" s="104" t="str">
        <f t="shared" si="59"/>
        <v/>
      </c>
      <c r="X488" s="104" t="str">
        <f>IF(AND(ISTEXT($D488),ISNUMBER(W488)),IF(HLOOKUP(INT($I488),'1. Eingabemaske'!$I$12:$V$21,4,FALSE)&lt;&gt;0,HLOOKUP(INT($I488),'1. Eingabemaske'!$I$12:$V$21,4,FALSE),""),"")</f>
        <v/>
      </c>
      <c r="Y488" s="108" t="str">
        <f>IF(ISTEXT($D488),IF($W488="","",IF($X488="","",IF('1. Eingabemaske'!$F$15="","",(IF('1. Eingabemaske'!$F$15=0,($W488/'1. Eingabemaske'!$G$15),($W488-1)/('1. Eingabemaske'!$G$15-1))*$X488)))),"")</f>
        <v/>
      </c>
      <c r="Z488" s="103"/>
      <c r="AA488" s="103"/>
      <c r="AB488" s="104" t="str">
        <f t="shared" si="60"/>
        <v/>
      </c>
      <c r="AC488" s="104" t="str">
        <f>IF(AND(ISTEXT($D488),ISNUMBER($AB488)),IF(HLOOKUP(INT($I488),'1. Eingabemaske'!$I$12:$V$21,5,FALSE)&lt;&gt;0,HLOOKUP(INT($I488),'1. Eingabemaske'!$I$12:$V$21,5,FALSE),""),"")</f>
        <v/>
      </c>
      <c r="AD488" s="91" t="str">
        <f>IF(ISTEXT($D488),IF($AC488="","",IF('1. Eingabemaske'!$F$16="","",(IF('1. Eingabemaske'!$F$16=0,($AB488/'1. Eingabemaske'!$G$16),($AB488-1)/('1. Eingabemaske'!$G$16-1))*$AC488))),"")</f>
        <v/>
      </c>
      <c r="AE488" s="92" t="str">
        <f>IF(ISTEXT($D488),IF(F488="M",IF(L488="","",IF($K488="Frühentwickler",VLOOKUP(INT($I488),'1. Eingabemaske'!$Z$12:$AF$28,5,FALSE),IF($K488="Normalentwickler",VLOOKUP(INT($I488),'1. Eingabemaske'!$Z$12:$AF$23,6,FALSE),IF($K488="Spätentwickler",VLOOKUP(INT($I488),'1. Eingabemaske'!$Z$12:$AF$23,7,FALSE),0)))+((VLOOKUP(INT($I488),'1. Eingabemaske'!$Z$12:$AF$23,2,FALSE))*(($G488-DATE(YEAR($G488),1,1)+1)/365))),IF(F488="W",(IF($K488="Frühentwickler",VLOOKUP(INT($I488),'1. Eingabemaske'!$AH$12:$AN$28,5,FALSE),IF($K488="Normalentwickler",VLOOKUP(INT($I488),'1. Eingabemaske'!$AH$12:$AN$23,6,FALSE),IF($K488="Spätentwickler",VLOOKUP(INT($I488),'1. Eingabemaske'!$AH$12:$AN$23,7,FALSE),0)))+((VLOOKUP(INT($I488),'1. Eingabemaske'!$AH$12:$AN$23,2,FALSE))*(($G488-DATE(YEAR($G488),1,1)+1)/365))),"Geschlecht fehlt!")),"")</f>
        <v/>
      </c>
      <c r="AF488" s="93" t="str">
        <f t="shared" si="61"/>
        <v/>
      </c>
      <c r="AG488" s="103"/>
      <c r="AH488" s="94" t="str">
        <f>IF(AND(ISTEXT($D488),ISNUMBER($AG488)),IF(HLOOKUP(INT($I488),'1. Eingabemaske'!$I$12:$V$21,6,FALSE)&lt;&gt;0,HLOOKUP(INT($I488),'1. Eingabemaske'!$I$12:$V$21,6,FALSE),""),"")</f>
        <v/>
      </c>
      <c r="AI488" s="91" t="str">
        <f>IF(ISTEXT($D488),IF($AH488="","",IF('1. Eingabemaske'!$F$17="","",(IF('1. Eingabemaske'!$F$17=0,($AG488/'1. Eingabemaske'!$G$17),($AG488-1)/('1. Eingabemaske'!$G$17-1))*$AH488))),"")</f>
        <v/>
      </c>
      <c r="AJ488" s="103"/>
      <c r="AK488" s="94" t="str">
        <f>IF(AND(ISTEXT($D488),ISNUMBER($AJ488)),IF(HLOOKUP(INT($I488),'1. Eingabemaske'!$I$12:$V$21,7,FALSE)&lt;&gt;0,HLOOKUP(INT($I488),'1. Eingabemaske'!$I$12:$V$21,7,FALSE),""),"")</f>
        <v/>
      </c>
      <c r="AL488" s="91" t="str">
        <f>IF(ISTEXT($D488),IF(AJ488=0,0,IF($AK488="","",IF('1. Eingabemaske'!$F$18="","",(IF('1. Eingabemaske'!$F$18=0,($AJ488/'1. Eingabemaske'!$G$18),($AJ488-1)/('1. Eingabemaske'!$G$18-1))*$AK488)))),"")</f>
        <v/>
      </c>
      <c r="AM488" s="103"/>
      <c r="AN488" s="94" t="str">
        <f>IF(AND(ISTEXT($D488),ISNUMBER($AM488)),IF(HLOOKUP(INT($I488),'1. Eingabemaske'!$I$12:$V$21,8,FALSE)&lt;&gt;0,HLOOKUP(INT($I488),'1. Eingabemaske'!$I$12:$V$21,8,FALSE),""),"")</f>
        <v/>
      </c>
      <c r="AO488" s="89" t="str">
        <f>IF(ISTEXT($D488),IF($AN488="","",IF('1. Eingabemaske'!#REF!="","",(IF('1. Eingabemaske'!#REF!=0,($AM488/'1. Eingabemaske'!#REF!),($AM488-1)/('1. Eingabemaske'!#REF!-1))*$AN488))),"")</f>
        <v/>
      </c>
      <c r="AP488" s="110"/>
      <c r="AQ488" s="94" t="str">
        <f>IF(AND(ISTEXT($D488),ISNUMBER($AP488)),IF(HLOOKUP(INT($I488),'1. Eingabemaske'!$I$12:$V$21,9,FALSE)&lt;&gt;0,HLOOKUP(INT($I488),'1. Eingabemaske'!$I$12:$V$21,9,FALSE),""),"")</f>
        <v/>
      </c>
      <c r="AR488" s="103"/>
      <c r="AS488" s="94" t="str">
        <f>IF(AND(ISTEXT($D488),ISNUMBER($AR488)),IF(HLOOKUP(INT($I488),'1. Eingabemaske'!$I$12:$V$21,10,FALSE)&lt;&gt;0,HLOOKUP(INT($I488),'1. Eingabemaske'!$I$12:$V$21,10,FALSE),""),"")</f>
        <v/>
      </c>
      <c r="AT488" s="95" t="str">
        <f>IF(ISTEXT($D488),(IF($AQ488="",0,IF('1. Eingabemaske'!$F$19="","",(IF('1. Eingabemaske'!$F$19=0,($AP488/'1. Eingabemaske'!$G$19),($AP488-1)/('1. Eingabemaske'!$G$19-1))*$AQ488)))+IF($AS488="",0,IF('1. Eingabemaske'!$F$20="","",(IF('1. Eingabemaske'!$F$20=0,($AR488/'1. Eingabemaske'!$G$20),($AR488-1)/('1. Eingabemaske'!$G$20-1))*$AS488)))),"")</f>
        <v/>
      </c>
      <c r="AU488" s="103"/>
      <c r="AV488" s="94" t="str">
        <f>IF(AND(ISTEXT($D488),ISNUMBER($AU488)),IF(HLOOKUP(INT($I488),'1. Eingabemaske'!$I$12:$V$21,11,FALSE)&lt;&gt;0,HLOOKUP(INT($I488),'1. Eingabemaske'!$I$12:$V$21,11,FALSE),""),"")</f>
        <v/>
      </c>
      <c r="AW488" s="103"/>
      <c r="AX488" s="94" t="str">
        <f>IF(AND(ISTEXT($D488),ISNUMBER($AW488)),IF(HLOOKUP(INT($I488),'1. Eingabemaske'!$I$12:$V$21,12,FALSE)&lt;&gt;0,HLOOKUP(INT($I488),'1. Eingabemaske'!$I$12:$V$21,12,FALSE),""),"")</f>
        <v/>
      </c>
      <c r="AY488" s="95" t="str">
        <f>IF(ISTEXT($D488),SUM(IF($AV488="",0,IF('1. Eingabemaske'!$F$21="","",(IF('1. Eingabemaske'!$F$21=0,($AU488/'1. Eingabemaske'!$G$21),($AU488-1)/('1. Eingabemaske'!$G$21-1)))*$AV488)),IF($AX488="",0,IF('1. Eingabemaske'!#REF!="","",(IF('1. Eingabemaske'!#REF!=0,($AW488/'1. Eingabemaske'!#REF!),($AW488-1)/('1. Eingabemaske'!#REF!-1)))*$AX488))),"")</f>
        <v/>
      </c>
      <c r="AZ488" s="84" t="str">
        <f t="shared" si="62"/>
        <v>Bitte BES einfügen</v>
      </c>
      <c r="BA488" s="96" t="str">
        <f t="shared" si="63"/>
        <v/>
      </c>
      <c r="BB488" s="100"/>
      <c r="BC488" s="100"/>
      <c r="BD488" s="100"/>
    </row>
    <row r="489" spans="2:56" ht="13.5" thickBot="1" x14ac:dyDescent="0.45">
      <c r="B489" s="99" t="str">
        <f t="shared" si="56"/>
        <v xml:space="preserve"> </v>
      </c>
      <c r="C489" s="100"/>
      <c r="D489" s="100"/>
      <c r="E489" s="100"/>
      <c r="F489" s="100"/>
      <c r="G489" s="101"/>
      <c r="H489" s="101"/>
      <c r="I489" s="84" t="str">
        <f>IF(ISBLANK(Tableau1[[#This Row],[Name]]),"",((Tableau1[[#This Row],[Testdatum]]-Tableau1[[#This Row],[Geburtsdatum]])/365))</f>
        <v/>
      </c>
      <c r="J489" s="102" t="str">
        <f t="shared" si="57"/>
        <v xml:space="preserve"> </v>
      </c>
      <c r="K489" s="103"/>
      <c r="L489" s="103"/>
      <c r="M489" s="104" t="str">
        <f>IF(ISTEXT(D489),IF(L489="","",IF(HLOOKUP(INT($I489),'1. Eingabemaske'!$I$12:$V$21,2,FALSE)&lt;&gt;0,HLOOKUP(INT($I489),'1. Eingabemaske'!$I$12:$V$21,2,FALSE),"")),"")</f>
        <v/>
      </c>
      <c r="N489" s="105" t="str">
        <f>IF(ISTEXT($D489),IF(F489="M",IF(L489="","",IF($K489="Frühentwickler",VLOOKUP(INT($I489),'1. Eingabemaske'!$Z$12:$AF$28,5,FALSE),IF($K489="Normalentwickler",VLOOKUP(INT($I489),'1. Eingabemaske'!$Z$12:$AF$23,6,FALSE),IF($K489="Spätentwickler",VLOOKUP(INT($I489),'1. Eingabemaske'!$Z$12:$AF$23,7,FALSE),0)))+((VLOOKUP(INT($I489),'1. Eingabemaske'!$Z$12:$AF$23,2,FALSE))*(($G489-DATE(YEAR($G489),1,1)+1)/365))),IF(F489="W",(IF($K489="Frühentwickler",VLOOKUP(INT($I489),'1. Eingabemaske'!$AH$12:$AN$28,5,FALSE),IF($K489="Normalentwickler",VLOOKUP(INT($I489),'1. Eingabemaske'!$AH$12:$AN$23,6,FALSE),IF($K489="Spätentwickler",VLOOKUP(INT($I489),'1. Eingabemaske'!$AH$12:$AN$23,7,FALSE),0)))+((VLOOKUP(INT($I489),'1. Eingabemaske'!$AH$12:$AN$23,2,FALSE))*(($G489-DATE(YEAR($G489),1,1)+1)/365))),"Geschlecht fehlt!")),"")</f>
        <v/>
      </c>
      <c r="O489" s="106" t="str">
        <f>IF(ISTEXT(D489),IF(M489="","",IF('1. Eingabemaske'!$F$13="",0,(IF('1. Eingabemaske'!$F$13=0,(L489/'1. Eingabemaske'!$G$13),(L489-1)/('1. Eingabemaske'!$G$13-1))*M489*N489))),"")</f>
        <v/>
      </c>
      <c r="P489" s="103"/>
      <c r="Q489" s="103"/>
      <c r="R489" s="104" t="str">
        <f t="shared" si="58"/>
        <v/>
      </c>
      <c r="S489" s="104" t="str">
        <f>IF(AND(ISTEXT($D489),ISNUMBER(R489)),IF(HLOOKUP(INT($I489),'1. Eingabemaske'!$I$12:$V$21,3,FALSE)&lt;&gt;0,HLOOKUP(INT($I489),'1. Eingabemaske'!$I$12:$V$21,3,FALSE),""),"")</f>
        <v/>
      </c>
      <c r="T489" s="106" t="str">
        <f>IF(ISTEXT($D489),IF($S489="","",IF($R489="","",IF('1. Eingabemaske'!$F$14="",0,(IF('1. Eingabemaske'!$F$14=0,(R489/'1. Eingabemaske'!$G$14),(R489-1)/('1. Eingabemaske'!$G$14-1))*$S489)))),"")</f>
        <v/>
      </c>
      <c r="U489" s="103"/>
      <c r="V489" s="103"/>
      <c r="W489" s="104" t="str">
        <f t="shared" si="59"/>
        <v/>
      </c>
      <c r="X489" s="104" t="str">
        <f>IF(AND(ISTEXT($D489),ISNUMBER(W489)),IF(HLOOKUP(INT($I489),'1. Eingabemaske'!$I$12:$V$21,4,FALSE)&lt;&gt;0,HLOOKUP(INT($I489),'1. Eingabemaske'!$I$12:$V$21,4,FALSE),""),"")</f>
        <v/>
      </c>
      <c r="Y489" s="108" t="str">
        <f>IF(ISTEXT($D489),IF($W489="","",IF($X489="","",IF('1. Eingabemaske'!$F$15="","",(IF('1. Eingabemaske'!$F$15=0,($W489/'1. Eingabemaske'!$G$15),($W489-1)/('1. Eingabemaske'!$G$15-1))*$X489)))),"")</f>
        <v/>
      </c>
      <c r="Z489" s="103"/>
      <c r="AA489" s="103"/>
      <c r="AB489" s="104" t="str">
        <f t="shared" si="60"/>
        <v/>
      </c>
      <c r="AC489" s="104" t="str">
        <f>IF(AND(ISTEXT($D489),ISNUMBER($AB489)),IF(HLOOKUP(INT($I489),'1. Eingabemaske'!$I$12:$V$21,5,FALSE)&lt;&gt;0,HLOOKUP(INT($I489),'1. Eingabemaske'!$I$12:$V$21,5,FALSE),""),"")</f>
        <v/>
      </c>
      <c r="AD489" s="91" t="str">
        <f>IF(ISTEXT($D489),IF($AC489="","",IF('1. Eingabemaske'!$F$16="","",(IF('1. Eingabemaske'!$F$16=0,($AB489/'1. Eingabemaske'!$G$16),($AB489-1)/('1. Eingabemaske'!$G$16-1))*$AC489))),"")</f>
        <v/>
      </c>
      <c r="AE489" s="92" t="str">
        <f>IF(ISTEXT($D489),IF(F489="M",IF(L489="","",IF($K489="Frühentwickler",VLOOKUP(INT($I489),'1. Eingabemaske'!$Z$12:$AF$28,5,FALSE),IF($K489="Normalentwickler",VLOOKUP(INT($I489),'1. Eingabemaske'!$Z$12:$AF$23,6,FALSE),IF($K489="Spätentwickler",VLOOKUP(INT($I489),'1. Eingabemaske'!$Z$12:$AF$23,7,FALSE),0)))+((VLOOKUP(INT($I489),'1. Eingabemaske'!$Z$12:$AF$23,2,FALSE))*(($G489-DATE(YEAR($G489),1,1)+1)/365))),IF(F489="W",(IF($K489="Frühentwickler",VLOOKUP(INT($I489),'1. Eingabemaske'!$AH$12:$AN$28,5,FALSE),IF($K489="Normalentwickler",VLOOKUP(INT($I489),'1. Eingabemaske'!$AH$12:$AN$23,6,FALSE),IF($K489="Spätentwickler",VLOOKUP(INT($I489),'1. Eingabemaske'!$AH$12:$AN$23,7,FALSE),0)))+((VLOOKUP(INT($I489),'1. Eingabemaske'!$AH$12:$AN$23,2,FALSE))*(($G489-DATE(YEAR($G489),1,1)+1)/365))),"Geschlecht fehlt!")),"")</f>
        <v/>
      </c>
      <c r="AF489" s="93" t="str">
        <f t="shared" si="61"/>
        <v/>
      </c>
      <c r="AG489" s="103"/>
      <c r="AH489" s="94" t="str">
        <f>IF(AND(ISTEXT($D489),ISNUMBER($AG489)),IF(HLOOKUP(INT($I489),'1. Eingabemaske'!$I$12:$V$21,6,FALSE)&lt;&gt;0,HLOOKUP(INT($I489),'1. Eingabemaske'!$I$12:$V$21,6,FALSE),""),"")</f>
        <v/>
      </c>
      <c r="AI489" s="91" t="str">
        <f>IF(ISTEXT($D489),IF($AH489="","",IF('1. Eingabemaske'!$F$17="","",(IF('1. Eingabemaske'!$F$17=0,($AG489/'1. Eingabemaske'!$G$17),($AG489-1)/('1. Eingabemaske'!$G$17-1))*$AH489))),"")</f>
        <v/>
      </c>
      <c r="AJ489" s="103"/>
      <c r="AK489" s="94" t="str">
        <f>IF(AND(ISTEXT($D489),ISNUMBER($AJ489)),IF(HLOOKUP(INT($I489),'1. Eingabemaske'!$I$12:$V$21,7,FALSE)&lt;&gt;0,HLOOKUP(INT($I489),'1. Eingabemaske'!$I$12:$V$21,7,FALSE),""),"")</f>
        <v/>
      </c>
      <c r="AL489" s="91" t="str">
        <f>IF(ISTEXT($D489),IF(AJ489=0,0,IF($AK489="","",IF('1. Eingabemaske'!$F$18="","",(IF('1. Eingabemaske'!$F$18=0,($AJ489/'1. Eingabemaske'!$G$18),($AJ489-1)/('1. Eingabemaske'!$G$18-1))*$AK489)))),"")</f>
        <v/>
      </c>
      <c r="AM489" s="103"/>
      <c r="AN489" s="94" t="str">
        <f>IF(AND(ISTEXT($D489),ISNUMBER($AM489)),IF(HLOOKUP(INT($I489),'1. Eingabemaske'!$I$12:$V$21,8,FALSE)&lt;&gt;0,HLOOKUP(INT($I489),'1. Eingabemaske'!$I$12:$V$21,8,FALSE),""),"")</f>
        <v/>
      </c>
      <c r="AO489" s="89" t="str">
        <f>IF(ISTEXT($D489),IF($AN489="","",IF('1. Eingabemaske'!#REF!="","",(IF('1. Eingabemaske'!#REF!=0,($AM489/'1. Eingabemaske'!#REF!),($AM489-1)/('1. Eingabemaske'!#REF!-1))*$AN489))),"")</f>
        <v/>
      </c>
      <c r="AP489" s="110"/>
      <c r="AQ489" s="94" t="str">
        <f>IF(AND(ISTEXT($D489),ISNUMBER($AP489)),IF(HLOOKUP(INT($I489),'1. Eingabemaske'!$I$12:$V$21,9,FALSE)&lt;&gt;0,HLOOKUP(INT($I489),'1. Eingabemaske'!$I$12:$V$21,9,FALSE),""),"")</f>
        <v/>
      </c>
      <c r="AR489" s="103"/>
      <c r="AS489" s="94" t="str">
        <f>IF(AND(ISTEXT($D489),ISNUMBER($AR489)),IF(HLOOKUP(INT($I489),'1. Eingabemaske'!$I$12:$V$21,10,FALSE)&lt;&gt;0,HLOOKUP(INT($I489),'1. Eingabemaske'!$I$12:$V$21,10,FALSE),""),"")</f>
        <v/>
      </c>
      <c r="AT489" s="95" t="str">
        <f>IF(ISTEXT($D489),(IF($AQ489="",0,IF('1. Eingabemaske'!$F$19="","",(IF('1. Eingabemaske'!$F$19=0,($AP489/'1. Eingabemaske'!$G$19),($AP489-1)/('1. Eingabemaske'!$G$19-1))*$AQ489)))+IF($AS489="",0,IF('1. Eingabemaske'!$F$20="","",(IF('1. Eingabemaske'!$F$20=0,($AR489/'1. Eingabemaske'!$G$20),($AR489-1)/('1. Eingabemaske'!$G$20-1))*$AS489)))),"")</f>
        <v/>
      </c>
      <c r="AU489" s="103"/>
      <c r="AV489" s="94" t="str">
        <f>IF(AND(ISTEXT($D489),ISNUMBER($AU489)),IF(HLOOKUP(INT($I489),'1. Eingabemaske'!$I$12:$V$21,11,FALSE)&lt;&gt;0,HLOOKUP(INT($I489),'1. Eingabemaske'!$I$12:$V$21,11,FALSE),""),"")</f>
        <v/>
      </c>
      <c r="AW489" s="103"/>
      <c r="AX489" s="94" t="str">
        <f>IF(AND(ISTEXT($D489),ISNUMBER($AW489)),IF(HLOOKUP(INT($I489),'1. Eingabemaske'!$I$12:$V$21,12,FALSE)&lt;&gt;0,HLOOKUP(INT($I489),'1. Eingabemaske'!$I$12:$V$21,12,FALSE),""),"")</f>
        <v/>
      </c>
      <c r="AY489" s="95" t="str">
        <f>IF(ISTEXT($D489),SUM(IF($AV489="",0,IF('1. Eingabemaske'!$F$21="","",(IF('1. Eingabemaske'!$F$21=0,($AU489/'1. Eingabemaske'!$G$21),($AU489-1)/('1. Eingabemaske'!$G$21-1)))*$AV489)),IF($AX489="",0,IF('1. Eingabemaske'!#REF!="","",(IF('1. Eingabemaske'!#REF!=0,($AW489/'1. Eingabemaske'!#REF!),($AW489-1)/('1. Eingabemaske'!#REF!-1)))*$AX489))),"")</f>
        <v/>
      </c>
      <c r="AZ489" s="84" t="str">
        <f t="shared" si="62"/>
        <v>Bitte BES einfügen</v>
      </c>
      <c r="BA489" s="96" t="str">
        <f t="shared" si="63"/>
        <v/>
      </c>
      <c r="BB489" s="100"/>
      <c r="BC489" s="100"/>
      <c r="BD489" s="100"/>
    </row>
    <row r="490" spans="2:56" ht="13.5" thickBot="1" x14ac:dyDescent="0.45">
      <c r="B490" s="99" t="str">
        <f t="shared" si="56"/>
        <v xml:space="preserve"> </v>
      </c>
      <c r="C490" s="100"/>
      <c r="D490" s="100"/>
      <c r="E490" s="100"/>
      <c r="F490" s="100"/>
      <c r="G490" s="101"/>
      <c r="H490" s="101"/>
      <c r="I490" s="84" t="str">
        <f>IF(ISBLANK(Tableau1[[#This Row],[Name]]),"",((Tableau1[[#This Row],[Testdatum]]-Tableau1[[#This Row],[Geburtsdatum]])/365))</f>
        <v/>
      </c>
      <c r="J490" s="102" t="str">
        <f t="shared" si="57"/>
        <v xml:space="preserve"> </v>
      </c>
      <c r="K490" s="103"/>
      <c r="L490" s="103"/>
      <c r="M490" s="104" t="str">
        <f>IF(ISTEXT(D490),IF(L490="","",IF(HLOOKUP(INT($I490),'1. Eingabemaske'!$I$12:$V$21,2,FALSE)&lt;&gt;0,HLOOKUP(INT($I490),'1. Eingabemaske'!$I$12:$V$21,2,FALSE),"")),"")</f>
        <v/>
      </c>
      <c r="N490" s="105" t="str">
        <f>IF(ISTEXT($D490),IF(F490="M",IF(L490="","",IF($K490="Frühentwickler",VLOOKUP(INT($I490),'1. Eingabemaske'!$Z$12:$AF$28,5,FALSE),IF($K490="Normalentwickler",VLOOKUP(INT($I490),'1. Eingabemaske'!$Z$12:$AF$23,6,FALSE),IF($K490="Spätentwickler",VLOOKUP(INT($I490),'1. Eingabemaske'!$Z$12:$AF$23,7,FALSE),0)))+((VLOOKUP(INT($I490),'1. Eingabemaske'!$Z$12:$AF$23,2,FALSE))*(($G490-DATE(YEAR($G490),1,1)+1)/365))),IF(F490="W",(IF($K490="Frühentwickler",VLOOKUP(INT($I490),'1. Eingabemaske'!$AH$12:$AN$28,5,FALSE),IF($K490="Normalentwickler",VLOOKUP(INT($I490),'1. Eingabemaske'!$AH$12:$AN$23,6,FALSE),IF($K490="Spätentwickler",VLOOKUP(INT($I490),'1. Eingabemaske'!$AH$12:$AN$23,7,FALSE),0)))+((VLOOKUP(INT($I490),'1. Eingabemaske'!$AH$12:$AN$23,2,FALSE))*(($G490-DATE(YEAR($G490),1,1)+1)/365))),"Geschlecht fehlt!")),"")</f>
        <v/>
      </c>
      <c r="O490" s="106" t="str">
        <f>IF(ISTEXT(D490),IF(M490="","",IF('1. Eingabemaske'!$F$13="",0,(IF('1. Eingabemaske'!$F$13=0,(L490/'1. Eingabemaske'!$G$13),(L490-1)/('1. Eingabemaske'!$G$13-1))*M490*N490))),"")</f>
        <v/>
      </c>
      <c r="P490" s="103"/>
      <c r="Q490" s="103"/>
      <c r="R490" s="104" t="str">
        <f t="shared" si="58"/>
        <v/>
      </c>
      <c r="S490" s="104" t="str">
        <f>IF(AND(ISTEXT($D490),ISNUMBER(R490)),IF(HLOOKUP(INT($I490),'1. Eingabemaske'!$I$12:$V$21,3,FALSE)&lt;&gt;0,HLOOKUP(INT($I490),'1. Eingabemaske'!$I$12:$V$21,3,FALSE),""),"")</f>
        <v/>
      </c>
      <c r="T490" s="106" t="str">
        <f>IF(ISTEXT($D490),IF($S490="","",IF($R490="","",IF('1. Eingabemaske'!$F$14="",0,(IF('1. Eingabemaske'!$F$14=0,(R490/'1. Eingabemaske'!$G$14),(R490-1)/('1. Eingabemaske'!$G$14-1))*$S490)))),"")</f>
        <v/>
      </c>
      <c r="U490" s="103"/>
      <c r="V490" s="103"/>
      <c r="W490" s="104" t="str">
        <f t="shared" si="59"/>
        <v/>
      </c>
      <c r="X490" s="104" t="str">
        <f>IF(AND(ISTEXT($D490),ISNUMBER(W490)),IF(HLOOKUP(INT($I490),'1. Eingabemaske'!$I$12:$V$21,4,FALSE)&lt;&gt;0,HLOOKUP(INT($I490),'1. Eingabemaske'!$I$12:$V$21,4,FALSE),""),"")</f>
        <v/>
      </c>
      <c r="Y490" s="108" t="str">
        <f>IF(ISTEXT($D490),IF($W490="","",IF($X490="","",IF('1. Eingabemaske'!$F$15="","",(IF('1. Eingabemaske'!$F$15=0,($W490/'1. Eingabemaske'!$G$15),($W490-1)/('1. Eingabemaske'!$G$15-1))*$X490)))),"")</f>
        <v/>
      </c>
      <c r="Z490" s="103"/>
      <c r="AA490" s="103"/>
      <c r="AB490" s="104" t="str">
        <f t="shared" si="60"/>
        <v/>
      </c>
      <c r="AC490" s="104" t="str">
        <f>IF(AND(ISTEXT($D490),ISNUMBER($AB490)),IF(HLOOKUP(INT($I490),'1. Eingabemaske'!$I$12:$V$21,5,FALSE)&lt;&gt;0,HLOOKUP(INT($I490),'1. Eingabemaske'!$I$12:$V$21,5,FALSE),""),"")</f>
        <v/>
      </c>
      <c r="AD490" s="91" t="str">
        <f>IF(ISTEXT($D490),IF($AC490="","",IF('1. Eingabemaske'!$F$16="","",(IF('1. Eingabemaske'!$F$16=0,($AB490/'1. Eingabemaske'!$G$16),($AB490-1)/('1. Eingabemaske'!$G$16-1))*$AC490))),"")</f>
        <v/>
      </c>
      <c r="AE490" s="92" t="str">
        <f>IF(ISTEXT($D490),IF(F490="M",IF(L490="","",IF($K490="Frühentwickler",VLOOKUP(INT($I490),'1. Eingabemaske'!$Z$12:$AF$28,5,FALSE),IF($K490="Normalentwickler",VLOOKUP(INT($I490),'1. Eingabemaske'!$Z$12:$AF$23,6,FALSE),IF($K490="Spätentwickler",VLOOKUP(INT($I490),'1. Eingabemaske'!$Z$12:$AF$23,7,FALSE),0)))+((VLOOKUP(INT($I490),'1. Eingabemaske'!$Z$12:$AF$23,2,FALSE))*(($G490-DATE(YEAR($G490),1,1)+1)/365))),IF(F490="W",(IF($K490="Frühentwickler",VLOOKUP(INT($I490),'1. Eingabemaske'!$AH$12:$AN$28,5,FALSE),IF($K490="Normalentwickler",VLOOKUP(INT($I490),'1. Eingabemaske'!$AH$12:$AN$23,6,FALSE),IF($K490="Spätentwickler",VLOOKUP(INT($I490),'1. Eingabemaske'!$AH$12:$AN$23,7,FALSE),0)))+((VLOOKUP(INT($I490),'1. Eingabemaske'!$AH$12:$AN$23,2,FALSE))*(($G490-DATE(YEAR($G490),1,1)+1)/365))),"Geschlecht fehlt!")),"")</f>
        <v/>
      </c>
      <c r="AF490" s="93" t="str">
        <f t="shared" si="61"/>
        <v/>
      </c>
      <c r="AG490" s="103"/>
      <c r="AH490" s="94" t="str">
        <f>IF(AND(ISTEXT($D490),ISNUMBER($AG490)),IF(HLOOKUP(INT($I490),'1. Eingabemaske'!$I$12:$V$21,6,FALSE)&lt;&gt;0,HLOOKUP(INT($I490),'1. Eingabemaske'!$I$12:$V$21,6,FALSE),""),"")</f>
        <v/>
      </c>
      <c r="AI490" s="91" t="str">
        <f>IF(ISTEXT($D490),IF($AH490="","",IF('1. Eingabemaske'!$F$17="","",(IF('1. Eingabemaske'!$F$17=0,($AG490/'1. Eingabemaske'!$G$17),($AG490-1)/('1. Eingabemaske'!$G$17-1))*$AH490))),"")</f>
        <v/>
      </c>
      <c r="AJ490" s="103"/>
      <c r="AK490" s="94" t="str">
        <f>IF(AND(ISTEXT($D490),ISNUMBER($AJ490)),IF(HLOOKUP(INT($I490),'1. Eingabemaske'!$I$12:$V$21,7,FALSE)&lt;&gt;0,HLOOKUP(INT($I490),'1. Eingabemaske'!$I$12:$V$21,7,FALSE),""),"")</f>
        <v/>
      </c>
      <c r="AL490" s="91" t="str">
        <f>IF(ISTEXT($D490),IF(AJ490=0,0,IF($AK490="","",IF('1. Eingabemaske'!$F$18="","",(IF('1. Eingabemaske'!$F$18=0,($AJ490/'1. Eingabemaske'!$G$18),($AJ490-1)/('1. Eingabemaske'!$G$18-1))*$AK490)))),"")</f>
        <v/>
      </c>
      <c r="AM490" s="103"/>
      <c r="AN490" s="94" t="str">
        <f>IF(AND(ISTEXT($D490),ISNUMBER($AM490)),IF(HLOOKUP(INT($I490),'1. Eingabemaske'!$I$12:$V$21,8,FALSE)&lt;&gt;0,HLOOKUP(INT($I490),'1. Eingabemaske'!$I$12:$V$21,8,FALSE),""),"")</f>
        <v/>
      </c>
      <c r="AO490" s="89" t="str">
        <f>IF(ISTEXT($D490),IF($AN490="","",IF('1. Eingabemaske'!#REF!="","",(IF('1. Eingabemaske'!#REF!=0,($AM490/'1. Eingabemaske'!#REF!),($AM490-1)/('1. Eingabemaske'!#REF!-1))*$AN490))),"")</f>
        <v/>
      </c>
      <c r="AP490" s="110"/>
      <c r="AQ490" s="94" t="str">
        <f>IF(AND(ISTEXT($D490),ISNUMBER($AP490)),IF(HLOOKUP(INT($I490),'1. Eingabemaske'!$I$12:$V$21,9,FALSE)&lt;&gt;0,HLOOKUP(INT($I490),'1. Eingabemaske'!$I$12:$V$21,9,FALSE),""),"")</f>
        <v/>
      </c>
      <c r="AR490" s="103"/>
      <c r="AS490" s="94" t="str">
        <f>IF(AND(ISTEXT($D490),ISNUMBER($AR490)),IF(HLOOKUP(INT($I490),'1. Eingabemaske'!$I$12:$V$21,10,FALSE)&lt;&gt;0,HLOOKUP(INT($I490),'1. Eingabemaske'!$I$12:$V$21,10,FALSE),""),"")</f>
        <v/>
      </c>
      <c r="AT490" s="95" t="str">
        <f>IF(ISTEXT($D490),(IF($AQ490="",0,IF('1. Eingabemaske'!$F$19="","",(IF('1. Eingabemaske'!$F$19=0,($AP490/'1. Eingabemaske'!$G$19),($AP490-1)/('1. Eingabemaske'!$G$19-1))*$AQ490)))+IF($AS490="",0,IF('1. Eingabemaske'!$F$20="","",(IF('1. Eingabemaske'!$F$20=0,($AR490/'1. Eingabemaske'!$G$20),($AR490-1)/('1. Eingabemaske'!$G$20-1))*$AS490)))),"")</f>
        <v/>
      </c>
      <c r="AU490" s="103"/>
      <c r="AV490" s="94" t="str">
        <f>IF(AND(ISTEXT($D490),ISNUMBER($AU490)),IF(HLOOKUP(INT($I490),'1. Eingabemaske'!$I$12:$V$21,11,FALSE)&lt;&gt;0,HLOOKUP(INT($I490),'1. Eingabemaske'!$I$12:$V$21,11,FALSE),""),"")</f>
        <v/>
      </c>
      <c r="AW490" s="103"/>
      <c r="AX490" s="94" t="str">
        <f>IF(AND(ISTEXT($D490),ISNUMBER($AW490)),IF(HLOOKUP(INT($I490),'1. Eingabemaske'!$I$12:$V$21,12,FALSE)&lt;&gt;0,HLOOKUP(INT($I490),'1. Eingabemaske'!$I$12:$V$21,12,FALSE),""),"")</f>
        <v/>
      </c>
      <c r="AY490" s="95" t="str">
        <f>IF(ISTEXT($D490),SUM(IF($AV490="",0,IF('1. Eingabemaske'!$F$21="","",(IF('1. Eingabemaske'!$F$21=0,($AU490/'1. Eingabemaske'!$G$21),($AU490-1)/('1. Eingabemaske'!$G$21-1)))*$AV490)),IF($AX490="",0,IF('1. Eingabemaske'!#REF!="","",(IF('1. Eingabemaske'!#REF!=0,($AW490/'1. Eingabemaske'!#REF!),($AW490-1)/('1. Eingabemaske'!#REF!-1)))*$AX490))),"")</f>
        <v/>
      </c>
      <c r="AZ490" s="84" t="str">
        <f t="shared" si="62"/>
        <v>Bitte BES einfügen</v>
      </c>
      <c r="BA490" s="96" t="str">
        <f t="shared" si="63"/>
        <v/>
      </c>
      <c r="BB490" s="100"/>
      <c r="BC490" s="100"/>
      <c r="BD490" s="100"/>
    </row>
    <row r="491" spans="2:56" ht="13.5" thickBot="1" x14ac:dyDescent="0.45">
      <c r="B491" s="99" t="str">
        <f t="shared" si="56"/>
        <v xml:space="preserve"> </v>
      </c>
      <c r="C491" s="100"/>
      <c r="D491" s="100"/>
      <c r="E491" s="100"/>
      <c r="F491" s="100"/>
      <c r="G491" s="101"/>
      <c r="H491" s="101"/>
      <c r="I491" s="84" t="str">
        <f>IF(ISBLANK(Tableau1[[#This Row],[Name]]),"",((Tableau1[[#This Row],[Testdatum]]-Tableau1[[#This Row],[Geburtsdatum]])/365))</f>
        <v/>
      </c>
      <c r="J491" s="102" t="str">
        <f t="shared" si="57"/>
        <v xml:space="preserve"> </v>
      </c>
      <c r="K491" s="103"/>
      <c r="L491" s="103"/>
      <c r="M491" s="104" t="str">
        <f>IF(ISTEXT(D491),IF(L491="","",IF(HLOOKUP(INT($I491),'1. Eingabemaske'!$I$12:$V$21,2,FALSE)&lt;&gt;0,HLOOKUP(INT($I491),'1. Eingabemaske'!$I$12:$V$21,2,FALSE),"")),"")</f>
        <v/>
      </c>
      <c r="N491" s="105" t="str">
        <f>IF(ISTEXT($D491),IF(F491="M",IF(L491="","",IF($K491="Frühentwickler",VLOOKUP(INT($I491),'1. Eingabemaske'!$Z$12:$AF$28,5,FALSE),IF($K491="Normalentwickler",VLOOKUP(INT($I491),'1. Eingabemaske'!$Z$12:$AF$23,6,FALSE),IF($K491="Spätentwickler",VLOOKUP(INT($I491),'1. Eingabemaske'!$Z$12:$AF$23,7,FALSE),0)))+((VLOOKUP(INT($I491),'1. Eingabemaske'!$Z$12:$AF$23,2,FALSE))*(($G491-DATE(YEAR($G491),1,1)+1)/365))),IF(F491="W",(IF($K491="Frühentwickler",VLOOKUP(INT($I491),'1. Eingabemaske'!$AH$12:$AN$28,5,FALSE),IF($K491="Normalentwickler",VLOOKUP(INT($I491),'1. Eingabemaske'!$AH$12:$AN$23,6,FALSE),IF($K491="Spätentwickler",VLOOKUP(INT($I491),'1. Eingabemaske'!$AH$12:$AN$23,7,FALSE),0)))+((VLOOKUP(INT($I491),'1. Eingabemaske'!$AH$12:$AN$23,2,FALSE))*(($G491-DATE(YEAR($G491),1,1)+1)/365))),"Geschlecht fehlt!")),"")</f>
        <v/>
      </c>
      <c r="O491" s="106" t="str">
        <f>IF(ISTEXT(D491),IF(M491="","",IF('1. Eingabemaske'!$F$13="",0,(IF('1. Eingabemaske'!$F$13=0,(L491/'1. Eingabemaske'!$G$13),(L491-1)/('1. Eingabemaske'!$G$13-1))*M491*N491))),"")</f>
        <v/>
      </c>
      <c r="P491" s="103"/>
      <c r="Q491" s="103"/>
      <c r="R491" s="104" t="str">
        <f t="shared" si="58"/>
        <v/>
      </c>
      <c r="S491" s="104" t="str">
        <f>IF(AND(ISTEXT($D491),ISNUMBER(R491)),IF(HLOOKUP(INT($I491),'1. Eingabemaske'!$I$12:$V$21,3,FALSE)&lt;&gt;0,HLOOKUP(INT($I491),'1. Eingabemaske'!$I$12:$V$21,3,FALSE),""),"")</f>
        <v/>
      </c>
      <c r="T491" s="106" t="str">
        <f>IF(ISTEXT($D491),IF($S491="","",IF($R491="","",IF('1. Eingabemaske'!$F$14="",0,(IF('1. Eingabemaske'!$F$14=0,(R491/'1. Eingabemaske'!$G$14),(R491-1)/('1. Eingabemaske'!$G$14-1))*$S491)))),"")</f>
        <v/>
      </c>
      <c r="U491" s="103"/>
      <c r="V491" s="103"/>
      <c r="W491" s="104" t="str">
        <f t="shared" si="59"/>
        <v/>
      </c>
      <c r="X491" s="104" t="str">
        <f>IF(AND(ISTEXT($D491),ISNUMBER(W491)),IF(HLOOKUP(INT($I491),'1. Eingabemaske'!$I$12:$V$21,4,FALSE)&lt;&gt;0,HLOOKUP(INT($I491),'1. Eingabemaske'!$I$12:$V$21,4,FALSE),""),"")</f>
        <v/>
      </c>
      <c r="Y491" s="108" t="str">
        <f>IF(ISTEXT($D491),IF($W491="","",IF($X491="","",IF('1. Eingabemaske'!$F$15="","",(IF('1. Eingabemaske'!$F$15=0,($W491/'1. Eingabemaske'!$G$15),($W491-1)/('1. Eingabemaske'!$G$15-1))*$X491)))),"")</f>
        <v/>
      </c>
      <c r="Z491" s="103"/>
      <c r="AA491" s="103"/>
      <c r="AB491" s="104" t="str">
        <f t="shared" si="60"/>
        <v/>
      </c>
      <c r="AC491" s="104" t="str">
        <f>IF(AND(ISTEXT($D491),ISNUMBER($AB491)),IF(HLOOKUP(INT($I491),'1. Eingabemaske'!$I$12:$V$21,5,FALSE)&lt;&gt;0,HLOOKUP(INT($I491),'1. Eingabemaske'!$I$12:$V$21,5,FALSE),""),"")</f>
        <v/>
      </c>
      <c r="AD491" s="91" t="str">
        <f>IF(ISTEXT($D491),IF($AC491="","",IF('1. Eingabemaske'!$F$16="","",(IF('1. Eingabemaske'!$F$16=0,($AB491/'1. Eingabemaske'!$G$16),($AB491-1)/('1. Eingabemaske'!$G$16-1))*$AC491))),"")</f>
        <v/>
      </c>
      <c r="AE491" s="92" t="str">
        <f>IF(ISTEXT($D491),IF(F491="M",IF(L491="","",IF($K491="Frühentwickler",VLOOKUP(INT($I491),'1. Eingabemaske'!$Z$12:$AF$28,5,FALSE),IF($K491="Normalentwickler",VLOOKUP(INT($I491),'1. Eingabemaske'!$Z$12:$AF$23,6,FALSE),IF($K491="Spätentwickler",VLOOKUP(INT($I491),'1. Eingabemaske'!$Z$12:$AF$23,7,FALSE),0)))+((VLOOKUP(INT($I491),'1. Eingabemaske'!$Z$12:$AF$23,2,FALSE))*(($G491-DATE(YEAR($G491),1,1)+1)/365))),IF(F491="W",(IF($K491="Frühentwickler",VLOOKUP(INT($I491),'1. Eingabemaske'!$AH$12:$AN$28,5,FALSE),IF($K491="Normalentwickler",VLOOKUP(INT($I491),'1. Eingabemaske'!$AH$12:$AN$23,6,FALSE),IF($K491="Spätentwickler",VLOOKUP(INT($I491),'1. Eingabemaske'!$AH$12:$AN$23,7,FALSE),0)))+((VLOOKUP(INT($I491),'1. Eingabemaske'!$AH$12:$AN$23,2,FALSE))*(($G491-DATE(YEAR($G491),1,1)+1)/365))),"Geschlecht fehlt!")),"")</f>
        <v/>
      </c>
      <c r="AF491" s="93" t="str">
        <f t="shared" si="61"/>
        <v/>
      </c>
      <c r="AG491" s="103"/>
      <c r="AH491" s="94" t="str">
        <f>IF(AND(ISTEXT($D491),ISNUMBER($AG491)),IF(HLOOKUP(INT($I491),'1. Eingabemaske'!$I$12:$V$21,6,FALSE)&lt;&gt;0,HLOOKUP(INT($I491),'1. Eingabemaske'!$I$12:$V$21,6,FALSE),""),"")</f>
        <v/>
      </c>
      <c r="AI491" s="91" t="str">
        <f>IF(ISTEXT($D491),IF($AH491="","",IF('1. Eingabemaske'!$F$17="","",(IF('1. Eingabemaske'!$F$17=0,($AG491/'1. Eingabemaske'!$G$17),($AG491-1)/('1. Eingabemaske'!$G$17-1))*$AH491))),"")</f>
        <v/>
      </c>
      <c r="AJ491" s="103"/>
      <c r="AK491" s="94" t="str">
        <f>IF(AND(ISTEXT($D491),ISNUMBER($AJ491)),IF(HLOOKUP(INT($I491),'1. Eingabemaske'!$I$12:$V$21,7,FALSE)&lt;&gt;0,HLOOKUP(INT($I491),'1. Eingabemaske'!$I$12:$V$21,7,FALSE),""),"")</f>
        <v/>
      </c>
      <c r="AL491" s="91" t="str">
        <f>IF(ISTEXT($D491),IF(AJ491=0,0,IF($AK491="","",IF('1. Eingabemaske'!$F$18="","",(IF('1. Eingabemaske'!$F$18=0,($AJ491/'1. Eingabemaske'!$G$18),($AJ491-1)/('1. Eingabemaske'!$G$18-1))*$AK491)))),"")</f>
        <v/>
      </c>
      <c r="AM491" s="103"/>
      <c r="AN491" s="94" t="str">
        <f>IF(AND(ISTEXT($D491),ISNUMBER($AM491)),IF(HLOOKUP(INT($I491),'1. Eingabemaske'!$I$12:$V$21,8,FALSE)&lt;&gt;0,HLOOKUP(INT($I491),'1. Eingabemaske'!$I$12:$V$21,8,FALSE),""),"")</f>
        <v/>
      </c>
      <c r="AO491" s="89" t="str">
        <f>IF(ISTEXT($D491),IF($AN491="","",IF('1. Eingabemaske'!#REF!="","",(IF('1. Eingabemaske'!#REF!=0,($AM491/'1. Eingabemaske'!#REF!),($AM491-1)/('1. Eingabemaske'!#REF!-1))*$AN491))),"")</f>
        <v/>
      </c>
      <c r="AP491" s="110"/>
      <c r="AQ491" s="94" t="str">
        <f>IF(AND(ISTEXT($D491),ISNUMBER($AP491)),IF(HLOOKUP(INT($I491),'1. Eingabemaske'!$I$12:$V$21,9,FALSE)&lt;&gt;0,HLOOKUP(INT($I491),'1. Eingabemaske'!$I$12:$V$21,9,FALSE),""),"")</f>
        <v/>
      </c>
      <c r="AR491" s="103"/>
      <c r="AS491" s="94" t="str">
        <f>IF(AND(ISTEXT($D491),ISNUMBER($AR491)),IF(HLOOKUP(INT($I491),'1. Eingabemaske'!$I$12:$V$21,10,FALSE)&lt;&gt;0,HLOOKUP(INT($I491),'1. Eingabemaske'!$I$12:$V$21,10,FALSE),""),"")</f>
        <v/>
      </c>
      <c r="AT491" s="95" t="str">
        <f>IF(ISTEXT($D491),(IF($AQ491="",0,IF('1. Eingabemaske'!$F$19="","",(IF('1. Eingabemaske'!$F$19=0,($AP491/'1. Eingabemaske'!$G$19),($AP491-1)/('1. Eingabemaske'!$G$19-1))*$AQ491)))+IF($AS491="",0,IF('1. Eingabemaske'!$F$20="","",(IF('1. Eingabemaske'!$F$20=0,($AR491/'1. Eingabemaske'!$G$20),($AR491-1)/('1. Eingabemaske'!$G$20-1))*$AS491)))),"")</f>
        <v/>
      </c>
      <c r="AU491" s="103"/>
      <c r="AV491" s="94" t="str">
        <f>IF(AND(ISTEXT($D491),ISNUMBER($AU491)),IF(HLOOKUP(INT($I491),'1. Eingabemaske'!$I$12:$V$21,11,FALSE)&lt;&gt;0,HLOOKUP(INT($I491),'1. Eingabemaske'!$I$12:$V$21,11,FALSE),""),"")</f>
        <v/>
      </c>
      <c r="AW491" s="103"/>
      <c r="AX491" s="94" t="str">
        <f>IF(AND(ISTEXT($D491),ISNUMBER($AW491)),IF(HLOOKUP(INT($I491),'1. Eingabemaske'!$I$12:$V$21,12,FALSE)&lt;&gt;0,HLOOKUP(INT($I491),'1. Eingabemaske'!$I$12:$V$21,12,FALSE),""),"")</f>
        <v/>
      </c>
      <c r="AY491" s="95" t="str">
        <f>IF(ISTEXT($D491),SUM(IF($AV491="",0,IF('1. Eingabemaske'!$F$21="","",(IF('1. Eingabemaske'!$F$21=0,($AU491/'1. Eingabemaske'!$G$21),($AU491-1)/('1. Eingabemaske'!$G$21-1)))*$AV491)),IF($AX491="",0,IF('1. Eingabemaske'!#REF!="","",(IF('1. Eingabemaske'!#REF!=0,($AW491/'1. Eingabemaske'!#REF!),($AW491-1)/('1. Eingabemaske'!#REF!-1)))*$AX491))),"")</f>
        <v/>
      </c>
      <c r="AZ491" s="84" t="str">
        <f t="shared" si="62"/>
        <v>Bitte BES einfügen</v>
      </c>
      <c r="BA491" s="96" t="str">
        <f t="shared" si="63"/>
        <v/>
      </c>
      <c r="BB491" s="100"/>
      <c r="BC491" s="100"/>
      <c r="BD491" s="100"/>
    </row>
    <row r="492" spans="2:56" ht="13.5" thickBot="1" x14ac:dyDescent="0.45">
      <c r="B492" s="99" t="str">
        <f t="shared" si="56"/>
        <v xml:space="preserve"> </v>
      </c>
      <c r="C492" s="100"/>
      <c r="D492" s="100"/>
      <c r="E492" s="100"/>
      <c r="F492" s="100"/>
      <c r="G492" s="101"/>
      <c r="H492" s="101"/>
      <c r="I492" s="84" t="str">
        <f>IF(ISBLANK(Tableau1[[#This Row],[Name]]),"",((Tableau1[[#This Row],[Testdatum]]-Tableau1[[#This Row],[Geburtsdatum]])/365))</f>
        <v/>
      </c>
      <c r="J492" s="102" t="str">
        <f t="shared" si="57"/>
        <v xml:space="preserve"> </v>
      </c>
      <c r="K492" s="103"/>
      <c r="L492" s="103"/>
      <c r="M492" s="104" t="str">
        <f>IF(ISTEXT(D492),IF(L492="","",IF(HLOOKUP(INT($I492),'1. Eingabemaske'!$I$12:$V$21,2,FALSE)&lt;&gt;0,HLOOKUP(INT($I492),'1. Eingabemaske'!$I$12:$V$21,2,FALSE),"")),"")</f>
        <v/>
      </c>
      <c r="N492" s="105" t="str">
        <f>IF(ISTEXT($D492),IF(F492="M",IF(L492="","",IF($K492="Frühentwickler",VLOOKUP(INT($I492),'1. Eingabemaske'!$Z$12:$AF$28,5,FALSE),IF($K492="Normalentwickler",VLOOKUP(INT($I492),'1. Eingabemaske'!$Z$12:$AF$23,6,FALSE),IF($K492="Spätentwickler",VLOOKUP(INT($I492),'1. Eingabemaske'!$Z$12:$AF$23,7,FALSE),0)))+((VLOOKUP(INT($I492),'1. Eingabemaske'!$Z$12:$AF$23,2,FALSE))*(($G492-DATE(YEAR($G492),1,1)+1)/365))),IF(F492="W",(IF($K492="Frühentwickler",VLOOKUP(INT($I492),'1. Eingabemaske'!$AH$12:$AN$28,5,FALSE),IF($K492="Normalentwickler",VLOOKUP(INT($I492),'1. Eingabemaske'!$AH$12:$AN$23,6,FALSE),IF($K492="Spätentwickler",VLOOKUP(INT($I492),'1. Eingabemaske'!$AH$12:$AN$23,7,FALSE),0)))+((VLOOKUP(INT($I492),'1. Eingabemaske'!$AH$12:$AN$23,2,FALSE))*(($G492-DATE(YEAR($G492),1,1)+1)/365))),"Geschlecht fehlt!")),"")</f>
        <v/>
      </c>
      <c r="O492" s="106" t="str">
        <f>IF(ISTEXT(D492),IF(M492="","",IF('1. Eingabemaske'!$F$13="",0,(IF('1. Eingabemaske'!$F$13=0,(L492/'1. Eingabemaske'!$G$13),(L492-1)/('1. Eingabemaske'!$G$13-1))*M492*N492))),"")</f>
        <v/>
      </c>
      <c r="P492" s="103"/>
      <c r="Q492" s="103"/>
      <c r="R492" s="104" t="str">
        <f t="shared" si="58"/>
        <v/>
      </c>
      <c r="S492" s="104" t="str">
        <f>IF(AND(ISTEXT($D492),ISNUMBER(R492)),IF(HLOOKUP(INT($I492),'1. Eingabemaske'!$I$12:$V$21,3,FALSE)&lt;&gt;0,HLOOKUP(INT($I492),'1. Eingabemaske'!$I$12:$V$21,3,FALSE),""),"")</f>
        <v/>
      </c>
      <c r="T492" s="106" t="str">
        <f>IF(ISTEXT($D492),IF($S492="","",IF($R492="","",IF('1. Eingabemaske'!$F$14="",0,(IF('1. Eingabemaske'!$F$14=0,(R492/'1. Eingabemaske'!$G$14),(R492-1)/('1. Eingabemaske'!$G$14-1))*$S492)))),"")</f>
        <v/>
      </c>
      <c r="U492" s="103"/>
      <c r="V492" s="103"/>
      <c r="W492" s="104" t="str">
        <f t="shared" si="59"/>
        <v/>
      </c>
      <c r="X492" s="104" t="str">
        <f>IF(AND(ISTEXT($D492),ISNUMBER(W492)),IF(HLOOKUP(INT($I492),'1. Eingabemaske'!$I$12:$V$21,4,FALSE)&lt;&gt;0,HLOOKUP(INT($I492),'1. Eingabemaske'!$I$12:$V$21,4,FALSE),""),"")</f>
        <v/>
      </c>
      <c r="Y492" s="108" t="str">
        <f>IF(ISTEXT($D492),IF($W492="","",IF($X492="","",IF('1. Eingabemaske'!$F$15="","",(IF('1. Eingabemaske'!$F$15=0,($W492/'1. Eingabemaske'!$G$15),($W492-1)/('1. Eingabemaske'!$G$15-1))*$X492)))),"")</f>
        <v/>
      </c>
      <c r="Z492" s="103"/>
      <c r="AA492" s="103"/>
      <c r="AB492" s="104" t="str">
        <f t="shared" si="60"/>
        <v/>
      </c>
      <c r="AC492" s="104" t="str">
        <f>IF(AND(ISTEXT($D492),ISNUMBER($AB492)),IF(HLOOKUP(INT($I492),'1. Eingabemaske'!$I$12:$V$21,5,FALSE)&lt;&gt;0,HLOOKUP(INT($I492),'1. Eingabemaske'!$I$12:$V$21,5,FALSE),""),"")</f>
        <v/>
      </c>
      <c r="AD492" s="91" t="str">
        <f>IF(ISTEXT($D492),IF($AC492="","",IF('1. Eingabemaske'!$F$16="","",(IF('1. Eingabemaske'!$F$16=0,($AB492/'1. Eingabemaske'!$G$16),($AB492-1)/('1. Eingabemaske'!$G$16-1))*$AC492))),"")</f>
        <v/>
      </c>
      <c r="AE492" s="92" t="str">
        <f>IF(ISTEXT($D492),IF(F492="M",IF(L492="","",IF($K492="Frühentwickler",VLOOKUP(INT($I492),'1. Eingabemaske'!$Z$12:$AF$28,5,FALSE),IF($K492="Normalentwickler",VLOOKUP(INT($I492),'1. Eingabemaske'!$Z$12:$AF$23,6,FALSE),IF($K492="Spätentwickler",VLOOKUP(INT($I492),'1. Eingabemaske'!$Z$12:$AF$23,7,FALSE),0)))+((VLOOKUP(INT($I492),'1. Eingabemaske'!$Z$12:$AF$23,2,FALSE))*(($G492-DATE(YEAR($G492),1,1)+1)/365))),IF(F492="W",(IF($K492="Frühentwickler",VLOOKUP(INT($I492),'1. Eingabemaske'!$AH$12:$AN$28,5,FALSE),IF($K492="Normalentwickler",VLOOKUP(INT($I492),'1. Eingabemaske'!$AH$12:$AN$23,6,FALSE),IF($K492="Spätentwickler",VLOOKUP(INT($I492),'1. Eingabemaske'!$AH$12:$AN$23,7,FALSE),0)))+((VLOOKUP(INT($I492),'1. Eingabemaske'!$AH$12:$AN$23,2,FALSE))*(($G492-DATE(YEAR($G492),1,1)+1)/365))),"Geschlecht fehlt!")),"")</f>
        <v/>
      </c>
      <c r="AF492" s="93" t="str">
        <f t="shared" si="61"/>
        <v/>
      </c>
      <c r="AG492" s="103"/>
      <c r="AH492" s="94" t="str">
        <f>IF(AND(ISTEXT($D492),ISNUMBER($AG492)),IF(HLOOKUP(INT($I492),'1. Eingabemaske'!$I$12:$V$21,6,FALSE)&lt;&gt;0,HLOOKUP(INT($I492),'1. Eingabemaske'!$I$12:$V$21,6,FALSE),""),"")</f>
        <v/>
      </c>
      <c r="AI492" s="91" t="str">
        <f>IF(ISTEXT($D492),IF($AH492="","",IF('1. Eingabemaske'!$F$17="","",(IF('1. Eingabemaske'!$F$17=0,($AG492/'1. Eingabemaske'!$G$17),($AG492-1)/('1. Eingabemaske'!$G$17-1))*$AH492))),"")</f>
        <v/>
      </c>
      <c r="AJ492" s="103"/>
      <c r="AK492" s="94" t="str">
        <f>IF(AND(ISTEXT($D492),ISNUMBER($AJ492)),IF(HLOOKUP(INT($I492),'1. Eingabemaske'!$I$12:$V$21,7,FALSE)&lt;&gt;0,HLOOKUP(INT($I492),'1. Eingabemaske'!$I$12:$V$21,7,FALSE),""),"")</f>
        <v/>
      </c>
      <c r="AL492" s="91" t="str">
        <f>IF(ISTEXT($D492),IF(AJ492=0,0,IF($AK492="","",IF('1. Eingabemaske'!$F$18="","",(IF('1. Eingabemaske'!$F$18=0,($AJ492/'1. Eingabemaske'!$G$18),($AJ492-1)/('1. Eingabemaske'!$G$18-1))*$AK492)))),"")</f>
        <v/>
      </c>
      <c r="AM492" s="103"/>
      <c r="AN492" s="94" t="str">
        <f>IF(AND(ISTEXT($D492),ISNUMBER($AM492)),IF(HLOOKUP(INT($I492),'1. Eingabemaske'!$I$12:$V$21,8,FALSE)&lt;&gt;0,HLOOKUP(INT($I492),'1. Eingabemaske'!$I$12:$V$21,8,FALSE),""),"")</f>
        <v/>
      </c>
      <c r="AO492" s="89" t="str">
        <f>IF(ISTEXT($D492),IF($AN492="","",IF('1. Eingabemaske'!#REF!="","",(IF('1. Eingabemaske'!#REF!=0,($AM492/'1. Eingabemaske'!#REF!),($AM492-1)/('1. Eingabemaske'!#REF!-1))*$AN492))),"")</f>
        <v/>
      </c>
      <c r="AP492" s="110"/>
      <c r="AQ492" s="94" t="str">
        <f>IF(AND(ISTEXT($D492),ISNUMBER($AP492)),IF(HLOOKUP(INT($I492),'1. Eingabemaske'!$I$12:$V$21,9,FALSE)&lt;&gt;0,HLOOKUP(INT($I492),'1. Eingabemaske'!$I$12:$V$21,9,FALSE),""),"")</f>
        <v/>
      </c>
      <c r="AR492" s="103"/>
      <c r="AS492" s="94" t="str">
        <f>IF(AND(ISTEXT($D492),ISNUMBER($AR492)),IF(HLOOKUP(INT($I492),'1. Eingabemaske'!$I$12:$V$21,10,FALSE)&lt;&gt;0,HLOOKUP(INT($I492),'1. Eingabemaske'!$I$12:$V$21,10,FALSE),""),"")</f>
        <v/>
      </c>
      <c r="AT492" s="95" t="str">
        <f>IF(ISTEXT($D492),(IF($AQ492="",0,IF('1. Eingabemaske'!$F$19="","",(IF('1. Eingabemaske'!$F$19=0,($AP492/'1. Eingabemaske'!$G$19),($AP492-1)/('1. Eingabemaske'!$G$19-1))*$AQ492)))+IF($AS492="",0,IF('1. Eingabemaske'!$F$20="","",(IF('1. Eingabemaske'!$F$20=0,($AR492/'1. Eingabemaske'!$G$20),($AR492-1)/('1. Eingabemaske'!$G$20-1))*$AS492)))),"")</f>
        <v/>
      </c>
      <c r="AU492" s="103"/>
      <c r="AV492" s="94" t="str">
        <f>IF(AND(ISTEXT($D492),ISNUMBER($AU492)),IF(HLOOKUP(INT($I492),'1. Eingabemaske'!$I$12:$V$21,11,FALSE)&lt;&gt;0,HLOOKUP(INT($I492),'1. Eingabemaske'!$I$12:$V$21,11,FALSE),""),"")</f>
        <v/>
      </c>
      <c r="AW492" s="103"/>
      <c r="AX492" s="94" t="str">
        <f>IF(AND(ISTEXT($D492),ISNUMBER($AW492)),IF(HLOOKUP(INT($I492),'1. Eingabemaske'!$I$12:$V$21,12,FALSE)&lt;&gt;0,HLOOKUP(INT($I492),'1. Eingabemaske'!$I$12:$V$21,12,FALSE),""),"")</f>
        <v/>
      </c>
      <c r="AY492" s="95" t="str">
        <f>IF(ISTEXT($D492),SUM(IF($AV492="",0,IF('1. Eingabemaske'!$F$21="","",(IF('1. Eingabemaske'!$F$21=0,($AU492/'1. Eingabemaske'!$G$21),($AU492-1)/('1. Eingabemaske'!$G$21-1)))*$AV492)),IF($AX492="",0,IF('1. Eingabemaske'!#REF!="","",(IF('1. Eingabemaske'!#REF!=0,($AW492/'1. Eingabemaske'!#REF!),($AW492-1)/('1. Eingabemaske'!#REF!-1)))*$AX492))),"")</f>
        <v/>
      </c>
      <c r="AZ492" s="84" t="str">
        <f t="shared" si="62"/>
        <v>Bitte BES einfügen</v>
      </c>
      <c r="BA492" s="96" t="str">
        <f t="shared" si="63"/>
        <v/>
      </c>
      <c r="BB492" s="100"/>
      <c r="BC492" s="100"/>
      <c r="BD492" s="100"/>
    </row>
    <row r="493" spans="2:56" ht="13.5" thickBot="1" x14ac:dyDescent="0.45">
      <c r="B493" s="99" t="str">
        <f t="shared" si="56"/>
        <v xml:space="preserve"> </v>
      </c>
      <c r="C493" s="100"/>
      <c r="D493" s="100"/>
      <c r="E493" s="100"/>
      <c r="F493" s="100"/>
      <c r="G493" s="101"/>
      <c r="H493" s="101"/>
      <c r="I493" s="84" t="str">
        <f>IF(ISBLANK(Tableau1[[#This Row],[Name]]),"",((Tableau1[[#This Row],[Testdatum]]-Tableau1[[#This Row],[Geburtsdatum]])/365))</f>
        <v/>
      </c>
      <c r="J493" s="102" t="str">
        <f t="shared" si="57"/>
        <v xml:space="preserve"> </v>
      </c>
      <c r="K493" s="103"/>
      <c r="L493" s="103"/>
      <c r="M493" s="104" t="str">
        <f>IF(ISTEXT(D493),IF(L493="","",IF(HLOOKUP(INT($I493),'1. Eingabemaske'!$I$12:$V$21,2,FALSE)&lt;&gt;0,HLOOKUP(INT($I493),'1. Eingabemaske'!$I$12:$V$21,2,FALSE),"")),"")</f>
        <v/>
      </c>
      <c r="N493" s="105" t="str">
        <f>IF(ISTEXT($D493),IF(F493="M",IF(L493="","",IF($K493="Frühentwickler",VLOOKUP(INT($I493),'1. Eingabemaske'!$Z$12:$AF$28,5,FALSE),IF($K493="Normalentwickler",VLOOKUP(INT($I493),'1. Eingabemaske'!$Z$12:$AF$23,6,FALSE),IF($K493="Spätentwickler",VLOOKUP(INT($I493),'1. Eingabemaske'!$Z$12:$AF$23,7,FALSE),0)))+((VLOOKUP(INT($I493),'1. Eingabemaske'!$Z$12:$AF$23,2,FALSE))*(($G493-DATE(YEAR($G493),1,1)+1)/365))),IF(F493="W",(IF($K493="Frühentwickler",VLOOKUP(INT($I493),'1. Eingabemaske'!$AH$12:$AN$28,5,FALSE),IF($K493="Normalentwickler",VLOOKUP(INT($I493),'1. Eingabemaske'!$AH$12:$AN$23,6,FALSE),IF($K493="Spätentwickler",VLOOKUP(INT($I493),'1. Eingabemaske'!$AH$12:$AN$23,7,FALSE),0)))+((VLOOKUP(INT($I493),'1. Eingabemaske'!$AH$12:$AN$23,2,FALSE))*(($G493-DATE(YEAR($G493),1,1)+1)/365))),"Geschlecht fehlt!")),"")</f>
        <v/>
      </c>
      <c r="O493" s="106" t="str">
        <f>IF(ISTEXT(D493),IF(M493="","",IF('1. Eingabemaske'!$F$13="",0,(IF('1. Eingabemaske'!$F$13=0,(L493/'1. Eingabemaske'!$G$13),(L493-1)/('1. Eingabemaske'!$G$13-1))*M493*N493))),"")</f>
        <v/>
      </c>
      <c r="P493" s="103"/>
      <c r="Q493" s="103"/>
      <c r="R493" s="104" t="str">
        <f t="shared" si="58"/>
        <v/>
      </c>
      <c r="S493" s="104" t="str">
        <f>IF(AND(ISTEXT($D493),ISNUMBER(R493)),IF(HLOOKUP(INT($I493),'1. Eingabemaske'!$I$12:$V$21,3,FALSE)&lt;&gt;0,HLOOKUP(INT($I493),'1. Eingabemaske'!$I$12:$V$21,3,FALSE),""),"")</f>
        <v/>
      </c>
      <c r="T493" s="106" t="str">
        <f>IF(ISTEXT($D493),IF($S493="","",IF($R493="","",IF('1. Eingabemaske'!$F$14="",0,(IF('1. Eingabemaske'!$F$14=0,(R493/'1. Eingabemaske'!$G$14),(R493-1)/('1. Eingabemaske'!$G$14-1))*$S493)))),"")</f>
        <v/>
      </c>
      <c r="U493" s="103"/>
      <c r="V493" s="103"/>
      <c r="W493" s="104" t="str">
        <f t="shared" si="59"/>
        <v/>
      </c>
      <c r="X493" s="104" t="str">
        <f>IF(AND(ISTEXT($D493),ISNUMBER(W493)),IF(HLOOKUP(INT($I493),'1. Eingabemaske'!$I$12:$V$21,4,FALSE)&lt;&gt;0,HLOOKUP(INT($I493),'1. Eingabemaske'!$I$12:$V$21,4,FALSE),""),"")</f>
        <v/>
      </c>
      <c r="Y493" s="108" t="str">
        <f>IF(ISTEXT($D493),IF($W493="","",IF($X493="","",IF('1. Eingabemaske'!$F$15="","",(IF('1. Eingabemaske'!$F$15=0,($W493/'1. Eingabemaske'!$G$15),($W493-1)/('1. Eingabemaske'!$G$15-1))*$X493)))),"")</f>
        <v/>
      </c>
      <c r="Z493" s="103"/>
      <c r="AA493" s="103"/>
      <c r="AB493" s="104" t="str">
        <f t="shared" si="60"/>
        <v/>
      </c>
      <c r="AC493" s="104" t="str">
        <f>IF(AND(ISTEXT($D493),ISNUMBER($AB493)),IF(HLOOKUP(INT($I493),'1. Eingabemaske'!$I$12:$V$21,5,FALSE)&lt;&gt;0,HLOOKUP(INT($I493),'1. Eingabemaske'!$I$12:$V$21,5,FALSE),""),"")</f>
        <v/>
      </c>
      <c r="AD493" s="91" t="str">
        <f>IF(ISTEXT($D493),IF($AC493="","",IF('1. Eingabemaske'!$F$16="","",(IF('1. Eingabemaske'!$F$16=0,($AB493/'1. Eingabemaske'!$G$16),($AB493-1)/('1. Eingabemaske'!$G$16-1))*$AC493))),"")</f>
        <v/>
      </c>
      <c r="AE493" s="92" t="str">
        <f>IF(ISTEXT($D493),IF(F493="M",IF(L493="","",IF($K493="Frühentwickler",VLOOKUP(INT($I493),'1. Eingabemaske'!$Z$12:$AF$28,5,FALSE),IF($K493="Normalentwickler",VLOOKUP(INT($I493),'1. Eingabemaske'!$Z$12:$AF$23,6,FALSE),IF($K493="Spätentwickler",VLOOKUP(INT($I493),'1. Eingabemaske'!$Z$12:$AF$23,7,FALSE),0)))+((VLOOKUP(INT($I493),'1. Eingabemaske'!$Z$12:$AF$23,2,FALSE))*(($G493-DATE(YEAR($G493),1,1)+1)/365))),IF(F493="W",(IF($K493="Frühentwickler",VLOOKUP(INT($I493),'1. Eingabemaske'!$AH$12:$AN$28,5,FALSE),IF($K493="Normalentwickler",VLOOKUP(INT($I493),'1. Eingabemaske'!$AH$12:$AN$23,6,FALSE),IF($K493="Spätentwickler",VLOOKUP(INT($I493),'1. Eingabemaske'!$AH$12:$AN$23,7,FALSE),0)))+((VLOOKUP(INT($I493),'1. Eingabemaske'!$AH$12:$AN$23,2,FALSE))*(($G493-DATE(YEAR($G493),1,1)+1)/365))),"Geschlecht fehlt!")),"")</f>
        <v/>
      </c>
      <c r="AF493" s="93" t="str">
        <f t="shared" si="61"/>
        <v/>
      </c>
      <c r="AG493" s="103"/>
      <c r="AH493" s="94" t="str">
        <f>IF(AND(ISTEXT($D493),ISNUMBER($AG493)),IF(HLOOKUP(INT($I493),'1. Eingabemaske'!$I$12:$V$21,6,FALSE)&lt;&gt;0,HLOOKUP(INT($I493),'1. Eingabemaske'!$I$12:$V$21,6,FALSE),""),"")</f>
        <v/>
      </c>
      <c r="AI493" s="91" t="str">
        <f>IF(ISTEXT($D493),IF($AH493="","",IF('1. Eingabemaske'!$F$17="","",(IF('1. Eingabemaske'!$F$17=0,($AG493/'1. Eingabemaske'!$G$17),($AG493-1)/('1. Eingabemaske'!$G$17-1))*$AH493))),"")</f>
        <v/>
      </c>
      <c r="AJ493" s="103"/>
      <c r="AK493" s="94" t="str">
        <f>IF(AND(ISTEXT($D493),ISNUMBER($AJ493)),IF(HLOOKUP(INT($I493),'1. Eingabemaske'!$I$12:$V$21,7,FALSE)&lt;&gt;0,HLOOKUP(INT($I493),'1. Eingabemaske'!$I$12:$V$21,7,FALSE),""),"")</f>
        <v/>
      </c>
      <c r="AL493" s="91" t="str">
        <f>IF(ISTEXT($D493),IF(AJ493=0,0,IF($AK493="","",IF('1. Eingabemaske'!$F$18="","",(IF('1. Eingabemaske'!$F$18=0,($AJ493/'1. Eingabemaske'!$G$18),($AJ493-1)/('1. Eingabemaske'!$G$18-1))*$AK493)))),"")</f>
        <v/>
      </c>
      <c r="AM493" s="103"/>
      <c r="AN493" s="94" t="str">
        <f>IF(AND(ISTEXT($D493),ISNUMBER($AM493)),IF(HLOOKUP(INT($I493),'1. Eingabemaske'!$I$12:$V$21,8,FALSE)&lt;&gt;0,HLOOKUP(INT($I493),'1. Eingabemaske'!$I$12:$V$21,8,FALSE),""),"")</f>
        <v/>
      </c>
      <c r="AO493" s="89" t="str">
        <f>IF(ISTEXT($D493),IF($AN493="","",IF('1. Eingabemaske'!#REF!="","",(IF('1. Eingabemaske'!#REF!=0,($AM493/'1. Eingabemaske'!#REF!),($AM493-1)/('1. Eingabemaske'!#REF!-1))*$AN493))),"")</f>
        <v/>
      </c>
      <c r="AP493" s="110"/>
      <c r="AQ493" s="94" t="str">
        <f>IF(AND(ISTEXT($D493),ISNUMBER($AP493)),IF(HLOOKUP(INT($I493),'1. Eingabemaske'!$I$12:$V$21,9,FALSE)&lt;&gt;0,HLOOKUP(INT($I493),'1. Eingabemaske'!$I$12:$V$21,9,FALSE),""),"")</f>
        <v/>
      </c>
      <c r="AR493" s="103"/>
      <c r="AS493" s="94" t="str">
        <f>IF(AND(ISTEXT($D493),ISNUMBER($AR493)),IF(HLOOKUP(INT($I493),'1. Eingabemaske'!$I$12:$V$21,10,FALSE)&lt;&gt;0,HLOOKUP(INT($I493),'1. Eingabemaske'!$I$12:$V$21,10,FALSE),""),"")</f>
        <v/>
      </c>
      <c r="AT493" s="95" t="str">
        <f>IF(ISTEXT($D493),(IF($AQ493="",0,IF('1. Eingabemaske'!$F$19="","",(IF('1. Eingabemaske'!$F$19=0,($AP493/'1. Eingabemaske'!$G$19),($AP493-1)/('1. Eingabemaske'!$G$19-1))*$AQ493)))+IF($AS493="",0,IF('1. Eingabemaske'!$F$20="","",(IF('1. Eingabemaske'!$F$20=0,($AR493/'1. Eingabemaske'!$G$20),($AR493-1)/('1. Eingabemaske'!$G$20-1))*$AS493)))),"")</f>
        <v/>
      </c>
      <c r="AU493" s="103"/>
      <c r="AV493" s="94" t="str">
        <f>IF(AND(ISTEXT($D493),ISNUMBER($AU493)),IF(HLOOKUP(INT($I493),'1. Eingabemaske'!$I$12:$V$21,11,FALSE)&lt;&gt;0,HLOOKUP(INT($I493),'1. Eingabemaske'!$I$12:$V$21,11,FALSE),""),"")</f>
        <v/>
      </c>
      <c r="AW493" s="103"/>
      <c r="AX493" s="94" t="str">
        <f>IF(AND(ISTEXT($D493),ISNUMBER($AW493)),IF(HLOOKUP(INT($I493),'1. Eingabemaske'!$I$12:$V$21,12,FALSE)&lt;&gt;0,HLOOKUP(INT($I493),'1. Eingabemaske'!$I$12:$V$21,12,FALSE),""),"")</f>
        <v/>
      </c>
      <c r="AY493" s="95" t="str">
        <f>IF(ISTEXT($D493),SUM(IF($AV493="",0,IF('1. Eingabemaske'!$F$21="","",(IF('1. Eingabemaske'!$F$21=0,($AU493/'1. Eingabemaske'!$G$21),($AU493-1)/('1. Eingabemaske'!$G$21-1)))*$AV493)),IF($AX493="",0,IF('1. Eingabemaske'!#REF!="","",(IF('1. Eingabemaske'!#REF!=0,($AW493/'1. Eingabemaske'!#REF!),($AW493-1)/('1. Eingabemaske'!#REF!-1)))*$AX493))),"")</f>
        <v/>
      </c>
      <c r="AZ493" s="84" t="str">
        <f t="shared" si="62"/>
        <v>Bitte BES einfügen</v>
      </c>
      <c r="BA493" s="96" t="str">
        <f t="shared" si="63"/>
        <v/>
      </c>
      <c r="BB493" s="100"/>
      <c r="BC493" s="100"/>
      <c r="BD493" s="100"/>
    </row>
    <row r="494" spans="2:56" ht="13.5" thickBot="1" x14ac:dyDescent="0.45">
      <c r="B494" s="99" t="str">
        <f t="shared" si="56"/>
        <v xml:space="preserve"> </v>
      </c>
      <c r="C494" s="100"/>
      <c r="D494" s="100"/>
      <c r="E494" s="100"/>
      <c r="F494" s="100"/>
      <c r="G494" s="101"/>
      <c r="H494" s="101"/>
      <c r="I494" s="84" t="str">
        <f>IF(ISBLANK(Tableau1[[#This Row],[Name]]),"",((Tableau1[[#This Row],[Testdatum]]-Tableau1[[#This Row],[Geburtsdatum]])/365))</f>
        <v/>
      </c>
      <c r="J494" s="102" t="str">
        <f t="shared" si="57"/>
        <v xml:space="preserve"> </v>
      </c>
      <c r="K494" s="103"/>
      <c r="L494" s="103"/>
      <c r="M494" s="104" t="str">
        <f>IF(ISTEXT(D494),IF(L494="","",IF(HLOOKUP(INT($I494),'1. Eingabemaske'!$I$12:$V$21,2,FALSE)&lt;&gt;0,HLOOKUP(INT($I494),'1. Eingabemaske'!$I$12:$V$21,2,FALSE),"")),"")</f>
        <v/>
      </c>
      <c r="N494" s="105" t="str">
        <f>IF(ISTEXT($D494),IF(F494="M",IF(L494="","",IF($K494="Frühentwickler",VLOOKUP(INT($I494),'1. Eingabemaske'!$Z$12:$AF$28,5,FALSE),IF($K494="Normalentwickler",VLOOKUP(INT($I494),'1. Eingabemaske'!$Z$12:$AF$23,6,FALSE),IF($K494="Spätentwickler",VLOOKUP(INT($I494),'1. Eingabemaske'!$Z$12:$AF$23,7,FALSE),0)))+((VLOOKUP(INT($I494),'1. Eingabemaske'!$Z$12:$AF$23,2,FALSE))*(($G494-DATE(YEAR($G494),1,1)+1)/365))),IF(F494="W",(IF($K494="Frühentwickler",VLOOKUP(INT($I494),'1. Eingabemaske'!$AH$12:$AN$28,5,FALSE),IF($K494="Normalentwickler",VLOOKUP(INT($I494),'1. Eingabemaske'!$AH$12:$AN$23,6,FALSE),IF($K494="Spätentwickler",VLOOKUP(INT($I494),'1. Eingabemaske'!$AH$12:$AN$23,7,FALSE),0)))+((VLOOKUP(INT($I494),'1. Eingabemaske'!$AH$12:$AN$23,2,FALSE))*(($G494-DATE(YEAR($G494),1,1)+1)/365))),"Geschlecht fehlt!")),"")</f>
        <v/>
      </c>
      <c r="O494" s="106" t="str">
        <f>IF(ISTEXT(D494),IF(M494="","",IF('1. Eingabemaske'!$F$13="",0,(IF('1. Eingabemaske'!$F$13=0,(L494/'1. Eingabemaske'!$G$13),(L494-1)/('1. Eingabemaske'!$G$13-1))*M494*N494))),"")</f>
        <v/>
      </c>
      <c r="P494" s="103"/>
      <c r="Q494" s="103"/>
      <c r="R494" s="104" t="str">
        <f t="shared" si="58"/>
        <v/>
      </c>
      <c r="S494" s="104" t="str">
        <f>IF(AND(ISTEXT($D494),ISNUMBER(R494)),IF(HLOOKUP(INT($I494),'1. Eingabemaske'!$I$12:$V$21,3,FALSE)&lt;&gt;0,HLOOKUP(INT($I494),'1. Eingabemaske'!$I$12:$V$21,3,FALSE),""),"")</f>
        <v/>
      </c>
      <c r="T494" s="106" t="str">
        <f>IF(ISTEXT($D494),IF($S494="","",IF($R494="","",IF('1. Eingabemaske'!$F$14="",0,(IF('1. Eingabemaske'!$F$14=0,(R494/'1. Eingabemaske'!$G$14),(R494-1)/('1. Eingabemaske'!$G$14-1))*$S494)))),"")</f>
        <v/>
      </c>
      <c r="U494" s="103"/>
      <c r="V494" s="103"/>
      <c r="W494" s="104" t="str">
        <f t="shared" si="59"/>
        <v/>
      </c>
      <c r="X494" s="104" t="str">
        <f>IF(AND(ISTEXT($D494),ISNUMBER(W494)),IF(HLOOKUP(INT($I494),'1. Eingabemaske'!$I$12:$V$21,4,FALSE)&lt;&gt;0,HLOOKUP(INT($I494),'1. Eingabemaske'!$I$12:$V$21,4,FALSE),""),"")</f>
        <v/>
      </c>
      <c r="Y494" s="108" t="str">
        <f>IF(ISTEXT($D494),IF($W494="","",IF($X494="","",IF('1. Eingabemaske'!$F$15="","",(IF('1. Eingabemaske'!$F$15=0,($W494/'1. Eingabemaske'!$G$15),($W494-1)/('1. Eingabemaske'!$G$15-1))*$X494)))),"")</f>
        <v/>
      </c>
      <c r="Z494" s="103"/>
      <c r="AA494" s="103"/>
      <c r="AB494" s="104" t="str">
        <f t="shared" si="60"/>
        <v/>
      </c>
      <c r="AC494" s="104" t="str">
        <f>IF(AND(ISTEXT($D494),ISNUMBER($AB494)),IF(HLOOKUP(INT($I494),'1. Eingabemaske'!$I$12:$V$21,5,FALSE)&lt;&gt;0,HLOOKUP(INT($I494),'1. Eingabemaske'!$I$12:$V$21,5,FALSE),""),"")</f>
        <v/>
      </c>
      <c r="AD494" s="91" t="str">
        <f>IF(ISTEXT($D494),IF($AC494="","",IF('1. Eingabemaske'!$F$16="","",(IF('1. Eingabemaske'!$F$16=0,($AB494/'1. Eingabemaske'!$G$16),($AB494-1)/('1. Eingabemaske'!$G$16-1))*$AC494))),"")</f>
        <v/>
      </c>
      <c r="AE494" s="92" t="str">
        <f>IF(ISTEXT($D494),IF(F494="M",IF(L494="","",IF($K494="Frühentwickler",VLOOKUP(INT($I494),'1. Eingabemaske'!$Z$12:$AF$28,5,FALSE),IF($K494="Normalentwickler",VLOOKUP(INT($I494),'1. Eingabemaske'!$Z$12:$AF$23,6,FALSE),IF($K494="Spätentwickler",VLOOKUP(INT($I494),'1. Eingabemaske'!$Z$12:$AF$23,7,FALSE),0)))+((VLOOKUP(INT($I494),'1. Eingabemaske'!$Z$12:$AF$23,2,FALSE))*(($G494-DATE(YEAR($G494),1,1)+1)/365))),IF(F494="W",(IF($K494="Frühentwickler",VLOOKUP(INT($I494),'1. Eingabemaske'!$AH$12:$AN$28,5,FALSE),IF($K494="Normalentwickler",VLOOKUP(INT($I494),'1. Eingabemaske'!$AH$12:$AN$23,6,FALSE),IF($K494="Spätentwickler",VLOOKUP(INT($I494),'1. Eingabemaske'!$AH$12:$AN$23,7,FALSE),0)))+((VLOOKUP(INT($I494),'1. Eingabemaske'!$AH$12:$AN$23,2,FALSE))*(($G494-DATE(YEAR($G494),1,1)+1)/365))),"Geschlecht fehlt!")),"")</f>
        <v/>
      </c>
      <c r="AF494" s="93" t="str">
        <f t="shared" si="61"/>
        <v/>
      </c>
      <c r="AG494" s="103"/>
      <c r="AH494" s="94" t="str">
        <f>IF(AND(ISTEXT($D494),ISNUMBER($AG494)),IF(HLOOKUP(INT($I494),'1. Eingabemaske'!$I$12:$V$21,6,FALSE)&lt;&gt;0,HLOOKUP(INT($I494),'1. Eingabemaske'!$I$12:$V$21,6,FALSE),""),"")</f>
        <v/>
      </c>
      <c r="AI494" s="91" t="str">
        <f>IF(ISTEXT($D494),IF($AH494="","",IF('1. Eingabemaske'!$F$17="","",(IF('1. Eingabemaske'!$F$17=0,($AG494/'1. Eingabemaske'!$G$17),($AG494-1)/('1. Eingabemaske'!$G$17-1))*$AH494))),"")</f>
        <v/>
      </c>
      <c r="AJ494" s="103"/>
      <c r="AK494" s="94" t="str">
        <f>IF(AND(ISTEXT($D494),ISNUMBER($AJ494)),IF(HLOOKUP(INT($I494),'1. Eingabemaske'!$I$12:$V$21,7,FALSE)&lt;&gt;0,HLOOKUP(INT($I494),'1. Eingabemaske'!$I$12:$V$21,7,FALSE),""),"")</f>
        <v/>
      </c>
      <c r="AL494" s="91" t="str">
        <f>IF(ISTEXT($D494),IF(AJ494=0,0,IF($AK494="","",IF('1. Eingabemaske'!$F$18="","",(IF('1. Eingabemaske'!$F$18=0,($AJ494/'1. Eingabemaske'!$G$18),($AJ494-1)/('1. Eingabemaske'!$G$18-1))*$AK494)))),"")</f>
        <v/>
      </c>
      <c r="AM494" s="103"/>
      <c r="AN494" s="94" t="str">
        <f>IF(AND(ISTEXT($D494),ISNUMBER($AM494)),IF(HLOOKUP(INT($I494),'1. Eingabemaske'!$I$12:$V$21,8,FALSE)&lt;&gt;0,HLOOKUP(INT($I494),'1. Eingabemaske'!$I$12:$V$21,8,FALSE),""),"")</f>
        <v/>
      </c>
      <c r="AO494" s="89" t="str">
        <f>IF(ISTEXT($D494),IF($AN494="","",IF('1. Eingabemaske'!#REF!="","",(IF('1. Eingabemaske'!#REF!=0,($AM494/'1. Eingabemaske'!#REF!),($AM494-1)/('1. Eingabemaske'!#REF!-1))*$AN494))),"")</f>
        <v/>
      </c>
      <c r="AP494" s="110"/>
      <c r="AQ494" s="94" t="str">
        <f>IF(AND(ISTEXT($D494),ISNUMBER($AP494)),IF(HLOOKUP(INT($I494),'1. Eingabemaske'!$I$12:$V$21,9,FALSE)&lt;&gt;0,HLOOKUP(INT($I494),'1. Eingabemaske'!$I$12:$V$21,9,FALSE),""),"")</f>
        <v/>
      </c>
      <c r="AR494" s="103"/>
      <c r="AS494" s="94" t="str">
        <f>IF(AND(ISTEXT($D494),ISNUMBER($AR494)),IF(HLOOKUP(INT($I494),'1. Eingabemaske'!$I$12:$V$21,10,FALSE)&lt;&gt;0,HLOOKUP(INT($I494),'1. Eingabemaske'!$I$12:$V$21,10,FALSE),""),"")</f>
        <v/>
      </c>
      <c r="AT494" s="95" t="str">
        <f>IF(ISTEXT($D494),(IF($AQ494="",0,IF('1. Eingabemaske'!$F$19="","",(IF('1. Eingabemaske'!$F$19=0,($AP494/'1. Eingabemaske'!$G$19),($AP494-1)/('1. Eingabemaske'!$G$19-1))*$AQ494)))+IF($AS494="",0,IF('1. Eingabemaske'!$F$20="","",(IF('1. Eingabemaske'!$F$20=0,($AR494/'1. Eingabemaske'!$G$20),($AR494-1)/('1. Eingabemaske'!$G$20-1))*$AS494)))),"")</f>
        <v/>
      </c>
      <c r="AU494" s="103"/>
      <c r="AV494" s="94" t="str">
        <f>IF(AND(ISTEXT($D494),ISNUMBER($AU494)),IF(HLOOKUP(INT($I494),'1. Eingabemaske'!$I$12:$V$21,11,FALSE)&lt;&gt;0,HLOOKUP(INT($I494),'1. Eingabemaske'!$I$12:$V$21,11,FALSE),""),"")</f>
        <v/>
      </c>
      <c r="AW494" s="103"/>
      <c r="AX494" s="94" t="str">
        <f>IF(AND(ISTEXT($D494),ISNUMBER($AW494)),IF(HLOOKUP(INT($I494),'1. Eingabemaske'!$I$12:$V$21,12,FALSE)&lt;&gt;0,HLOOKUP(INT($I494),'1. Eingabemaske'!$I$12:$V$21,12,FALSE),""),"")</f>
        <v/>
      </c>
      <c r="AY494" s="95" t="str">
        <f>IF(ISTEXT($D494),SUM(IF($AV494="",0,IF('1. Eingabemaske'!$F$21="","",(IF('1. Eingabemaske'!$F$21=0,($AU494/'1. Eingabemaske'!$G$21),($AU494-1)/('1. Eingabemaske'!$G$21-1)))*$AV494)),IF($AX494="",0,IF('1. Eingabemaske'!#REF!="","",(IF('1. Eingabemaske'!#REF!=0,($AW494/'1. Eingabemaske'!#REF!),($AW494-1)/('1. Eingabemaske'!#REF!-1)))*$AX494))),"")</f>
        <v/>
      </c>
      <c r="AZ494" s="84" t="str">
        <f t="shared" si="62"/>
        <v>Bitte BES einfügen</v>
      </c>
      <c r="BA494" s="96" t="str">
        <f t="shared" si="63"/>
        <v/>
      </c>
      <c r="BB494" s="100"/>
      <c r="BC494" s="100"/>
      <c r="BD494" s="100"/>
    </row>
    <row r="495" spans="2:56" ht="13.5" thickBot="1" x14ac:dyDescent="0.45">
      <c r="B495" s="99" t="str">
        <f t="shared" si="56"/>
        <v xml:space="preserve"> </v>
      </c>
      <c r="C495" s="100"/>
      <c r="D495" s="100"/>
      <c r="E495" s="100"/>
      <c r="F495" s="100"/>
      <c r="G495" s="101"/>
      <c r="H495" s="101"/>
      <c r="I495" s="84" t="str">
        <f>IF(ISBLANK(Tableau1[[#This Row],[Name]]),"",((Tableau1[[#This Row],[Testdatum]]-Tableau1[[#This Row],[Geburtsdatum]])/365))</f>
        <v/>
      </c>
      <c r="J495" s="102" t="str">
        <f t="shared" si="57"/>
        <v xml:space="preserve"> </v>
      </c>
      <c r="K495" s="103"/>
      <c r="L495" s="103"/>
      <c r="M495" s="104" t="str">
        <f>IF(ISTEXT(D495),IF(L495="","",IF(HLOOKUP(INT($I495),'1. Eingabemaske'!$I$12:$V$21,2,FALSE)&lt;&gt;0,HLOOKUP(INT($I495),'1. Eingabemaske'!$I$12:$V$21,2,FALSE),"")),"")</f>
        <v/>
      </c>
      <c r="N495" s="105" t="str">
        <f>IF(ISTEXT($D495),IF(F495="M",IF(L495="","",IF($K495="Frühentwickler",VLOOKUP(INT($I495),'1. Eingabemaske'!$Z$12:$AF$28,5,FALSE),IF($K495="Normalentwickler",VLOOKUP(INT($I495),'1. Eingabemaske'!$Z$12:$AF$23,6,FALSE),IF($K495="Spätentwickler",VLOOKUP(INT($I495),'1. Eingabemaske'!$Z$12:$AF$23,7,FALSE),0)))+((VLOOKUP(INT($I495),'1. Eingabemaske'!$Z$12:$AF$23,2,FALSE))*(($G495-DATE(YEAR($G495),1,1)+1)/365))),IF(F495="W",(IF($K495="Frühentwickler",VLOOKUP(INT($I495),'1. Eingabemaske'!$AH$12:$AN$28,5,FALSE),IF($K495="Normalentwickler",VLOOKUP(INT($I495),'1. Eingabemaske'!$AH$12:$AN$23,6,FALSE),IF($K495="Spätentwickler",VLOOKUP(INT($I495),'1. Eingabemaske'!$AH$12:$AN$23,7,FALSE),0)))+((VLOOKUP(INT($I495),'1. Eingabemaske'!$AH$12:$AN$23,2,FALSE))*(($G495-DATE(YEAR($G495),1,1)+1)/365))),"Geschlecht fehlt!")),"")</f>
        <v/>
      </c>
      <c r="O495" s="106" t="str">
        <f>IF(ISTEXT(D495),IF(M495="","",IF('1. Eingabemaske'!$F$13="",0,(IF('1. Eingabemaske'!$F$13=0,(L495/'1. Eingabemaske'!$G$13),(L495-1)/('1. Eingabemaske'!$G$13-1))*M495*N495))),"")</f>
        <v/>
      </c>
      <c r="P495" s="103"/>
      <c r="Q495" s="103"/>
      <c r="R495" s="104" t="str">
        <f t="shared" si="58"/>
        <v/>
      </c>
      <c r="S495" s="104" t="str">
        <f>IF(AND(ISTEXT($D495),ISNUMBER(R495)),IF(HLOOKUP(INT($I495),'1. Eingabemaske'!$I$12:$V$21,3,FALSE)&lt;&gt;0,HLOOKUP(INT($I495),'1. Eingabemaske'!$I$12:$V$21,3,FALSE),""),"")</f>
        <v/>
      </c>
      <c r="T495" s="106" t="str">
        <f>IF(ISTEXT($D495),IF($S495="","",IF($R495="","",IF('1. Eingabemaske'!$F$14="",0,(IF('1. Eingabemaske'!$F$14=0,(R495/'1. Eingabemaske'!$G$14),(R495-1)/('1. Eingabemaske'!$G$14-1))*$S495)))),"")</f>
        <v/>
      </c>
      <c r="U495" s="103"/>
      <c r="V495" s="103"/>
      <c r="W495" s="104" t="str">
        <f t="shared" si="59"/>
        <v/>
      </c>
      <c r="X495" s="104" t="str">
        <f>IF(AND(ISTEXT($D495),ISNUMBER(W495)),IF(HLOOKUP(INT($I495),'1. Eingabemaske'!$I$12:$V$21,4,FALSE)&lt;&gt;0,HLOOKUP(INT($I495),'1. Eingabemaske'!$I$12:$V$21,4,FALSE),""),"")</f>
        <v/>
      </c>
      <c r="Y495" s="108" t="str">
        <f>IF(ISTEXT($D495),IF($W495="","",IF($X495="","",IF('1. Eingabemaske'!$F$15="","",(IF('1. Eingabemaske'!$F$15=0,($W495/'1. Eingabemaske'!$G$15),($W495-1)/('1. Eingabemaske'!$G$15-1))*$X495)))),"")</f>
        <v/>
      </c>
      <c r="Z495" s="103"/>
      <c r="AA495" s="103"/>
      <c r="AB495" s="104" t="str">
        <f t="shared" si="60"/>
        <v/>
      </c>
      <c r="AC495" s="104" t="str">
        <f>IF(AND(ISTEXT($D495),ISNUMBER($AB495)),IF(HLOOKUP(INT($I495),'1. Eingabemaske'!$I$12:$V$21,5,FALSE)&lt;&gt;0,HLOOKUP(INT($I495),'1. Eingabemaske'!$I$12:$V$21,5,FALSE),""),"")</f>
        <v/>
      </c>
      <c r="AD495" s="91" t="str">
        <f>IF(ISTEXT($D495),IF($AC495="","",IF('1. Eingabemaske'!$F$16="","",(IF('1. Eingabemaske'!$F$16=0,($AB495/'1. Eingabemaske'!$G$16),($AB495-1)/('1. Eingabemaske'!$G$16-1))*$AC495))),"")</f>
        <v/>
      </c>
      <c r="AE495" s="92" t="str">
        <f>IF(ISTEXT($D495),IF(F495="M",IF(L495="","",IF($K495="Frühentwickler",VLOOKUP(INT($I495),'1. Eingabemaske'!$Z$12:$AF$28,5,FALSE),IF($K495="Normalentwickler",VLOOKUP(INT($I495),'1. Eingabemaske'!$Z$12:$AF$23,6,FALSE),IF($K495="Spätentwickler",VLOOKUP(INT($I495),'1. Eingabemaske'!$Z$12:$AF$23,7,FALSE),0)))+((VLOOKUP(INT($I495),'1. Eingabemaske'!$Z$12:$AF$23,2,FALSE))*(($G495-DATE(YEAR($G495),1,1)+1)/365))),IF(F495="W",(IF($K495="Frühentwickler",VLOOKUP(INT($I495),'1. Eingabemaske'!$AH$12:$AN$28,5,FALSE),IF($K495="Normalentwickler",VLOOKUP(INT($I495),'1. Eingabemaske'!$AH$12:$AN$23,6,FALSE),IF($K495="Spätentwickler",VLOOKUP(INT($I495),'1. Eingabemaske'!$AH$12:$AN$23,7,FALSE),0)))+((VLOOKUP(INT($I495),'1. Eingabemaske'!$AH$12:$AN$23,2,FALSE))*(($G495-DATE(YEAR($G495),1,1)+1)/365))),"Geschlecht fehlt!")),"")</f>
        <v/>
      </c>
      <c r="AF495" s="93" t="str">
        <f t="shared" si="61"/>
        <v/>
      </c>
      <c r="AG495" s="103"/>
      <c r="AH495" s="94" t="str">
        <f>IF(AND(ISTEXT($D495),ISNUMBER($AG495)),IF(HLOOKUP(INT($I495),'1. Eingabemaske'!$I$12:$V$21,6,FALSE)&lt;&gt;0,HLOOKUP(INT($I495),'1. Eingabemaske'!$I$12:$V$21,6,FALSE),""),"")</f>
        <v/>
      </c>
      <c r="AI495" s="91" t="str">
        <f>IF(ISTEXT($D495),IF($AH495="","",IF('1. Eingabemaske'!$F$17="","",(IF('1. Eingabemaske'!$F$17=0,($AG495/'1. Eingabemaske'!$G$17),($AG495-1)/('1. Eingabemaske'!$G$17-1))*$AH495))),"")</f>
        <v/>
      </c>
      <c r="AJ495" s="103"/>
      <c r="AK495" s="94" t="str">
        <f>IF(AND(ISTEXT($D495),ISNUMBER($AJ495)),IF(HLOOKUP(INT($I495),'1. Eingabemaske'!$I$12:$V$21,7,FALSE)&lt;&gt;0,HLOOKUP(INT($I495),'1. Eingabemaske'!$I$12:$V$21,7,FALSE),""),"")</f>
        <v/>
      </c>
      <c r="AL495" s="91" t="str">
        <f>IF(ISTEXT($D495),IF(AJ495=0,0,IF($AK495="","",IF('1. Eingabemaske'!$F$18="","",(IF('1. Eingabemaske'!$F$18=0,($AJ495/'1. Eingabemaske'!$G$18),($AJ495-1)/('1. Eingabemaske'!$G$18-1))*$AK495)))),"")</f>
        <v/>
      </c>
      <c r="AM495" s="103"/>
      <c r="AN495" s="94" t="str">
        <f>IF(AND(ISTEXT($D495),ISNUMBER($AM495)),IF(HLOOKUP(INT($I495),'1. Eingabemaske'!$I$12:$V$21,8,FALSE)&lt;&gt;0,HLOOKUP(INT($I495),'1. Eingabemaske'!$I$12:$V$21,8,FALSE),""),"")</f>
        <v/>
      </c>
      <c r="AO495" s="89" t="str">
        <f>IF(ISTEXT($D495),IF($AN495="","",IF('1. Eingabemaske'!#REF!="","",(IF('1. Eingabemaske'!#REF!=0,($AM495/'1. Eingabemaske'!#REF!),($AM495-1)/('1. Eingabemaske'!#REF!-1))*$AN495))),"")</f>
        <v/>
      </c>
      <c r="AP495" s="110"/>
      <c r="AQ495" s="94" t="str">
        <f>IF(AND(ISTEXT($D495),ISNUMBER($AP495)),IF(HLOOKUP(INT($I495),'1. Eingabemaske'!$I$12:$V$21,9,FALSE)&lt;&gt;0,HLOOKUP(INT($I495),'1. Eingabemaske'!$I$12:$V$21,9,FALSE),""),"")</f>
        <v/>
      </c>
      <c r="AR495" s="103"/>
      <c r="AS495" s="94" t="str">
        <f>IF(AND(ISTEXT($D495),ISNUMBER($AR495)),IF(HLOOKUP(INT($I495),'1. Eingabemaske'!$I$12:$V$21,10,FALSE)&lt;&gt;0,HLOOKUP(INT($I495),'1. Eingabemaske'!$I$12:$V$21,10,FALSE),""),"")</f>
        <v/>
      </c>
      <c r="AT495" s="95" t="str">
        <f>IF(ISTEXT($D495),(IF($AQ495="",0,IF('1. Eingabemaske'!$F$19="","",(IF('1. Eingabemaske'!$F$19=0,($AP495/'1. Eingabemaske'!$G$19),($AP495-1)/('1. Eingabemaske'!$G$19-1))*$AQ495)))+IF($AS495="",0,IF('1. Eingabemaske'!$F$20="","",(IF('1. Eingabemaske'!$F$20=0,($AR495/'1. Eingabemaske'!$G$20),($AR495-1)/('1. Eingabemaske'!$G$20-1))*$AS495)))),"")</f>
        <v/>
      </c>
      <c r="AU495" s="103"/>
      <c r="AV495" s="94" t="str">
        <f>IF(AND(ISTEXT($D495),ISNUMBER($AU495)),IF(HLOOKUP(INT($I495),'1. Eingabemaske'!$I$12:$V$21,11,FALSE)&lt;&gt;0,HLOOKUP(INT($I495),'1. Eingabemaske'!$I$12:$V$21,11,FALSE),""),"")</f>
        <v/>
      </c>
      <c r="AW495" s="103"/>
      <c r="AX495" s="94" t="str">
        <f>IF(AND(ISTEXT($D495),ISNUMBER($AW495)),IF(HLOOKUP(INT($I495),'1. Eingabemaske'!$I$12:$V$21,12,FALSE)&lt;&gt;0,HLOOKUP(INT($I495),'1. Eingabemaske'!$I$12:$V$21,12,FALSE),""),"")</f>
        <v/>
      </c>
      <c r="AY495" s="95" t="str">
        <f>IF(ISTEXT($D495),SUM(IF($AV495="",0,IF('1. Eingabemaske'!$F$21="","",(IF('1. Eingabemaske'!$F$21=0,($AU495/'1. Eingabemaske'!$G$21),($AU495-1)/('1. Eingabemaske'!$G$21-1)))*$AV495)),IF($AX495="",0,IF('1. Eingabemaske'!#REF!="","",(IF('1. Eingabemaske'!#REF!=0,($AW495/'1. Eingabemaske'!#REF!),($AW495-1)/('1. Eingabemaske'!#REF!-1)))*$AX495))),"")</f>
        <v/>
      </c>
      <c r="AZ495" s="84" t="str">
        <f t="shared" si="62"/>
        <v>Bitte BES einfügen</v>
      </c>
      <c r="BA495" s="96" t="str">
        <f t="shared" si="63"/>
        <v/>
      </c>
      <c r="BB495" s="100"/>
      <c r="BC495" s="100"/>
      <c r="BD495" s="100"/>
    </row>
    <row r="496" spans="2:56" ht="13.5" thickBot="1" x14ac:dyDescent="0.45">
      <c r="B496" s="99" t="str">
        <f t="shared" si="56"/>
        <v xml:space="preserve"> </v>
      </c>
      <c r="C496" s="100"/>
      <c r="D496" s="100"/>
      <c r="E496" s="100"/>
      <c r="F496" s="100"/>
      <c r="G496" s="101"/>
      <c r="H496" s="101"/>
      <c r="I496" s="84" t="str">
        <f>IF(ISBLANK(Tableau1[[#This Row],[Name]]),"",((Tableau1[[#This Row],[Testdatum]]-Tableau1[[#This Row],[Geburtsdatum]])/365))</f>
        <v/>
      </c>
      <c r="J496" s="102" t="str">
        <f t="shared" si="57"/>
        <v xml:space="preserve"> </v>
      </c>
      <c r="K496" s="103"/>
      <c r="L496" s="103"/>
      <c r="M496" s="104" t="str">
        <f>IF(ISTEXT(D496),IF(L496="","",IF(HLOOKUP(INT($I496),'1. Eingabemaske'!$I$12:$V$21,2,FALSE)&lt;&gt;0,HLOOKUP(INT($I496),'1. Eingabemaske'!$I$12:$V$21,2,FALSE),"")),"")</f>
        <v/>
      </c>
      <c r="N496" s="105" t="str">
        <f>IF(ISTEXT($D496),IF(F496="M",IF(L496="","",IF($K496="Frühentwickler",VLOOKUP(INT($I496),'1. Eingabemaske'!$Z$12:$AF$28,5,FALSE),IF($K496="Normalentwickler",VLOOKUP(INT($I496),'1. Eingabemaske'!$Z$12:$AF$23,6,FALSE),IF($K496="Spätentwickler",VLOOKUP(INT($I496),'1. Eingabemaske'!$Z$12:$AF$23,7,FALSE),0)))+((VLOOKUP(INT($I496),'1. Eingabemaske'!$Z$12:$AF$23,2,FALSE))*(($G496-DATE(YEAR($G496),1,1)+1)/365))),IF(F496="W",(IF($K496="Frühentwickler",VLOOKUP(INT($I496),'1. Eingabemaske'!$AH$12:$AN$28,5,FALSE),IF($K496="Normalentwickler",VLOOKUP(INT($I496),'1. Eingabemaske'!$AH$12:$AN$23,6,FALSE),IF($K496="Spätentwickler",VLOOKUP(INT($I496),'1. Eingabemaske'!$AH$12:$AN$23,7,FALSE),0)))+((VLOOKUP(INT($I496),'1. Eingabemaske'!$AH$12:$AN$23,2,FALSE))*(($G496-DATE(YEAR($G496),1,1)+1)/365))),"Geschlecht fehlt!")),"")</f>
        <v/>
      </c>
      <c r="O496" s="106" t="str">
        <f>IF(ISTEXT(D496),IF(M496="","",IF('1. Eingabemaske'!$F$13="",0,(IF('1. Eingabemaske'!$F$13=0,(L496/'1. Eingabemaske'!$G$13),(L496-1)/('1. Eingabemaske'!$G$13-1))*M496*N496))),"")</f>
        <v/>
      </c>
      <c r="P496" s="103"/>
      <c r="Q496" s="103"/>
      <c r="R496" s="104" t="str">
        <f t="shared" si="58"/>
        <v/>
      </c>
      <c r="S496" s="104" t="str">
        <f>IF(AND(ISTEXT($D496),ISNUMBER(R496)),IF(HLOOKUP(INT($I496),'1. Eingabemaske'!$I$12:$V$21,3,FALSE)&lt;&gt;0,HLOOKUP(INT($I496),'1. Eingabemaske'!$I$12:$V$21,3,FALSE),""),"")</f>
        <v/>
      </c>
      <c r="T496" s="106" t="str">
        <f>IF(ISTEXT($D496),IF($S496="","",IF($R496="","",IF('1. Eingabemaske'!$F$14="",0,(IF('1. Eingabemaske'!$F$14=0,(R496/'1. Eingabemaske'!$G$14),(R496-1)/('1. Eingabemaske'!$G$14-1))*$S496)))),"")</f>
        <v/>
      </c>
      <c r="U496" s="103"/>
      <c r="V496" s="103"/>
      <c r="W496" s="104" t="str">
        <f t="shared" si="59"/>
        <v/>
      </c>
      <c r="X496" s="104" t="str">
        <f>IF(AND(ISTEXT($D496),ISNUMBER(W496)),IF(HLOOKUP(INT($I496),'1. Eingabemaske'!$I$12:$V$21,4,FALSE)&lt;&gt;0,HLOOKUP(INT($I496),'1. Eingabemaske'!$I$12:$V$21,4,FALSE),""),"")</f>
        <v/>
      </c>
      <c r="Y496" s="108" t="str">
        <f>IF(ISTEXT($D496),IF($W496="","",IF($X496="","",IF('1. Eingabemaske'!$F$15="","",(IF('1. Eingabemaske'!$F$15=0,($W496/'1. Eingabemaske'!$G$15),($W496-1)/('1. Eingabemaske'!$G$15-1))*$X496)))),"")</f>
        <v/>
      </c>
      <c r="Z496" s="103"/>
      <c r="AA496" s="103"/>
      <c r="AB496" s="104" t="str">
        <f t="shared" si="60"/>
        <v/>
      </c>
      <c r="AC496" s="104" t="str">
        <f>IF(AND(ISTEXT($D496),ISNUMBER($AB496)),IF(HLOOKUP(INT($I496),'1. Eingabemaske'!$I$12:$V$21,5,FALSE)&lt;&gt;0,HLOOKUP(INT($I496),'1. Eingabemaske'!$I$12:$V$21,5,FALSE),""),"")</f>
        <v/>
      </c>
      <c r="AD496" s="91" t="str">
        <f>IF(ISTEXT($D496),IF($AC496="","",IF('1. Eingabemaske'!$F$16="","",(IF('1. Eingabemaske'!$F$16=0,($AB496/'1. Eingabemaske'!$G$16),($AB496-1)/('1. Eingabemaske'!$G$16-1))*$AC496))),"")</f>
        <v/>
      </c>
      <c r="AE496" s="92" t="str">
        <f>IF(ISTEXT($D496),IF(F496="M",IF(L496="","",IF($K496="Frühentwickler",VLOOKUP(INT($I496),'1. Eingabemaske'!$Z$12:$AF$28,5,FALSE),IF($K496="Normalentwickler",VLOOKUP(INT($I496),'1. Eingabemaske'!$Z$12:$AF$23,6,FALSE),IF($K496="Spätentwickler",VLOOKUP(INT($I496),'1. Eingabemaske'!$Z$12:$AF$23,7,FALSE),0)))+((VLOOKUP(INT($I496),'1. Eingabemaske'!$Z$12:$AF$23,2,FALSE))*(($G496-DATE(YEAR($G496),1,1)+1)/365))),IF(F496="W",(IF($K496="Frühentwickler",VLOOKUP(INT($I496),'1. Eingabemaske'!$AH$12:$AN$28,5,FALSE),IF($K496="Normalentwickler",VLOOKUP(INT($I496),'1. Eingabemaske'!$AH$12:$AN$23,6,FALSE),IF($K496="Spätentwickler",VLOOKUP(INT($I496),'1. Eingabemaske'!$AH$12:$AN$23,7,FALSE),0)))+((VLOOKUP(INT($I496),'1. Eingabemaske'!$AH$12:$AN$23,2,FALSE))*(($G496-DATE(YEAR($G496),1,1)+1)/365))),"Geschlecht fehlt!")),"")</f>
        <v/>
      </c>
      <c r="AF496" s="93" t="str">
        <f t="shared" si="61"/>
        <v/>
      </c>
      <c r="AG496" s="103"/>
      <c r="AH496" s="94" t="str">
        <f>IF(AND(ISTEXT($D496),ISNUMBER($AG496)),IF(HLOOKUP(INT($I496),'1. Eingabemaske'!$I$12:$V$21,6,FALSE)&lt;&gt;0,HLOOKUP(INT($I496),'1. Eingabemaske'!$I$12:$V$21,6,FALSE),""),"")</f>
        <v/>
      </c>
      <c r="AI496" s="91" t="str">
        <f>IF(ISTEXT($D496),IF($AH496="","",IF('1. Eingabemaske'!$F$17="","",(IF('1. Eingabemaske'!$F$17=0,($AG496/'1. Eingabemaske'!$G$17),($AG496-1)/('1. Eingabemaske'!$G$17-1))*$AH496))),"")</f>
        <v/>
      </c>
      <c r="AJ496" s="103"/>
      <c r="AK496" s="94" t="str">
        <f>IF(AND(ISTEXT($D496),ISNUMBER($AJ496)),IF(HLOOKUP(INT($I496),'1. Eingabemaske'!$I$12:$V$21,7,FALSE)&lt;&gt;0,HLOOKUP(INT($I496),'1. Eingabemaske'!$I$12:$V$21,7,FALSE),""),"")</f>
        <v/>
      </c>
      <c r="AL496" s="91" t="str">
        <f>IF(ISTEXT($D496),IF(AJ496=0,0,IF($AK496="","",IF('1. Eingabemaske'!$F$18="","",(IF('1. Eingabemaske'!$F$18=0,($AJ496/'1. Eingabemaske'!$G$18),($AJ496-1)/('1. Eingabemaske'!$G$18-1))*$AK496)))),"")</f>
        <v/>
      </c>
      <c r="AM496" s="103"/>
      <c r="AN496" s="94" t="str">
        <f>IF(AND(ISTEXT($D496),ISNUMBER($AM496)),IF(HLOOKUP(INT($I496),'1. Eingabemaske'!$I$12:$V$21,8,FALSE)&lt;&gt;0,HLOOKUP(INT($I496),'1. Eingabemaske'!$I$12:$V$21,8,FALSE),""),"")</f>
        <v/>
      </c>
      <c r="AO496" s="89" t="str">
        <f>IF(ISTEXT($D496),IF($AN496="","",IF('1. Eingabemaske'!#REF!="","",(IF('1. Eingabemaske'!#REF!=0,($AM496/'1. Eingabemaske'!#REF!),($AM496-1)/('1. Eingabemaske'!#REF!-1))*$AN496))),"")</f>
        <v/>
      </c>
      <c r="AP496" s="110"/>
      <c r="AQ496" s="94" t="str">
        <f>IF(AND(ISTEXT($D496),ISNUMBER($AP496)),IF(HLOOKUP(INT($I496),'1. Eingabemaske'!$I$12:$V$21,9,FALSE)&lt;&gt;0,HLOOKUP(INT($I496),'1. Eingabemaske'!$I$12:$V$21,9,FALSE),""),"")</f>
        <v/>
      </c>
      <c r="AR496" s="103"/>
      <c r="AS496" s="94" t="str">
        <f>IF(AND(ISTEXT($D496),ISNUMBER($AR496)),IF(HLOOKUP(INT($I496),'1. Eingabemaske'!$I$12:$V$21,10,FALSE)&lt;&gt;0,HLOOKUP(INT($I496),'1. Eingabemaske'!$I$12:$V$21,10,FALSE),""),"")</f>
        <v/>
      </c>
      <c r="AT496" s="95" t="str">
        <f>IF(ISTEXT($D496),(IF($AQ496="",0,IF('1. Eingabemaske'!$F$19="","",(IF('1. Eingabemaske'!$F$19=0,($AP496/'1. Eingabemaske'!$G$19),($AP496-1)/('1. Eingabemaske'!$G$19-1))*$AQ496)))+IF($AS496="",0,IF('1. Eingabemaske'!$F$20="","",(IF('1. Eingabemaske'!$F$20=0,($AR496/'1. Eingabemaske'!$G$20),($AR496-1)/('1. Eingabemaske'!$G$20-1))*$AS496)))),"")</f>
        <v/>
      </c>
      <c r="AU496" s="103"/>
      <c r="AV496" s="94" t="str">
        <f>IF(AND(ISTEXT($D496),ISNUMBER($AU496)),IF(HLOOKUP(INT($I496),'1. Eingabemaske'!$I$12:$V$21,11,FALSE)&lt;&gt;0,HLOOKUP(INT($I496),'1. Eingabemaske'!$I$12:$V$21,11,FALSE),""),"")</f>
        <v/>
      </c>
      <c r="AW496" s="103"/>
      <c r="AX496" s="94" t="str">
        <f>IF(AND(ISTEXT($D496),ISNUMBER($AW496)),IF(HLOOKUP(INT($I496),'1. Eingabemaske'!$I$12:$V$21,12,FALSE)&lt;&gt;0,HLOOKUP(INT($I496),'1. Eingabemaske'!$I$12:$V$21,12,FALSE),""),"")</f>
        <v/>
      </c>
      <c r="AY496" s="95" t="str">
        <f>IF(ISTEXT($D496),SUM(IF($AV496="",0,IF('1. Eingabemaske'!$F$21="","",(IF('1. Eingabemaske'!$F$21=0,($AU496/'1. Eingabemaske'!$G$21),($AU496-1)/('1. Eingabemaske'!$G$21-1)))*$AV496)),IF($AX496="",0,IF('1. Eingabemaske'!#REF!="","",(IF('1. Eingabemaske'!#REF!=0,($AW496/'1. Eingabemaske'!#REF!),($AW496-1)/('1. Eingabemaske'!#REF!-1)))*$AX496))),"")</f>
        <v/>
      </c>
      <c r="AZ496" s="84" t="str">
        <f t="shared" si="62"/>
        <v>Bitte BES einfügen</v>
      </c>
      <c r="BA496" s="96" t="str">
        <f t="shared" si="63"/>
        <v/>
      </c>
      <c r="BB496" s="100"/>
      <c r="BC496" s="100"/>
      <c r="BD496" s="100"/>
    </row>
    <row r="497" spans="2:56" ht="13.5" thickBot="1" x14ac:dyDescent="0.45">
      <c r="B497" s="99" t="str">
        <f t="shared" si="56"/>
        <v xml:space="preserve"> </v>
      </c>
      <c r="C497" s="100"/>
      <c r="D497" s="100"/>
      <c r="E497" s="100"/>
      <c r="F497" s="100"/>
      <c r="G497" s="101"/>
      <c r="H497" s="101"/>
      <c r="I497" s="84" t="str">
        <f>IF(ISBLANK(Tableau1[[#This Row],[Name]]),"",((Tableau1[[#This Row],[Testdatum]]-Tableau1[[#This Row],[Geburtsdatum]])/365))</f>
        <v/>
      </c>
      <c r="J497" s="102" t="str">
        <f t="shared" si="57"/>
        <v xml:space="preserve"> </v>
      </c>
      <c r="K497" s="103"/>
      <c r="L497" s="103"/>
      <c r="M497" s="104" t="str">
        <f>IF(ISTEXT(D497),IF(L497="","",IF(HLOOKUP(INT($I497),'1. Eingabemaske'!$I$12:$V$21,2,FALSE)&lt;&gt;0,HLOOKUP(INT($I497),'1. Eingabemaske'!$I$12:$V$21,2,FALSE),"")),"")</f>
        <v/>
      </c>
      <c r="N497" s="105" t="str">
        <f>IF(ISTEXT($D497),IF(F497="M",IF(L497="","",IF($K497="Frühentwickler",VLOOKUP(INT($I497),'1. Eingabemaske'!$Z$12:$AF$28,5,FALSE),IF($K497="Normalentwickler",VLOOKUP(INT($I497),'1. Eingabemaske'!$Z$12:$AF$23,6,FALSE),IF($K497="Spätentwickler",VLOOKUP(INT($I497),'1. Eingabemaske'!$Z$12:$AF$23,7,FALSE),0)))+((VLOOKUP(INT($I497),'1. Eingabemaske'!$Z$12:$AF$23,2,FALSE))*(($G497-DATE(YEAR($G497),1,1)+1)/365))),IF(F497="W",(IF($K497="Frühentwickler",VLOOKUP(INT($I497),'1. Eingabemaske'!$AH$12:$AN$28,5,FALSE),IF($K497="Normalentwickler",VLOOKUP(INT($I497),'1. Eingabemaske'!$AH$12:$AN$23,6,FALSE),IF($K497="Spätentwickler",VLOOKUP(INT($I497),'1. Eingabemaske'!$AH$12:$AN$23,7,FALSE),0)))+((VLOOKUP(INT($I497),'1. Eingabemaske'!$AH$12:$AN$23,2,FALSE))*(($G497-DATE(YEAR($G497),1,1)+1)/365))),"Geschlecht fehlt!")),"")</f>
        <v/>
      </c>
      <c r="O497" s="106" t="str">
        <f>IF(ISTEXT(D497),IF(M497="","",IF('1. Eingabemaske'!$F$13="",0,(IF('1. Eingabemaske'!$F$13=0,(L497/'1. Eingabemaske'!$G$13),(L497-1)/('1. Eingabemaske'!$G$13-1))*M497*N497))),"")</f>
        <v/>
      </c>
      <c r="P497" s="103"/>
      <c r="Q497" s="103"/>
      <c r="R497" s="104" t="str">
        <f t="shared" si="58"/>
        <v/>
      </c>
      <c r="S497" s="104" t="str">
        <f>IF(AND(ISTEXT($D497),ISNUMBER(R497)),IF(HLOOKUP(INT($I497),'1. Eingabemaske'!$I$12:$V$21,3,FALSE)&lt;&gt;0,HLOOKUP(INT($I497),'1. Eingabemaske'!$I$12:$V$21,3,FALSE),""),"")</f>
        <v/>
      </c>
      <c r="T497" s="106" t="str">
        <f>IF(ISTEXT($D497),IF($S497="","",IF($R497="","",IF('1. Eingabemaske'!$F$14="",0,(IF('1. Eingabemaske'!$F$14=0,(R497/'1. Eingabemaske'!$G$14),(R497-1)/('1. Eingabemaske'!$G$14-1))*$S497)))),"")</f>
        <v/>
      </c>
      <c r="U497" s="103"/>
      <c r="V497" s="103"/>
      <c r="W497" s="104" t="str">
        <f t="shared" si="59"/>
        <v/>
      </c>
      <c r="X497" s="104" t="str">
        <f>IF(AND(ISTEXT($D497),ISNUMBER(W497)),IF(HLOOKUP(INT($I497),'1. Eingabemaske'!$I$12:$V$21,4,FALSE)&lt;&gt;0,HLOOKUP(INT($I497),'1. Eingabemaske'!$I$12:$V$21,4,FALSE),""),"")</f>
        <v/>
      </c>
      <c r="Y497" s="108" t="str">
        <f>IF(ISTEXT($D497),IF($W497="","",IF($X497="","",IF('1. Eingabemaske'!$F$15="","",(IF('1. Eingabemaske'!$F$15=0,($W497/'1. Eingabemaske'!$G$15),($W497-1)/('1. Eingabemaske'!$G$15-1))*$X497)))),"")</f>
        <v/>
      </c>
      <c r="Z497" s="103"/>
      <c r="AA497" s="103"/>
      <c r="AB497" s="104" t="str">
        <f t="shared" si="60"/>
        <v/>
      </c>
      <c r="AC497" s="104" t="str">
        <f>IF(AND(ISTEXT($D497),ISNUMBER($AB497)),IF(HLOOKUP(INT($I497),'1. Eingabemaske'!$I$12:$V$21,5,FALSE)&lt;&gt;0,HLOOKUP(INT($I497),'1. Eingabemaske'!$I$12:$V$21,5,FALSE),""),"")</f>
        <v/>
      </c>
      <c r="AD497" s="91" t="str">
        <f>IF(ISTEXT($D497),IF($AC497="","",IF('1. Eingabemaske'!$F$16="","",(IF('1. Eingabemaske'!$F$16=0,($AB497/'1. Eingabemaske'!$G$16),($AB497-1)/('1. Eingabemaske'!$G$16-1))*$AC497))),"")</f>
        <v/>
      </c>
      <c r="AE497" s="92" t="str">
        <f>IF(ISTEXT($D497),IF(F497="M",IF(L497="","",IF($K497="Frühentwickler",VLOOKUP(INT($I497),'1. Eingabemaske'!$Z$12:$AF$28,5,FALSE),IF($K497="Normalentwickler",VLOOKUP(INT($I497),'1. Eingabemaske'!$Z$12:$AF$23,6,FALSE),IF($K497="Spätentwickler",VLOOKUP(INT($I497),'1. Eingabemaske'!$Z$12:$AF$23,7,FALSE),0)))+((VLOOKUP(INT($I497),'1. Eingabemaske'!$Z$12:$AF$23,2,FALSE))*(($G497-DATE(YEAR($G497),1,1)+1)/365))),IF(F497="W",(IF($K497="Frühentwickler",VLOOKUP(INT($I497),'1. Eingabemaske'!$AH$12:$AN$28,5,FALSE),IF($K497="Normalentwickler",VLOOKUP(INT($I497),'1. Eingabemaske'!$AH$12:$AN$23,6,FALSE),IF($K497="Spätentwickler",VLOOKUP(INT($I497),'1. Eingabemaske'!$AH$12:$AN$23,7,FALSE),0)))+((VLOOKUP(INT($I497),'1. Eingabemaske'!$AH$12:$AN$23,2,FALSE))*(($G497-DATE(YEAR($G497),1,1)+1)/365))),"Geschlecht fehlt!")),"")</f>
        <v/>
      </c>
      <c r="AF497" s="93" t="str">
        <f t="shared" si="61"/>
        <v/>
      </c>
      <c r="AG497" s="103"/>
      <c r="AH497" s="94" t="str">
        <f>IF(AND(ISTEXT($D497),ISNUMBER($AG497)),IF(HLOOKUP(INT($I497),'1. Eingabemaske'!$I$12:$V$21,6,FALSE)&lt;&gt;0,HLOOKUP(INT($I497),'1. Eingabemaske'!$I$12:$V$21,6,FALSE),""),"")</f>
        <v/>
      </c>
      <c r="AI497" s="91" t="str">
        <f>IF(ISTEXT($D497),IF($AH497="","",IF('1. Eingabemaske'!$F$17="","",(IF('1. Eingabemaske'!$F$17=0,($AG497/'1. Eingabemaske'!$G$17),($AG497-1)/('1. Eingabemaske'!$G$17-1))*$AH497))),"")</f>
        <v/>
      </c>
      <c r="AJ497" s="103"/>
      <c r="AK497" s="94" t="str">
        <f>IF(AND(ISTEXT($D497),ISNUMBER($AJ497)),IF(HLOOKUP(INT($I497),'1. Eingabemaske'!$I$12:$V$21,7,FALSE)&lt;&gt;0,HLOOKUP(INT($I497),'1. Eingabemaske'!$I$12:$V$21,7,FALSE),""),"")</f>
        <v/>
      </c>
      <c r="AL497" s="91" t="str">
        <f>IF(ISTEXT($D497),IF(AJ497=0,0,IF($AK497="","",IF('1. Eingabemaske'!$F$18="","",(IF('1. Eingabemaske'!$F$18=0,($AJ497/'1. Eingabemaske'!$G$18),($AJ497-1)/('1. Eingabemaske'!$G$18-1))*$AK497)))),"")</f>
        <v/>
      </c>
      <c r="AM497" s="103"/>
      <c r="AN497" s="94" t="str">
        <f>IF(AND(ISTEXT($D497),ISNUMBER($AM497)),IF(HLOOKUP(INT($I497),'1. Eingabemaske'!$I$12:$V$21,8,FALSE)&lt;&gt;0,HLOOKUP(INT($I497),'1. Eingabemaske'!$I$12:$V$21,8,FALSE),""),"")</f>
        <v/>
      </c>
      <c r="AO497" s="89" t="str">
        <f>IF(ISTEXT($D497),IF($AN497="","",IF('1. Eingabemaske'!#REF!="","",(IF('1. Eingabemaske'!#REF!=0,($AM497/'1. Eingabemaske'!#REF!),($AM497-1)/('1. Eingabemaske'!#REF!-1))*$AN497))),"")</f>
        <v/>
      </c>
      <c r="AP497" s="110"/>
      <c r="AQ497" s="94" t="str">
        <f>IF(AND(ISTEXT($D497),ISNUMBER($AP497)),IF(HLOOKUP(INT($I497),'1. Eingabemaske'!$I$12:$V$21,9,FALSE)&lt;&gt;0,HLOOKUP(INT($I497),'1. Eingabemaske'!$I$12:$V$21,9,FALSE),""),"")</f>
        <v/>
      </c>
      <c r="AR497" s="103"/>
      <c r="AS497" s="94" t="str">
        <f>IF(AND(ISTEXT($D497),ISNUMBER($AR497)),IF(HLOOKUP(INT($I497),'1. Eingabemaske'!$I$12:$V$21,10,FALSE)&lt;&gt;0,HLOOKUP(INT($I497),'1. Eingabemaske'!$I$12:$V$21,10,FALSE),""),"")</f>
        <v/>
      </c>
      <c r="AT497" s="95" t="str">
        <f>IF(ISTEXT($D497),(IF($AQ497="",0,IF('1. Eingabemaske'!$F$19="","",(IF('1. Eingabemaske'!$F$19=0,($AP497/'1. Eingabemaske'!$G$19),($AP497-1)/('1. Eingabemaske'!$G$19-1))*$AQ497)))+IF($AS497="",0,IF('1. Eingabemaske'!$F$20="","",(IF('1. Eingabemaske'!$F$20=0,($AR497/'1. Eingabemaske'!$G$20),($AR497-1)/('1. Eingabemaske'!$G$20-1))*$AS497)))),"")</f>
        <v/>
      </c>
      <c r="AU497" s="103"/>
      <c r="AV497" s="94" t="str">
        <f>IF(AND(ISTEXT($D497),ISNUMBER($AU497)),IF(HLOOKUP(INT($I497),'1. Eingabemaske'!$I$12:$V$21,11,FALSE)&lt;&gt;0,HLOOKUP(INT($I497),'1. Eingabemaske'!$I$12:$V$21,11,FALSE),""),"")</f>
        <v/>
      </c>
      <c r="AW497" s="103"/>
      <c r="AX497" s="94" t="str">
        <f>IF(AND(ISTEXT($D497),ISNUMBER($AW497)),IF(HLOOKUP(INT($I497),'1. Eingabemaske'!$I$12:$V$21,12,FALSE)&lt;&gt;0,HLOOKUP(INT($I497),'1. Eingabemaske'!$I$12:$V$21,12,FALSE),""),"")</f>
        <v/>
      </c>
      <c r="AY497" s="95" t="str">
        <f>IF(ISTEXT($D497),SUM(IF($AV497="",0,IF('1. Eingabemaske'!$F$21="","",(IF('1. Eingabemaske'!$F$21=0,($AU497/'1. Eingabemaske'!$G$21),($AU497-1)/('1. Eingabemaske'!$G$21-1)))*$AV497)),IF($AX497="",0,IF('1. Eingabemaske'!#REF!="","",(IF('1. Eingabemaske'!#REF!=0,($AW497/'1. Eingabemaske'!#REF!),($AW497-1)/('1. Eingabemaske'!#REF!-1)))*$AX497))),"")</f>
        <v/>
      </c>
      <c r="AZ497" s="84" t="str">
        <f t="shared" si="62"/>
        <v>Bitte BES einfügen</v>
      </c>
      <c r="BA497" s="96" t="str">
        <f t="shared" si="63"/>
        <v/>
      </c>
      <c r="BB497" s="100"/>
      <c r="BC497" s="100"/>
      <c r="BD497" s="100"/>
    </row>
    <row r="498" spans="2:56" ht="13.5" thickBot="1" x14ac:dyDescent="0.45">
      <c r="B498" s="99" t="str">
        <f t="shared" si="56"/>
        <v xml:space="preserve"> </v>
      </c>
      <c r="C498" s="100"/>
      <c r="D498" s="100"/>
      <c r="E498" s="100"/>
      <c r="F498" s="100"/>
      <c r="G498" s="101"/>
      <c r="H498" s="101"/>
      <c r="I498" s="84" t="str">
        <f>IF(ISBLANK(Tableau1[[#This Row],[Name]]),"",((Tableau1[[#This Row],[Testdatum]]-Tableau1[[#This Row],[Geburtsdatum]])/365))</f>
        <v/>
      </c>
      <c r="J498" s="102" t="str">
        <f t="shared" si="57"/>
        <v xml:space="preserve"> </v>
      </c>
      <c r="K498" s="103"/>
      <c r="L498" s="103"/>
      <c r="M498" s="104" t="str">
        <f>IF(ISTEXT(D498),IF(L498="","",IF(HLOOKUP(INT($I498),'1. Eingabemaske'!$I$12:$V$21,2,FALSE)&lt;&gt;0,HLOOKUP(INT($I498),'1. Eingabemaske'!$I$12:$V$21,2,FALSE),"")),"")</f>
        <v/>
      </c>
      <c r="N498" s="105" t="str">
        <f>IF(ISTEXT($D498),IF(F498="M",IF(L498="","",IF($K498="Frühentwickler",VLOOKUP(INT($I498),'1. Eingabemaske'!$Z$12:$AF$28,5,FALSE),IF($K498="Normalentwickler",VLOOKUP(INT($I498),'1. Eingabemaske'!$Z$12:$AF$23,6,FALSE),IF($K498="Spätentwickler",VLOOKUP(INT($I498),'1. Eingabemaske'!$Z$12:$AF$23,7,FALSE),0)))+((VLOOKUP(INT($I498),'1. Eingabemaske'!$Z$12:$AF$23,2,FALSE))*(($G498-DATE(YEAR($G498),1,1)+1)/365))),IF(F498="W",(IF($K498="Frühentwickler",VLOOKUP(INT($I498),'1. Eingabemaske'!$AH$12:$AN$28,5,FALSE),IF($K498="Normalentwickler",VLOOKUP(INT($I498),'1. Eingabemaske'!$AH$12:$AN$23,6,FALSE),IF($K498="Spätentwickler",VLOOKUP(INT($I498),'1. Eingabemaske'!$AH$12:$AN$23,7,FALSE),0)))+((VLOOKUP(INT($I498),'1. Eingabemaske'!$AH$12:$AN$23,2,FALSE))*(($G498-DATE(YEAR($G498),1,1)+1)/365))),"Geschlecht fehlt!")),"")</f>
        <v/>
      </c>
      <c r="O498" s="106" t="str">
        <f>IF(ISTEXT(D498),IF(M498="","",IF('1. Eingabemaske'!$F$13="",0,(IF('1. Eingabemaske'!$F$13=0,(L498/'1. Eingabemaske'!$G$13),(L498-1)/('1. Eingabemaske'!$G$13-1))*M498*N498))),"")</f>
        <v/>
      </c>
      <c r="P498" s="103"/>
      <c r="Q498" s="103"/>
      <c r="R498" s="104" t="str">
        <f t="shared" si="58"/>
        <v/>
      </c>
      <c r="S498" s="104" t="str">
        <f>IF(AND(ISTEXT($D498),ISNUMBER(R498)),IF(HLOOKUP(INT($I498),'1. Eingabemaske'!$I$12:$V$21,3,FALSE)&lt;&gt;0,HLOOKUP(INT($I498),'1. Eingabemaske'!$I$12:$V$21,3,FALSE),""),"")</f>
        <v/>
      </c>
      <c r="T498" s="106" t="str">
        <f>IF(ISTEXT($D498),IF($S498="","",IF($R498="","",IF('1. Eingabemaske'!$F$14="",0,(IF('1. Eingabemaske'!$F$14=0,(R498/'1. Eingabemaske'!$G$14),(R498-1)/('1. Eingabemaske'!$G$14-1))*$S498)))),"")</f>
        <v/>
      </c>
      <c r="U498" s="103"/>
      <c r="V498" s="103"/>
      <c r="W498" s="104" t="str">
        <f t="shared" si="59"/>
        <v/>
      </c>
      <c r="X498" s="104" t="str">
        <f>IF(AND(ISTEXT($D498),ISNUMBER(W498)),IF(HLOOKUP(INT($I498),'1. Eingabemaske'!$I$12:$V$21,4,FALSE)&lt;&gt;0,HLOOKUP(INT($I498),'1. Eingabemaske'!$I$12:$V$21,4,FALSE),""),"")</f>
        <v/>
      </c>
      <c r="Y498" s="108" t="str">
        <f>IF(ISTEXT($D498),IF($W498="","",IF($X498="","",IF('1. Eingabemaske'!$F$15="","",(IF('1. Eingabemaske'!$F$15=0,($W498/'1. Eingabemaske'!$G$15),($W498-1)/('1. Eingabemaske'!$G$15-1))*$X498)))),"")</f>
        <v/>
      </c>
      <c r="Z498" s="103"/>
      <c r="AA498" s="103"/>
      <c r="AB498" s="104" t="str">
        <f t="shared" si="60"/>
        <v/>
      </c>
      <c r="AC498" s="104" t="str">
        <f>IF(AND(ISTEXT($D498),ISNUMBER($AB498)),IF(HLOOKUP(INT($I498),'1. Eingabemaske'!$I$12:$V$21,5,FALSE)&lt;&gt;0,HLOOKUP(INT($I498),'1. Eingabemaske'!$I$12:$V$21,5,FALSE),""),"")</f>
        <v/>
      </c>
      <c r="AD498" s="91" t="str">
        <f>IF(ISTEXT($D498),IF($AC498="","",IF('1. Eingabemaske'!$F$16="","",(IF('1. Eingabemaske'!$F$16=0,($AB498/'1. Eingabemaske'!$G$16),($AB498-1)/('1. Eingabemaske'!$G$16-1))*$AC498))),"")</f>
        <v/>
      </c>
      <c r="AE498" s="92" t="str">
        <f>IF(ISTEXT($D498),IF(F498="M",IF(L498="","",IF($K498="Frühentwickler",VLOOKUP(INT($I498),'1. Eingabemaske'!$Z$12:$AF$28,5,FALSE),IF($K498="Normalentwickler",VLOOKUP(INT($I498),'1. Eingabemaske'!$Z$12:$AF$23,6,FALSE),IF($K498="Spätentwickler",VLOOKUP(INT($I498),'1. Eingabemaske'!$Z$12:$AF$23,7,FALSE),0)))+((VLOOKUP(INT($I498),'1. Eingabemaske'!$Z$12:$AF$23,2,FALSE))*(($G498-DATE(YEAR($G498),1,1)+1)/365))),IF(F498="W",(IF($K498="Frühentwickler",VLOOKUP(INT($I498),'1. Eingabemaske'!$AH$12:$AN$28,5,FALSE),IF($K498="Normalentwickler",VLOOKUP(INT($I498),'1. Eingabemaske'!$AH$12:$AN$23,6,FALSE),IF($K498="Spätentwickler",VLOOKUP(INT($I498),'1. Eingabemaske'!$AH$12:$AN$23,7,FALSE),0)))+((VLOOKUP(INT($I498),'1. Eingabemaske'!$AH$12:$AN$23,2,FALSE))*(($G498-DATE(YEAR($G498),1,1)+1)/365))),"Geschlecht fehlt!")),"")</f>
        <v/>
      </c>
      <c r="AF498" s="93" t="str">
        <f t="shared" si="61"/>
        <v/>
      </c>
      <c r="AG498" s="103"/>
      <c r="AH498" s="94" t="str">
        <f>IF(AND(ISTEXT($D498),ISNUMBER($AG498)),IF(HLOOKUP(INT($I498),'1. Eingabemaske'!$I$12:$V$21,6,FALSE)&lt;&gt;0,HLOOKUP(INT($I498),'1. Eingabemaske'!$I$12:$V$21,6,FALSE),""),"")</f>
        <v/>
      </c>
      <c r="AI498" s="91" t="str">
        <f>IF(ISTEXT($D498),IF($AH498="","",IF('1. Eingabemaske'!$F$17="","",(IF('1. Eingabemaske'!$F$17=0,($AG498/'1. Eingabemaske'!$G$17),($AG498-1)/('1. Eingabemaske'!$G$17-1))*$AH498))),"")</f>
        <v/>
      </c>
      <c r="AJ498" s="103"/>
      <c r="AK498" s="94" t="str">
        <f>IF(AND(ISTEXT($D498),ISNUMBER($AJ498)),IF(HLOOKUP(INT($I498),'1. Eingabemaske'!$I$12:$V$21,7,FALSE)&lt;&gt;0,HLOOKUP(INT($I498),'1. Eingabemaske'!$I$12:$V$21,7,FALSE),""),"")</f>
        <v/>
      </c>
      <c r="AL498" s="91" t="str">
        <f>IF(ISTEXT($D498),IF(AJ498=0,0,IF($AK498="","",IF('1. Eingabemaske'!$F$18="","",(IF('1. Eingabemaske'!$F$18=0,($AJ498/'1. Eingabemaske'!$G$18),($AJ498-1)/('1. Eingabemaske'!$G$18-1))*$AK498)))),"")</f>
        <v/>
      </c>
      <c r="AM498" s="103"/>
      <c r="AN498" s="94" t="str">
        <f>IF(AND(ISTEXT($D498),ISNUMBER($AM498)),IF(HLOOKUP(INT($I498),'1. Eingabemaske'!$I$12:$V$21,8,FALSE)&lt;&gt;0,HLOOKUP(INT($I498),'1. Eingabemaske'!$I$12:$V$21,8,FALSE),""),"")</f>
        <v/>
      </c>
      <c r="AO498" s="89" t="str">
        <f>IF(ISTEXT($D498),IF($AN498="","",IF('1. Eingabemaske'!#REF!="","",(IF('1. Eingabemaske'!#REF!=0,($AM498/'1. Eingabemaske'!#REF!),($AM498-1)/('1. Eingabemaske'!#REF!-1))*$AN498))),"")</f>
        <v/>
      </c>
      <c r="AP498" s="110"/>
      <c r="AQ498" s="94" t="str">
        <f>IF(AND(ISTEXT($D498),ISNUMBER($AP498)),IF(HLOOKUP(INT($I498),'1. Eingabemaske'!$I$12:$V$21,9,FALSE)&lt;&gt;0,HLOOKUP(INT($I498),'1. Eingabemaske'!$I$12:$V$21,9,FALSE),""),"")</f>
        <v/>
      </c>
      <c r="AR498" s="103"/>
      <c r="AS498" s="94" t="str">
        <f>IF(AND(ISTEXT($D498),ISNUMBER($AR498)),IF(HLOOKUP(INT($I498),'1. Eingabemaske'!$I$12:$V$21,10,FALSE)&lt;&gt;0,HLOOKUP(INT($I498),'1. Eingabemaske'!$I$12:$V$21,10,FALSE),""),"")</f>
        <v/>
      </c>
      <c r="AT498" s="95" t="str">
        <f>IF(ISTEXT($D498),(IF($AQ498="",0,IF('1. Eingabemaske'!$F$19="","",(IF('1. Eingabemaske'!$F$19=0,($AP498/'1. Eingabemaske'!$G$19),($AP498-1)/('1. Eingabemaske'!$G$19-1))*$AQ498)))+IF($AS498="",0,IF('1. Eingabemaske'!$F$20="","",(IF('1. Eingabemaske'!$F$20=0,($AR498/'1. Eingabemaske'!$G$20),($AR498-1)/('1. Eingabemaske'!$G$20-1))*$AS498)))),"")</f>
        <v/>
      </c>
      <c r="AU498" s="103"/>
      <c r="AV498" s="94" t="str">
        <f>IF(AND(ISTEXT($D498),ISNUMBER($AU498)),IF(HLOOKUP(INT($I498),'1. Eingabemaske'!$I$12:$V$21,11,FALSE)&lt;&gt;0,HLOOKUP(INT($I498),'1. Eingabemaske'!$I$12:$V$21,11,FALSE),""),"")</f>
        <v/>
      </c>
      <c r="AW498" s="103"/>
      <c r="AX498" s="94" t="str">
        <f>IF(AND(ISTEXT($D498),ISNUMBER($AW498)),IF(HLOOKUP(INT($I498),'1. Eingabemaske'!$I$12:$V$21,12,FALSE)&lt;&gt;0,HLOOKUP(INT($I498),'1. Eingabemaske'!$I$12:$V$21,12,FALSE),""),"")</f>
        <v/>
      </c>
      <c r="AY498" s="95" t="str">
        <f>IF(ISTEXT($D498),SUM(IF($AV498="",0,IF('1. Eingabemaske'!$F$21="","",(IF('1. Eingabemaske'!$F$21=0,($AU498/'1. Eingabemaske'!$G$21),($AU498-1)/('1. Eingabemaske'!$G$21-1)))*$AV498)),IF($AX498="",0,IF('1. Eingabemaske'!#REF!="","",(IF('1. Eingabemaske'!#REF!=0,($AW498/'1. Eingabemaske'!#REF!),($AW498-1)/('1. Eingabemaske'!#REF!-1)))*$AX498))),"")</f>
        <v/>
      </c>
      <c r="AZ498" s="84" t="str">
        <f t="shared" si="62"/>
        <v>Bitte BES einfügen</v>
      </c>
      <c r="BA498" s="96" t="str">
        <f t="shared" si="63"/>
        <v/>
      </c>
      <c r="BB498" s="100"/>
      <c r="BC498" s="100"/>
      <c r="BD498" s="100"/>
    </row>
    <row r="499" spans="2:56" ht="13.5" thickBot="1" x14ac:dyDescent="0.45">
      <c r="B499" s="99" t="str">
        <f t="shared" si="56"/>
        <v xml:space="preserve"> </v>
      </c>
      <c r="C499" s="100"/>
      <c r="D499" s="100"/>
      <c r="E499" s="100"/>
      <c r="F499" s="100"/>
      <c r="G499" s="101"/>
      <c r="H499" s="101"/>
      <c r="I499" s="84" t="str">
        <f>IF(ISBLANK(Tableau1[[#This Row],[Name]]),"",((Tableau1[[#This Row],[Testdatum]]-Tableau1[[#This Row],[Geburtsdatum]])/365))</f>
        <v/>
      </c>
      <c r="J499" s="102" t="str">
        <f t="shared" si="57"/>
        <v xml:space="preserve"> </v>
      </c>
      <c r="K499" s="103"/>
      <c r="L499" s="103"/>
      <c r="M499" s="104" t="str">
        <f>IF(ISTEXT(D499),IF(L499="","",IF(HLOOKUP(INT($I499),'1. Eingabemaske'!$I$12:$V$21,2,FALSE)&lt;&gt;0,HLOOKUP(INT($I499),'1. Eingabemaske'!$I$12:$V$21,2,FALSE),"")),"")</f>
        <v/>
      </c>
      <c r="N499" s="105" t="str">
        <f>IF(ISTEXT($D499),IF(F499="M",IF(L499="","",IF($K499="Frühentwickler",VLOOKUP(INT($I499),'1. Eingabemaske'!$Z$12:$AF$28,5,FALSE),IF($K499="Normalentwickler",VLOOKUP(INT($I499),'1. Eingabemaske'!$Z$12:$AF$23,6,FALSE),IF($K499="Spätentwickler",VLOOKUP(INT($I499),'1. Eingabemaske'!$Z$12:$AF$23,7,FALSE),0)))+((VLOOKUP(INT($I499),'1. Eingabemaske'!$Z$12:$AF$23,2,FALSE))*(($G499-DATE(YEAR($G499),1,1)+1)/365))),IF(F499="W",(IF($K499="Frühentwickler",VLOOKUP(INT($I499),'1. Eingabemaske'!$AH$12:$AN$28,5,FALSE),IF($K499="Normalentwickler",VLOOKUP(INT($I499),'1. Eingabemaske'!$AH$12:$AN$23,6,FALSE),IF($K499="Spätentwickler",VLOOKUP(INT($I499),'1. Eingabemaske'!$AH$12:$AN$23,7,FALSE),0)))+((VLOOKUP(INT($I499),'1. Eingabemaske'!$AH$12:$AN$23,2,FALSE))*(($G499-DATE(YEAR($G499),1,1)+1)/365))),"Geschlecht fehlt!")),"")</f>
        <v/>
      </c>
      <c r="O499" s="106" t="str">
        <f>IF(ISTEXT(D499),IF(M499="","",IF('1. Eingabemaske'!$F$13="",0,(IF('1. Eingabemaske'!$F$13=0,(L499/'1. Eingabemaske'!$G$13),(L499-1)/('1. Eingabemaske'!$G$13-1))*M499*N499))),"")</f>
        <v/>
      </c>
      <c r="P499" s="103"/>
      <c r="Q499" s="103"/>
      <c r="R499" s="104" t="str">
        <f t="shared" si="58"/>
        <v/>
      </c>
      <c r="S499" s="104" t="str">
        <f>IF(AND(ISTEXT($D499),ISNUMBER(R499)),IF(HLOOKUP(INT($I499),'1. Eingabemaske'!$I$12:$V$21,3,FALSE)&lt;&gt;0,HLOOKUP(INT($I499),'1. Eingabemaske'!$I$12:$V$21,3,FALSE),""),"")</f>
        <v/>
      </c>
      <c r="T499" s="106" t="str">
        <f>IF(ISTEXT($D499),IF($S499="","",IF($R499="","",IF('1. Eingabemaske'!$F$14="",0,(IF('1. Eingabemaske'!$F$14=0,(R499/'1. Eingabemaske'!$G$14),(R499-1)/('1. Eingabemaske'!$G$14-1))*$S499)))),"")</f>
        <v/>
      </c>
      <c r="U499" s="103"/>
      <c r="V499" s="103"/>
      <c r="W499" s="104" t="str">
        <f t="shared" si="59"/>
        <v/>
      </c>
      <c r="X499" s="104" t="str">
        <f>IF(AND(ISTEXT($D499),ISNUMBER(W499)),IF(HLOOKUP(INT($I499),'1. Eingabemaske'!$I$12:$V$21,4,FALSE)&lt;&gt;0,HLOOKUP(INT($I499),'1. Eingabemaske'!$I$12:$V$21,4,FALSE),""),"")</f>
        <v/>
      </c>
      <c r="Y499" s="108" t="str">
        <f>IF(ISTEXT($D499),IF($W499="","",IF($X499="","",IF('1. Eingabemaske'!$F$15="","",(IF('1. Eingabemaske'!$F$15=0,($W499/'1. Eingabemaske'!$G$15),($W499-1)/('1. Eingabemaske'!$G$15-1))*$X499)))),"")</f>
        <v/>
      </c>
      <c r="Z499" s="103"/>
      <c r="AA499" s="103"/>
      <c r="AB499" s="104" t="str">
        <f t="shared" si="60"/>
        <v/>
      </c>
      <c r="AC499" s="104" t="str">
        <f>IF(AND(ISTEXT($D499),ISNUMBER($AB499)),IF(HLOOKUP(INT($I499),'1. Eingabemaske'!$I$12:$V$21,5,FALSE)&lt;&gt;0,HLOOKUP(INT($I499),'1. Eingabemaske'!$I$12:$V$21,5,FALSE),""),"")</f>
        <v/>
      </c>
      <c r="AD499" s="91" t="str">
        <f>IF(ISTEXT($D499),IF($AC499="","",IF('1. Eingabemaske'!$F$16="","",(IF('1. Eingabemaske'!$F$16=0,($AB499/'1. Eingabemaske'!$G$16),($AB499-1)/('1. Eingabemaske'!$G$16-1))*$AC499))),"")</f>
        <v/>
      </c>
      <c r="AE499" s="92" t="str">
        <f>IF(ISTEXT($D499),IF(F499="M",IF(L499="","",IF($K499="Frühentwickler",VLOOKUP(INT($I499),'1. Eingabemaske'!$Z$12:$AF$28,5,FALSE),IF($K499="Normalentwickler",VLOOKUP(INT($I499),'1. Eingabemaske'!$Z$12:$AF$23,6,FALSE),IF($K499="Spätentwickler",VLOOKUP(INT($I499),'1. Eingabemaske'!$Z$12:$AF$23,7,FALSE),0)))+((VLOOKUP(INT($I499),'1. Eingabemaske'!$Z$12:$AF$23,2,FALSE))*(($G499-DATE(YEAR($G499),1,1)+1)/365))),IF(F499="W",(IF($K499="Frühentwickler",VLOOKUP(INT($I499),'1. Eingabemaske'!$AH$12:$AN$28,5,FALSE),IF($K499="Normalentwickler",VLOOKUP(INT($I499),'1. Eingabemaske'!$AH$12:$AN$23,6,FALSE),IF($K499="Spätentwickler",VLOOKUP(INT($I499),'1. Eingabemaske'!$AH$12:$AN$23,7,FALSE),0)))+((VLOOKUP(INT($I499),'1. Eingabemaske'!$AH$12:$AN$23,2,FALSE))*(($G499-DATE(YEAR($G499),1,1)+1)/365))),"Geschlecht fehlt!")),"")</f>
        <v/>
      </c>
      <c r="AF499" s="93" t="str">
        <f t="shared" si="61"/>
        <v/>
      </c>
      <c r="AG499" s="103"/>
      <c r="AH499" s="94" t="str">
        <f>IF(AND(ISTEXT($D499),ISNUMBER($AG499)),IF(HLOOKUP(INT($I499),'1. Eingabemaske'!$I$12:$V$21,6,FALSE)&lt;&gt;0,HLOOKUP(INT($I499),'1. Eingabemaske'!$I$12:$V$21,6,FALSE),""),"")</f>
        <v/>
      </c>
      <c r="AI499" s="91" t="str">
        <f>IF(ISTEXT($D499),IF($AH499="","",IF('1. Eingabemaske'!$F$17="","",(IF('1. Eingabemaske'!$F$17=0,($AG499/'1. Eingabemaske'!$G$17),($AG499-1)/('1. Eingabemaske'!$G$17-1))*$AH499))),"")</f>
        <v/>
      </c>
      <c r="AJ499" s="103"/>
      <c r="AK499" s="94" t="str">
        <f>IF(AND(ISTEXT($D499),ISNUMBER($AJ499)),IF(HLOOKUP(INT($I499),'1. Eingabemaske'!$I$12:$V$21,7,FALSE)&lt;&gt;0,HLOOKUP(INT($I499),'1. Eingabemaske'!$I$12:$V$21,7,FALSE),""),"")</f>
        <v/>
      </c>
      <c r="AL499" s="91" t="str">
        <f>IF(ISTEXT($D499),IF(AJ499=0,0,IF($AK499="","",IF('1. Eingabemaske'!$F$18="","",(IF('1. Eingabemaske'!$F$18=0,($AJ499/'1. Eingabemaske'!$G$18),($AJ499-1)/('1. Eingabemaske'!$G$18-1))*$AK499)))),"")</f>
        <v/>
      </c>
      <c r="AM499" s="103"/>
      <c r="AN499" s="94" t="str">
        <f>IF(AND(ISTEXT($D499),ISNUMBER($AM499)),IF(HLOOKUP(INT($I499),'1. Eingabemaske'!$I$12:$V$21,8,FALSE)&lt;&gt;0,HLOOKUP(INT($I499),'1. Eingabemaske'!$I$12:$V$21,8,FALSE),""),"")</f>
        <v/>
      </c>
      <c r="AO499" s="89" t="str">
        <f>IF(ISTEXT($D499),IF($AN499="","",IF('1. Eingabemaske'!#REF!="","",(IF('1. Eingabemaske'!#REF!=0,($AM499/'1. Eingabemaske'!#REF!),($AM499-1)/('1. Eingabemaske'!#REF!-1))*$AN499))),"")</f>
        <v/>
      </c>
      <c r="AP499" s="110"/>
      <c r="AQ499" s="94" t="str">
        <f>IF(AND(ISTEXT($D499),ISNUMBER($AP499)),IF(HLOOKUP(INT($I499),'1. Eingabemaske'!$I$12:$V$21,9,FALSE)&lt;&gt;0,HLOOKUP(INT($I499),'1. Eingabemaske'!$I$12:$V$21,9,FALSE),""),"")</f>
        <v/>
      </c>
      <c r="AR499" s="103"/>
      <c r="AS499" s="94" t="str">
        <f>IF(AND(ISTEXT($D499),ISNUMBER($AR499)),IF(HLOOKUP(INT($I499),'1. Eingabemaske'!$I$12:$V$21,10,FALSE)&lt;&gt;0,HLOOKUP(INT($I499),'1. Eingabemaske'!$I$12:$V$21,10,FALSE),""),"")</f>
        <v/>
      </c>
      <c r="AT499" s="95" t="str">
        <f>IF(ISTEXT($D499),(IF($AQ499="",0,IF('1. Eingabemaske'!$F$19="","",(IF('1. Eingabemaske'!$F$19=0,($AP499/'1. Eingabemaske'!$G$19),($AP499-1)/('1. Eingabemaske'!$G$19-1))*$AQ499)))+IF($AS499="",0,IF('1. Eingabemaske'!$F$20="","",(IF('1. Eingabemaske'!$F$20=0,($AR499/'1. Eingabemaske'!$G$20),($AR499-1)/('1. Eingabemaske'!$G$20-1))*$AS499)))),"")</f>
        <v/>
      </c>
      <c r="AU499" s="103"/>
      <c r="AV499" s="94" t="str">
        <f>IF(AND(ISTEXT($D499),ISNUMBER($AU499)),IF(HLOOKUP(INT($I499),'1. Eingabemaske'!$I$12:$V$21,11,FALSE)&lt;&gt;0,HLOOKUP(INT($I499),'1. Eingabemaske'!$I$12:$V$21,11,FALSE),""),"")</f>
        <v/>
      </c>
      <c r="AW499" s="103"/>
      <c r="AX499" s="94" t="str">
        <f>IF(AND(ISTEXT($D499),ISNUMBER($AW499)),IF(HLOOKUP(INT($I499),'1. Eingabemaske'!$I$12:$V$21,12,FALSE)&lt;&gt;0,HLOOKUP(INT($I499),'1. Eingabemaske'!$I$12:$V$21,12,FALSE),""),"")</f>
        <v/>
      </c>
      <c r="AY499" s="95" t="str">
        <f>IF(ISTEXT($D499),SUM(IF($AV499="",0,IF('1. Eingabemaske'!$F$21="","",(IF('1. Eingabemaske'!$F$21=0,($AU499/'1. Eingabemaske'!$G$21),($AU499-1)/('1. Eingabemaske'!$G$21-1)))*$AV499)),IF($AX499="",0,IF('1. Eingabemaske'!#REF!="","",(IF('1. Eingabemaske'!#REF!=0,($AW499/'1. Eingabemaske'!#REF!),($AW499-1)/('1. Eingabemaske'!#REF!-1)))*$AX499))),"")</f>
        <v/>
      </c>
      <c r="AZ499" s="84" t="str">
        <f t="shared" si="62"/>
        <v>Bitte BES einfügen</v>
      </c>
      <c r="BA499" s="96" t="str">
        <f t="shared" si="63"/>
        <v/>
      </c>
      <c r="BB499" s="100"/>
      <c r="BC499" s="100"/>
      <c r="BD499" s="100"/>
    </row>
    <row r="500" spans="2:56" ht="13.5" thickBot="1" x14ac:dyDescent="0.45">
      <c r="B500" s="99" t="str">
        <f t="shared" si="56"/>
        <v xml:space="preserve"> </v>
      </c>
      <c r="C500" s="100"/>
      <c r="D500" s="100"/>
      <c r="E500" s="100"/>
      <c r="F500" s="100"/>
      <c r="G500" s="101"/>
      <c r="H500" s="101"/>
      <c r="I500" s="84" t="str">
        <f>IF(ISBLANK(Tableau1[[#This Row],[Name]]),"",((Tableau1[[#This Row],[Testdatum]]-Tableau1[[#This Row],[Geburtsdatum]])/365))</f>
        <v/>
      </c>
      <c r="J500" s="102" t="str">
        <f t="shared" si="57"/>
        <v xml:space="preserve"> </v>
      </c>
      <c r="K500" s="103"/>
      <c r="L500" s="103"/>
      <c r="M500" s="104" t="str">
        <f>IF(ISTEXT(D500),IF(L500="","",IF(HLOOKUP(INT($I500),'1. Eingabemaske'!$I$12:$V$21,2,FALSE)&lt;&gt;0,HLOOKUP(INT($I500),'1. Eingabemaske'!$I$12:$V$21,2,FALSE),"")),"")</f>
        <v/>
      </c>
      <c r="N500" s="105" t="str">
        <f>IF(ISTEXT($D500),IF(F500="M",IF(L500="","",IF($K500="Frühentwickler",VLOOKUP(INT($I500),'1. Eingabemaske'!$Z$12:$AF$28,5,FALSE),IF($K500="Normalentwickler",VLOOKUP(INT($I500),'1. Eingabemaske'!$Z$12:$AF$23,6,FALSE),IF($K500="Spätentwickler",VLOOKUP(INT($I500),'1. Eingabemaske'!$Z$12:$AF$23,7,FALSE),0)))+((VLOOKUP(INT($I500),'1. Eingabemaske'!$Z$12:$AF$23,2,FALSE))*(($G500-DATE(YEAR($G500),1,1)+1)/365))),IF(F500="W",(IF($K500="Frühentwickler",VLOOKUP(INT($I500),'1. Eingabemaske'!$AH$12:$AN$28,5,FALSE),IF($K500="Normalentwickler",VLOOKUP(INT($I500),'1. Eingabemaske'!$AH$12:$AN$23,6,FALSE),IF($K500="Spätentwickler",VLOOKUP(INT($I500),'1. Eingabemaske'!$AH$12:$AN$23,7,FALSE),0)))+((VLOOKUP(INT($I500),'1. Eingabemaske'!$AH$12:$AN$23,2,FALSE))*(($G500-DATE(YEAR($G500),1,1)+1)/365))),"Geschlecht fehlt!")),"")</f>
        <v/>
      </c>
      <c r="O500" s="106" t="str">
        <f>IF(ISTEXT(D500),IF(M500="","",IF('1. Eingabemaske'!$F$13="",0,(IF('1. Eingabemaske'!$F$13=0,(L500/'1. Eingabemaske'!$G$13),(L500-1)/('1. Eingabemaske'!$G$13-1))*M500*N500))),"")</f>
        <v/>
      </c>
      <c r="P500" s="103"/>
      <c r="Q500" s="103"/>
      <c r="R500" s="104" t="str">
        <f t="shared" si="58"/>
        <v/>
      </c>
      <c r="S500" s="104" t="str">
        <f>IF(AND(ISTEXT($D500),ISNUMBER(R500)),IF(HLOOKUP(INT($I500),'1. Eingabemaske'!$I$12:$V$21,3,FALSE)&lt;&gt;0,HLOOKUP(INT($I500),'1. Eingabemaske'!$I$12:$V$21,3,FALSE),""),"")</f>
        <v/>
      </c>
      <c r="T500" s="106" t="str">
        <f>IF(ISTEXT($D500),IF($S500="","",IF($R500="","",IF('1. Eingabemaske'!$F$14="",0,(IF('1. Eingabemaske'!$F$14=0,(R500/'1. Eingabemaske'!$G$14),(R500-1)/('1. Eingabemaske'!$G$14-1))*$S500)))),"")</f>
        <v/>
      </c>
      <c r="U500" s="103"/>
      <c r="V500" s="103"/>
      <c r="W500" s="104" t="str">
        <f t="shared" si="59"/>
        <v/>
      </c>
      <c r="X500" s="104" t="str">
        <f>IF(AND(ISTEXT($D500),ISNUMBER(W500)),IF(HLOOKUP(INT($I500),'1. Eingabemaske'!$I$12:$V$21,4,FALSE)&lt;&gt;0,HLOOKUP(INT($I500),'1. Eingabemaske'!$I$12:$V$21,4,FALSE),""),"")</f>
        <v/>
      </c>
      <c r="Y500" s="108" t="str">
        <f>IF(ISTEXT($D500),IF($W500="","",IF($X500="","",IF('1. Eingabemaske'!$F$15="","",(IF('1. Eingabemaske'!$F$15=0,($W500/'1. Eingabemaske'!$G$15),($W500-1)/('1. Eingabemaske'!$G$15-1))*$X500)))),"")</f>
        <v/>
      </c>
      <c r="Z500" s="103"/>
      <c r="AA500" s="103"/>
      <c r="AB500" s="104" t="str">
        <f t="shared" si="60"/>
        <v/>
      </c>
      <c r="AC500" s="104" t="str">
        <f>IF(AND(ISTEXT($D500),ISNUMBER($AB500)),IF(HLOOKUP(INT($I500),'1. Eingabemaske'!$I$12:$V$21,5,FALSE)&lt;&gt;0,HLOOKUP(INT($I500),'1. Eingabemaske'!$I$12:$V$21,5,FALSE),""),"")</f>
        <v/>
      </c>
      <c r="AD500" s="91" t="str">
        <f>IF(ISTEXT($D500),IF($AC500="","",IF('1. Eingabemaske'!$F$16="","",(IF('1. Eingabemaske'!$F$16=0,($AB500/'1. Eingabemaske'!$G$16),($AB500-1)/('1. Eingabemaske'!$G$16-1))*$AC500))),"")</f>
        <v/>
      </c>
      <c r="AE500" s="92" t="str">
        <f>IF(ISTEXT($D500),IF(F500="M",IF(L500="","",IF($K500="Frühentwickler",VLOOKUP(INT($I500),'1. Eingabemaske'!$Z$12:$AF$28,5,FALSE),IF($K500="Normalentwickler",VLOOKUP(INT($I500),'1. Eingabemaske'!$Z$12:$AF$23,6,FALSE),IF($K500="Spätentwickler",VLOOKUP(INT($I500),'1. Eingabemaske'!$Z$12:$AF$23,7,FALSE),0)))+((VLOOKUP(INT($I500),'1. Eingabemaske'!$Z$12:$AF$23,2,FALSE))*(($G500-DATE(YEAR($G500),1,1)+1)/365))),IF(F500="W",(IF($K500="Frühentwickler",VLOOKUP(INT($I500),'1. Eingabemaske'!$AH$12:$AN$28,5,FALSE),IF($K500="Normalentwickler",VLOOKUP(INT($I500),'1. Eingabemaske'!$AH$12:$AN$23,6,FALSE),IF($K500="Spätentwickler",VLOOKUP(INT($I500),'1. Eingabemaske'!$AH$12:$AN$23,7,FALSE),0)))+((VLOOKUP(INT($I500),'1. Eingabemaske'!$AH$12:$AN$23,2,FALSE))*(($G500-DATE(YEAR($G500),1,1)+1)/365))),"Geschlecht fehlt!")),"")</f>
        <v/>
      </c>
      <c r="AF500" s="93" t="str">
        <f t="shared" si="61"/>
        <v/>
      </c>
      <c r="AG500" s="103"/>
      <c r="AH500" s="94" t="str">
        <f>IF(AND(ISTEXT($D500),ISNUMBER($AG500)),IF(HLOOKUP(INT($I500),'1. Eingabemaske'!$I$12:$V$21,6,FALSE)&lt;&gt;0,HLOOKUP(INT($I500),'1. Eingabemaske'!$I$12:$V$21,6,FALSE),""),"")</f>
        <v/>
      </c>
      <c r="AI500" s="91" t="str">
        <f>IF(ISTEXT($D500),IF($AH500="","",IF('1. Eingabemaske'!$F$17="","",(IF('1. Eingabemaske'!$F$17=0,($AG500/'1. Eingabemaske'!$G$17),($AG500-1)/('1. Eingabemaske'!$G$17-1))*$AH500))),"")</f>
        <v/>
      </c>
      <c r="AJ500" s="103"/>
      <c r="AK500" s="94" t="str">
        <f>IF(AND(ISTEXT($D500),ISNUMBER($AJ500)),IF(HLOOKUP(INT($I500),'1. Eingabemaske'!$I$12:$V$21,7,FALSE)&lt;&gt;0,HLOOKUP(INT($I500),'1. Eingabemaske'!$I$12:$V$21,7,FALSE),""),"")</f>
        <v/>
      </c>
      <c r="AL500" s="91" t="str">
        <f>IF(ISTEXT($D500),IF(AJ500=0,0,IF($AK500="","",IF('1. Eingabemaske'!$F$18="","",(IF('1. Eingabemaske'!$F$18=0,($AJ500/'1. Eingabemaske'!$G$18),($AJ500-1)/('1. Eingabemaske'!$G$18-1))*$AK500)))),"")</f>
        <v/>
      </c>
      <c r="AM500" s="103"/>
      <c r="AN500" s="94" t="str">
        <f>IF(AND(ISTEXT($D500),ISNUMBER($AM500)),IF(HLOOKUP(INT($I500),'1. Eingabemaske'!$I$12:$V$21,8,FALSE)&lt;&gt;0,HLOOKUP(INT($I500),'1. Eingabemaske'!$I$12:$V$21,8,FALSE),""),"")</f>
        <v/>
      </c>
      <c r="AO500" s="89" t="str">
        <f>IF(ISTEXT($D500),IF($AN500="","",IF('1. Eingabemaske'!#REF!="","",(IF('1. Eingabemaske'!#REF!=0,($AM500/'1. Eingabemaske'!#REF!),($AM500-1)/('1. Eingabemaske'!#REF!-1))*$AN500))),"")</f>
        <v/>
      </c>
      <c r="AP500" s="110"/>
      <c r="AQ500" s="94" t="str">
        <f>IF(AND(ISTEXT($D500),ISNUMBER($AP500)),IF(HLOOKUP(INT($I500),'1. Eingabemaske'!$I$12:$V$21,9,FALSE)&lt;&gt;0,HLOOKUP(INT($I500),'1. Eingabemaske'!$I$12:$V$21,9,FALSE),""),"")</f>
        <v/>
      </c>
      <c r="AR500" s="103"/>
      <c r="AS500" s="94" t="str">
        <f>IF(AND(ISTEXT($D500),ISNUMBER($AR500)),IF(HLOOKUP(INT($I500),'1. Eingabemaske'!$I$12:$V$21,10,FALSE)&lt;&gt;0,HLOOKUP(INT($I500),'1. Eingabemaske'!$I$12:$V$21,10,FALSE),""),"")</f>
        <v/>
      </c>
      <c r="AT500" s="95" t="str">
        <f>IF(ISTEXT($D500),(IF($AQ500="",0,IF('1. Eingabemaske'!$F$19="","",(IF('1. Eingabemaske'!$F$19=0,($AP500/'1. Eingabemaske'!$G$19),($AP500-1)/('1. Eingabemaske'!$G$19-1))*$AQ500)))+IF($AS500="",0,IF('1. Eingabemaske'!$F$20="","",(IF('1. Eingabemaske'!$F$20=0,($AR500/'1. Eingabemaske'!$G$20),($AR500-1)/('1. Eingabemaske'!$G$20-1))*$AS500)))),"")</f>
        <v/>
      </c>
      <c r="AU500" s="103"/>
      <c r="AV500" s="94" t="str">
        <f>IF(AND(ISTEXT($D500),ISNUMBER($AU500)),IF(HLOOKUP(INT($I500),'1. Eingabemaske'!$I$12:$V$21,11,FALSE)&lt;&gt;0,HLOOKUP(INT($I500),'1. Eingabemaske'!$I$12:$V$21,11,FALSE),""),"")</f>
        <v/>
      </c>
      <c r="AW500" s="103"/>
      <c r="AX500" s="94" t="str">
        <f>IF(AND(ISTEXT($D500),ISNUMBER($AW500)),IF(HLOOKUP(INT($I500),'1. Eingabemaske'!$I$12:$V$21,12,FALSE)&lt;&gt;0,HLOOKUP(INT($I500),'1. Eingabemaske'!$I$12:$V$21,12,FALSE),""),"")</f>
        <v/>
      </c>
      <c r="AY500" s="95" t="str">
        <f>IF(ISTEXT($D500),SUM(IF($AV500="",0,IF('1. Eingabemaske'!$F$21="","",(IF('1. Eingabemaske'!$F$21=0,($AU500/'1. Eingabemaske'!$G$21),($AU500-1)/('1. Eingabemaske'!$G$21-1)))*$AV500)),IF($AX500="",0,IF('1. Eingabemaske'!#REF!="","",(IF('1. Eingabemaske'!#REF!=0,($AW500/'1. Eingabemaske'!#REF!),($AW500-1)/('1. Eingabemaske'!#REF!-1)))*$AX500))),"")</f>
        <v/>
      </c>
      <c r="AZ500" s="84" t="str">
        <f t="shared" si="62"/>
        <v>Bitte BES einfügen</v>
      </c>
      <c r="BA500" s="96" t="str">
        <f t="shared" si="63"/>
        <v/>
      </c>
      <c r="BB500" s="100"/>
      <c r="BC500" s="100"/>
      <c r="BD500" s="100"/>
    </row>
    <row r="501" spans="2:56" ht="13.5" thickBot="1" x14ac:dyDescent="0.45">
      <c r="B501" s="99" t="str">
        <f t="shared" si="56"/>
        <v xml:space="preserve"> </v>
      </c>
      <c r="C501" s="100"/>
      <c r="D501" s="100"/>
      <c r="E501" s="100"/>
      <c r="F501" s="100"/>
      <c r="G501" s="101"/>
      <c r="H501" s="101"/>
      <c r="I501" s="84" t="str">
        <f>IF(ISBLANK(Tableau1[[#This Row],[Name]]),"",((Tableau1[[#This Row],[Testdatum]]-Tableau1[[#This Row],[Geburtsdatum]])/365))</f>
        <v/>
      </c>
      <c r="J501" s="102" t="str">
        <f t="shared" si="57"/>
        <v xml:space="preserve"> </v>
      </c>
      <c r="K501" s="103"/>
      <c r="L501" s="103"/>
      <c r="M501" s="104" t="str">
        <f>IF(ISTEXT(D501),IF(L501="","",IF(HLOOKUP(INT($I501),'1. Eingabemaske'!$I$12:$V$21,2,FALSE)&lt;&gt;0,HLOOKUP(INT($I501),'1. Eingabemaske'!$I$12:$V$21,2,FALSE),"")),"")</f>
        <v/>
      </c>
      <c r="N501" s="105" t="str">
        <f>IF(ISTEXT($D501),IF(F501="M",IF(L501="","",IF($K501="Frühentwickler",VLOOKUP(INT($I501),'1. Eingabemaske'!$Z$12:$AF$28,5,FALSE),IF($K501="Normalentwickler",VLOOKUP(INT($I501),'1. Eingabemaske'!$Z$12:$AF$23,6,FALSE),IF($K501="Spätentwickler",VLOOKUP(INT($I501),'1. Eingabemaske'!$Z$12:$AF$23,7,FALSE),0)))+((VLOOKUP(INT($I501),'1. Eingabemaske'!$Z$12:$AF$23,2,FALSE))*(($G501-DATE(YEAR($G501),1,1)+1)/365))),IF(F501="W",(IF($K501="Frühentwickler",VLOOKUP(INT($I501),'1. Eingabemaske'!$AH$12:$AN$28,5,FALSE),IF($K501="Normalentwickler",VLOOKUP(INT($I501),'1. Eingabemaske'!$AH$12:$AN$23,6,FALSE),IF($K501="Spätentwickler",VLOOKUP(INT($I501),'1. Eingabemaske'!$AH$12:$AN$23,7,FALSE),0)))+((VLOOKUP(INT($I501),'1. Eingabemaske'!$AH$12:$AN$23,2,FALSE))*(($G501-DATE(YEAR($G501),1,1)+1)/365))),"Geschlecht fehlt!")),"")</f>
        <v/>
      </c>
      <c r="O501" s="106" t="str">
        <f>IF(ISTEXT(D501),IF(M501="","",IF('1. Eingabemaske'!$F$13="",0,(IF('1. Eingabemaske'!$F$13=0,(L501/'1. Eingabemaske'!$G$13),(L501-1)/('1. Eingabemaske'!$G$13-1))*M501*N501))),"")</f>
        <v/>
      </c>
      <c r="P501" s="103"/>
      <c r="Q501" s="103"/>
      <c r="R501" s="104" t="str">
        <f t="shared" si="58"/>
        <v/>
      </c>
      <c r="S501" s="104" t="str">
        <f>IF(AND(ISTEXT($D501),ISNUMBER(R501)),IF(HLOOKUP(INT($I501),'1. Eingabemaske'!$I$12:$V$21,3,FALSE)&lt;&gt;0,HLOOKUP(INT($I501),'1. Eingabemaske'!$I$12:$V$21,3,FALSE),""),"")</f>
        <v/>
      </c>
      <c r="T501" s="106" t="str">
        <f>IF(ISTEXT($D501),IF($S501="","",IF($R501="","",IF('1. Eingabemaske'!$F$14="",0,(IF('1. Eingabemaske'!$F$14=0,(R501/'1. Eingabemaske'!$G$14),(R501-1)/('1. Eingabemaske'!$G$14-1))*$S501)))),"")</f>
        <v/>
      </c>
      <c r="U501" s="103"/>
      <c r="V501" s="103"/>
      <c r="W501" s="104" t="str">
        <f t="shared" si="59"/>
        <v/>
      </c>
      <c r="X501" s="104" t="str">
        <f>IF(AND(ISTEXT($D501),ISNUMBER(W501)),IF(HLOOKUP(INT($I501),'1. Eingabemaske'!$I$12:$V$21,4,FALSE)&lt;&gt;0,HLOOKUP(INT($I501),'1. Eingabemaske'!$I$12:$V$21,4,FALSE),""),"")</f>
        <v/>
      </c>
      <c r="Y501" s="108" t="str">
        <f>IF(ISTEXT($D501),IF($W501="","",IF($X501="","",IF('1. Eingabemaske'!$F$15="","",(IF('1. Eingabemaske'!$F$15=0,($W501/'1. Eingabemaske'!$G$15),($W501-1)/('1. Eingabemaske'!$G$15-1))*$X501)))),"")</f>
        <v/>
      </c>
      <c r="Z501" s="103"/>
      <c r="AA501" s="103"/>
      <c r="AB501" s="104" t="str">
        <f t="shared" si="60"/>
        <v/>
      </c>
      <c r="AC501" s="104" t="str">
        <f>IF(AND(ISTEXT($D501),ISNUMBER($AB501)),IF(HLOOKUP(INT($I501),'1. Eingabemaske'!$I$12:$V$21,5,FALSE)&lt;&gt;0,HLOOKUP(INT($I501),'1. Eingabemaske'!$I$12:$V$21,5,FALSE),""),"")</f>
        <v/>
      </c>
      <c r="AD501" s="91" t="str">
        <f>IF(ISTEXT($D501),IF($AC501="","",IF('1. Eingabemaske'!$F$16="","",(IF('1. Eingabemaske'!$F$16=0,($AB501/'1. Eingabemaske'!$G$16),($AB501-1)/('1. Eingabemaske'!$G$16-1))*$AC501))),"")</f>
        <v/>
      </c>
      <c r="AE501" s="92" t="str">
        <f>IF(ISTEXT($D501),IF(F501="M",IF(L501="","",IF($K501="Frühentwickler",VLOOKUP(INT($I501),'1. Eingabemaske'!$Z$12:$AF$28,5,FALSE),IF($K501="Normalentwickler",VLOOKUP(INT($I501),'1. Eingabemaske'!$Z$12:$AF$23,6,FALSE),IF($K501="Spätentwickler",VLOOKUP(INT($I501),'1. Eingabemaske'!$Z$12:$AF$23,7,FALSE),0)))+((VLOOKUP(INT($I501),'1. Eingabemaske'!$Z$12:$AF$23,2,FALSE))*(($G501-DATE(YEAR($G501),1,1)+1)/365))),IF(F501="W",(IF($K501="Frühentwickler",VLOOKUP(INT($I501),'1. Eingabemaske'!$AH$12:$AN$28,5,FALSE),IF($K501="Normalentwickler",VLOOKUP(INT($I501),'1. Eingabemaske'!$AH$12:$AN$23,6,FALSE),IF($K501="Spätentwickler",VLOOKUP(INT($I501),'1. Eingabemaske'!$AH$12:$AN$23,7,FALSE),0)))+((VLOOKUP(INT($I501),'1. Eingabemaske'!$AH$12:$AN$23,2,FALSE))*(($G501-DATE(YEAR($G501),1,1)+1)/365))),"Geschlecht fehlt!")),"")</f>
        <v/>
      </c>
      <c r="AF501" s="93" t="str">
        <f t="shared" si="61"/>
        <v/>
      </c>
      <c r="AG501" s="103"/>
      <c r="AH501" s="94" t="str">
        <f>IF(AND(ISTEXT($D501),ISNUMBER($AG501)),IF(HLOOKUP(INT($I501),'1. Eingabemaske'!$I$12:$V$21,6,FALSE)&lt;&gt;0,HLOOKUP(INT($I501),'1. Eingabemaske'!$I$12:$V$21,6,FALSE),""),"")</f>
        <v/>
      </c>
      <c r="AI501" s="91" t="str">
        <f>IF(ISTEXT($D501),IF($AH501="","",IF('1. Eingabemaske'!$F$17="","",(IF('1. Eingabemaske'!$F$17=0,($AG501/'1. Eingabemaske'!$G$17),($AG501-1)/('1. Eingabemaske'!$G$17-1))*$AH501))),"")</f>
        <v/>
      </c>
      <c r="AJ501" s="103"/>
      <c r="AK501" s="94" t="str">
        <f>IF(AND(ISTEXT($D501),ISNUMBER($AJ501)),IF(HLOOKUP(INT($I501),'1. Eingabemaske'!$I$12:$V$21,7,FALSE)&lt;&gt;0,HLOOKUP(INT($I501),'1. Eingabemaske'!$I$12:$V$21,7,FALSE),""),"")</f>
        <v/>
      </c>
      <c r="AL501" s="91" t="str">
        <f>IF(ISTEXT($D501),IF(AJ501=0,0,IF($AK501="","",IF('1. Eingabemaske'!$F$18="","",(IF('1. Eingabemaske'!$F$18=0,($AJ501/'1. Eingabemaske'!$G$18),($AJ501-1)/('1. Eingabemaske'!$G$18-1))*$AK501)))),"")</f>
        <v/>
      </c>
      <c r="AM501" s="103"/>
      <c r="AN501" s="94" t="str">
        <f>IF(AND(ISTEXT($D501),ISNUMBER($AM501)),IF(HLOOKUP(INT($I501),'1. Eingabemaske'!$I$12:$V$21,8,FALSE)&lt;&gt;0,HLOOKUP(INT($I501),'1. Eingabemaske'!$I$12:$V$21,8,FALSE),""),"")</f>
        <v/>
      </c>
      <c r="AO501" s="89" t="str">
        <f>IF(ISTEXT($D501),IF($AN501="","",IF('1. Eingabemaske'!#REF!="","",(IF('1. Eingabemaske'!#REF!=0,($AM501/'1. Eingabemaske'!#REF!),($AM501-1)/('1. Eingabemaske'!#REF!-1))*$AN501))),"")</f>
        <v/>
      </c>
      <c r="AP501" s="110"/>
      <c r="AQ501" s="94" t="str">
        <f>IF(AND(ISTEXT($D501),ISNUMBER($AP501)),IF(HLOOKUP(INT($I501),'1. Eingabemaske'!$I$12:$V$21,9,FALSE)&lt;&gt;0,HLOOKUP(INT($I501),'1. Eingabemaske'!$I$12:$V$21,9,FALSE),""),"")</f>
        <v/>
      </c>
      <c r="AR501" s="103"/>
      <c r="AS501" s="94" t="str">
        <f>IF(AND(ISTEXT($D501),ISNUMBER($AR501)),IF(HLOOKUP(INT($I501),'1. Eingabemaske'!$I$12:$V$21,10,FALSE)&lt;&gt;0,HLOOKUP(INT($I501),'1. Eingabemaske'!$I$12:$V$21,10,FALSE),""),"")</f>
        <v/>
      </c>
      <c r="AT501" s="95" t="str">
        <f>IF(ISTEXT($D501),(IF($AQ501="",0,IF('1. Eingabemaske'!$F$19="","",(IF('1. Eingabemaske'!$F$19=0,($AP501/'1. Eingabemaske'!$G$19),($AP501-1)/('1. Eingabemaske'!$G$19-1))*$AQ501)))+IF($AS501="",0,IF('1. Eingabemaske'!$F$20="","",(IF('1. Eingabemaske'!$F$20=0,($AR501/'1. Eingabemaske'!$G$20),($AR501-1)/('1. Eingabemaske'!$G$20-1))*$AS501)))),"")</f>
        <v/>
      </c>
      <c r="AU501" s="103"/>
      <c r="AV501" s="94" t="str">
        <f>IF(AND(ISTEXT($D501),ISNUMBER($AU501)),IF(HLOOKUP(INT($I501),'1. Eingabemaske'!$I$12:$V$21,11,FALSE)&lt;&gt;0,HLOOKUP(INT($I501),'1. Eingabemaske'!$I$12:$V$21,11,FALSE),""),"")</f>
        <v/>
      </c>
      <c r="AW501" s="103"/>
      <c r="AX501" s="94" t="str">
        <f>IF(AND(ISTEXT($D501),ISNUMBER($AW501)),IF(HLOOKUP(INT($I501),'1. Eingabemaske'!$I$12:$V$21,12,FALSE)&lt;&gt;0,HLOOKUP(INT($I501),'1. Eingabemaske'!$I$12:$V$21,12,FALSE),""),"")</f>
        <v/>
      </c>
      <c r="AY501" s="95" t="str">
        <f>IF(ISTEXT($D501),SUM(IF($AV501="",0,IF('1. Eingabemaske'!$F$21="","",(IF('1. Eingabemaske'!$F$21=0,($AU501/'1. Eingabemaske'!$G$21),($AU501-1)/('1. Eingabemaske'!$G$21-1)))*$AV501)),IF($AX501="",0,IF('1. Eingabemaske'!#REF!="","",(IF('1. Eingabemaske'!#REF!=0,($AW501/'1. Eingabemaske'!#REF!),($AW501-1)/('1. Eingabemaske'!#REF!-1)))*$AX501))),"")</f>
        <v/>
      </c>
      <c r="AZ501" s="84" t="str">
        <f t="shared" si="62"/>
        <v>Bitte BES einfügen</v>
      </c>
      <c r="BA501" s="96" t="str">
        <f t="shared" si="63"/>
        <v/>
      </c>
      <c r="BB501" s="100"/>
      <c r="BC501" s="100"/>
      <c r="BD501" s="100"/>
    </row>
    <row r="502" spans="2:56" x14ac:dyDescent="0.4">
      <c r="B502" s="111" t="str">
        <f t="shared" si="56"/>
        <v xml:space="preserve"> </v>
      </c>
      <c r="C502" s="112"/>
      <c r="D502" s="112"/>
      <c r="E502" s="112"/>
      <c r="F502" s="112"/>
      <c r="G502" s="113"/>
      <c r="H502" s="113"/>
      <c r="I502" s="84" t="str">
        <f>IF(ISBLANK(Tableau1[[#This Row],[Name]]),"",((Tableau1[[#This Row],[Testdatum]]-Tableau1[[#This Row],[Geburtsdatum]])/365))</f>
        <v/>
      </c>
      <c r="J502" s="114" t="str">
        <f t="shared" si="57"/>
        <v xml:space="preserve"> </v>
      </c>
      <c r="K502" s="115"/>
      <c r="L502" s="115"/>
      <c r="M502" s="116" t="str">
        <f>IF(ISTEXT(D502),IF(L502="","",IF(HLOOKUP(INT($I502),'1. Eingabemaske'!$I$12:$V$21,2,FALSE)&lt;&gt;0,HLOOKUP(INT($I502),'1. Eingabemaske'!$I$12:$V$21,2,FALSE),"")),"")</f>
        <v/>
      </c>
      <c r="N502" s="117" t="str">
        <f>IF(ISTEXT($D502),IF(F502="M",IF(L502="","",IF($K502="Frühentwickler",VLOOKUP(INT($I502),'1. Eingabemaske'!$Z$12:$AF$28,5,FALSE),IF($K502="Normalentwickler",VLOOKUP(INT($I502),'1. Eingabemaske'!$Z$12:$AF$23,6,FALSE),IF($K502="Spätentwickler",VLOOKUP(INT($I502),'1. Eingabemaske'!$Z$12:$AF$23,7,FALSE),0)))+((VLOOKUP(INT($I502),'1. Eingabemaske'!$Z$12:$AF$23,2,FALSE))*(($G502-DATE(YEAR($G502),1,1)+1)/365))),IF(F502="W",(IF($K502="Frühentwickler",VLOOKUP(INT($I502),'1. Eingabemaske'!$AH$12:$AN$28,5,FALSE),IF($K502="Normalentwickler",VLOOKUP(INT($I502),'1. Eingabemaske'!$AH$12:$AN$23,6,FALSE),IF($K502="Spätentwickler",VLOOKUP(INT($I502),'1. Eingabemaske'!$AH$12:$AN$23,7,FALSE),0)))+((VLOOKUP(INT($I502),'1. Eingabemaske'!$AH$12:$AN$23,2,FALSE))*(($G502-DATE(YEAR($G502),1,1)+1)/365))),"Geschlecht fehlt!")),"")</f>
        <v/>
      </c>
      <c r="O502" s="118" t="str">
        <f>IF(ISTEXT(D502),IF(M502="","",IF('1. Eingabemaske'!$F$13="",0,(IF('1. Eingabemaske'!$F$13=0,(L502/'1. Eingabemaske'!$G$13),(L502-1)/('1. Eingabemaske'!$G$13-1))*M502*N502))),"")</f>
        <v/>
      </c>
      <c r="P502" s="115"/>
      <c r="Q502" s="115"/>
      <c r="R502" s="116" t="str">
        <f t="shared" si="58"/>
        <v/>
      </c>
      <c r="S502" s="116" t="str">
        <f>IF(AND(ISTEXT($D502),ISNUMBER(R502)),IF(HLOOKUP(INT($I502),'1. Eingabemaske'!$I$12:$V$21,3,FALSE)&lt;&gt;0,HLOOKUP(INT($I502),'1. Eingabemaske'!$I$12:$V$21,3,FALSE),""),"")</f>
        <v/>
      </c>
      <c r="T502" s="118" t="str">
        <f>IF(ISTEXT($D502),IF($S502="","",IF($R502="","",IF('1. Eingabemaske'!$F$14="",0,(IF('1. Eingabemaske'!$F$14=0,(R502/'1. Eingabemaske'!$G$14),(R502-1)/('1. Eingabemaske'!$G$14-1))*$S502)))),"")</f>
        <v/>
      </c>
      <c r="U502" s="115"/>
      <c r="V502" s="115"/>
      <c r="W502" s="116" t="str">
        <f t="shared" si="59"/>
        <v/>
      </c>
      <c r="X502" s="116" t="str">
        <f>IF(AND(ISTEXT($D502),ISNUMBER(W502)),IF(HLOOKUP(INT($I502),'1. Eingabemaske'!$I$12:$V$21,4,FALSE)&lt;&gt;0,HLOOKUP(INT($I502),'1. Eingabemaske'!$I$12:$V$21,4,FALSE),""),"")</f>
        <v/>
      </c>
      <c r="Y502" s="119" t="str">
        <f>IF(ISTEXT($D502),IF($W502="","",IF($X502="","",IF('1. Eingabemaske'!$F$15="","",(IF('1. Eingabemaske'!$F$15=0,($W502/'1. Eingabemaske'!$G$15),($W502-1)/('1. Eingabemaske'!$G$15-1))*$X502)))),"")</f>
        <v/>
      </c>
      <c r="Z502" s="115"/>
      <c r="AA502" s="115"/>
      <c r="AB502" s="116" t="str">
        <f t="shared" si="60"/>
        <v/>
      </c>
      <c r="AC502" s="116" t="str">
        <f>IF(AND(ISTEXT($D502),ISNUMBER($AB502)),IF(HLOOKUP(INT($I502),'1. Eingabemaske'!$I$12:$V$21,5,FALSE)&lt;&gt;0,HLOOKUP(INT($I502),'1. Eingabemaske'!$I$12:$V$21,5,FALSE),""),"")</f>
        <v/>
      </c>
      <c r="AD502" s="120" t="str">
        <f>IF(ISTEXT($D502),IF($AC502="","",IF('1. Eingabemaske'!$F$16="","",(IF('1. Eingabemaske'!$F$16=0,($AB502/'1. Eingabemaske'!$G$16),($AB502-1)/('1. Eingabemaske'!$G$16-1))*$AC502))),"")</f>
        <v/>
      </c>
      <c r="AE502" s="121" t="str">
        <f>IF(ISTEXT($D502),IF(F502="M",IF(L502="","",IF($K502="Frühentwickler",VLOOKUP(INT($I502),'1. Eingabemaske'!$Z$12:$AF$28,5,FALSE),IF($K502="Normalentwickler",VLOOKUP(INT($I502),'1. Eingabemaske'!$Z$12:$AF$23,6,FALSE),IF($K502="Spätentwickler",VLOOKUP(INT($I502),'1. Eingabemaske'!$Z$12:$AF$23,7,FALSE),0)))+((VLOOKUP(INT($I502),'1. Eingabemaske'!$Z$12:$AF$23,2,FALSE))*(($G502-DATE(YEAR($G502),1,1)+1)/365))),IF(F502="W",(IF($K502="Frühentwickler",VLOOKUP(INT($I502),'1. Eingabemaske'!$AH$12:$AN$28,5,FALSE),IF($K502="Normalentwickler",VLOOKUP(INT($I502),'1. Eingabemaske'!$AH$12:$AN$23,6,FALSE),IF($K502="Spätentwickler",VLOOKUP(INT($I502),'1. Eingabemaske'!$AH$12:$AN$23,7,FALSE),0)))+((VLOOKUP(INT($I502),'1. Eingabemaske'!$AH$12:$AN$23,2,FALSE))*(($G502-DATE(YEAR($G502),1,1)+1)/365))),"Geschlecht fehlt!")),"")</f>
        <v/>
      </c>
      <c r="AF502" s="122" t="str">
        <f t="shared" si="61"/>
        <v/>
      </c>
      <c r="AG502" s="115"/>
      <c r="AH502" s="123" t="str">
        <f>IF(AND(ISTEXT($D502),ISNUMBER($AG502)),IF(HLOOKUP(INT($I502),'1. Eingabemaske'!$I$12:$V$21,6,FALSE)&lt;&gt;0,HLOOKUP(INT($I502),'1. Eingabemaske'!$I$12:$V$21,6,FALSE),""),"")</f>
        <v/>
      </c>
      <c r="AI502" s="120" t="str">
        <f>IF(ISTEXT($D502),IF($AH502="","",IF('1. Eingabemaske'!$F$17="","",(IF('1. Eingabemaske'!$F$17=0,($AG502/'1. Eingabemaske'!$G$17),($AG502-1)/('1. Eingabemaske'!$G$17-1))*$AH502))),"")</f>
        <v/>
      </c>
      <c r="AJ502" s="115"/>
      <c r="AK502" s="123" t="str">
        <f>IF(AND(ISTEXT($D502),ISNUMBER($AJ502)),IF(HLOOKUP(INT($I502),'1. Eingabemaske'!$I$12:$V$21,7,FALSE)&lt;&gt;0,HLOOKUP(INT($I502),'1. Eingabemaske'!$I$12:$V$21,7,FALSE),""),"")</f>
        <v/>
      </c>
      <c r="AL502" s="120" t="str">
        <f>IF(ISTEXT($D502),IF(AJ502=0,0,IF($AK502="","",IF('1. Eingabemaske'!$F$18="","",(IF('1. Eingabemaske'!$F$18=0,($AJ502/'1. Eingabemaske'!$G$18),($AJ502-1)/('1. Eingabemaske'!$G$18-1))*$AK502)))),"")</f>
        <v/>
      </c>
      <c r="AM502" s="115"/>
      <c r="AN502" s="123" t="str">
        <f>IF(AND(ISTEXT($D502),ISNUMBER($AM502)),IF(HLOOKUP(INT($I502),'1. Eingabemaske'!$I$12:$V$21,8,FALSE)&lt;&gt;0,HLOOKUP(INT($I502),'1. Eingabemaske'!$I$12:$V$21,8,FALSE),""),"")</f>
        <v/>
      </c>
      <c r="AO502" s="124" t="str">
        <f>IF(ISTEXT($D502),IF($AN502="","",IF('1. Eingabemaske'!#REF!="","",(IF('1. Eingabemaske'!#REF!=0,($AM502/'1. Eingabemaske'!#REF!),($AM502-1)/('1. Eingabemaske'!#REF!-1))*$AN502))),"")</f>
        <v/>
      </c>
      <c r="AP502" s="125"/>
      <c r="AQ502" s="123" t="str">
        <f>IF(AND(ISTEXT($D502),ISNUMBER($AP502)),IF(HLOOKUP(INT($I502),'1. Eingabemaske'!$I$12:$V$21,9,FALSE)&lt;&gt;0,HLOOKUP(INT($I502),'1. Eingabemaske'!$I$12:$V$21,9,FALSE),""),"")</f>
        <v/>
      </c>
      <c r="AR502" s="115"/>
      <c r="AS502" s="123" t="str">
        <f>IF(AND(ISTEXT($D502),ISNUMBER($AR502)),IF(HLOOKUP(INT($I502),'1. Eingabemaske'!$I$12:$V$21,10,FALSE)&lt;&gt;0,HLOOKUP(INT($I502),'1. Eingabemaske'!$I$12:$V$21,10,FALSE),""),"")</f>
        <v/>
      </c>
      <c r="AT502" s="95" t="str">
        <f>IF(ISTEXT($D502),(IF($AQ502="",0,IF('1. Eingabemaske'!$F$19="","",(IF('1. Eingabemaske'!$F$19=0,($AP502/'1. Eingabemaske'!$G$19),($AP502-1)/('1. Eingabemaske'!$G$19-1))*$AQ502)))+IF($AS502="",0,IF('1. Eingabemaske'!$F$20="","",(IF('1. Eingabemaske'!$F$20=0,($AR502/'1. Eingabemaske'!$G$20),($AR502-1)/('1. Eingabemaske'!$G$20-1))*$AS502)))),"")</f>
        <v/>
      </c>
      <c r="AU502" s="115"/>
      <c r="AV502" s="123" t="str">
        <f>IF(AND(ISTEXT($D502),ISNUMBER($AU502)),IF(HLOOKUP(INT($I502),'1. Eingabemaske'!$I$12:$V$21,11,FALSE)&lt;&gt;0,HLOOKUP(INT($I502),'1. Eingabemaske'!$I$12:$V$21,11,FALSE),""),"")</f>
        <v/>
      </c>
      <c r="AW502" s="115"/>
      <c r="AX502" s="123" t="str">
        <f>IF(AND(ISTEXT($D502),ISNUMBER($AW502)),IF(HLOOKUP(INT($I502),'1. Eingabemaske'!$I$12:$V$21,12,FALSE)&lt;&gt;0,HLOOKUP(INT($I502),'1. Eingabemaske'!$I$12:$V$21,12,FALSE),""),"")</f>
        <v/>
      </c>
      <c r="AY502" s="95" t="str">
        <f>IF(ISTEXT($D502),SUM(IF($AV502="",0,IF('1. Eingabemaske'!$F$21="","",(IF('1. Eingabemaske'!$F$21=0,($AU502/'1. Eingabemaske'!$G$21),($AU502-1)/('1. Eingabemaske'!$G$21-1)))*$AV502)),IF($AX502="",0,IF('1. Eingabemaske'!#REF!="","",(IF('1. Eingabemaske'!#REF!=0,($AW502/'1. Eingabemaske'!#REF!),($AW502-1)/('1. Eingabemaske'!#REF!-1)))*$AX502))),"")</f>
        <v/>
      </c>
      <c r="AZ502" s="126" t="str">
        <f t="shared" si="62"/>
        <v>Bitte BES einfügen</v>
      </c>
      <c r="BA502" s="96" t="str">
        <f t="shared" si="63"/>
        <v/>
      </c>
      <c r="BB502" s="112"/>
      <c r="BC502" s="112"/>
      <c r="BD502" s="112"/>
    </row>
    <row r="503" spans="2:56" x14ac:dyDescent="0.4">
      <c r="J503" s="127"/>
      <c r="P503" s="63"/>
      <c r="Q503" s="63"/>
      <c r="U503" s="63"/>
      <c r="V503" s="63"/>
    </row>
    <row r="504" spans="2:56" x14ac:dyDescent="0.4">
      <c r="J504" s="127"/>
      <c r="P504" s="63"/>
      <c r="Q504" s="63"/>
      <c r="U504" s="63"/>
      <c r="V504" s="63"/>
    </row>
    <row r="505" spans="2:56" x14ac:dyDescent="0.4">
      <c r="J505" s="127"/>
      <c r="P505" s="63"/>
      <c r="Q505" s="63"/>
      <c r="U505" s="63"/>
      <c r="V505" s="63"/>
    </row>
    <row r="506" spans="2:56" x14ac:dyDescent="0.4">
      <c r="J506" s="127"/>
      <c r="P506" s="63"/>
      <c r="Q506" s="63"/>
      <c r="U506" s="63"/>
      <c r="V506" s="63"/>
    </row>
    <row r="507" spans="2:56" x14ac:dyDescent="0.4">
      <c r="J507" s="127"/>
      <c r="P507" s="63"/>
      <c r="Q507" s="63"/>
      <c r="U507" s="63"/>
      <c r="V507" s="63"/>
    </row>
    <row r="508" spans="2:56" x14ac:dyDescent="0.4">
      <c r="J508" s="127"/>
      <c r="P508" s="63"/>
      <c r="Q508" s="63"/>
      <c r="U508" s="63"/>
      <c r="V508" s="63"/>
    </row>
    <row r="509" spans="2:56" x14ac:dyDescent="0.4">
      <c r="J509" s="127"/>
      <c r="P509" s="63"/>
      <c r="Q509" s="63"/>
      <c r="U509" s="63"/>
      <c r="V509" s="63"/>
    </row>
    <row r="510" spans="2:56" x14ac:dyDescent="0.4">
      <c r="J510" s="127"/>
      <c r="P510" s="63"/>
      <c r="Q510" s="63"/>
      <c r="U510" s="63"/>
      <c r="V510" s="63"/>
    </row>
    <row r="511" spans="2:56" x14ac:dyDescent="0.4">
      <c r="J511" s="127"/>
      <c r="P511" s="63"/>
      <c r="Q511" s="63"/>
      <c r="U511" s="63"/>
      <c r="V511" s="63"/>
    </row>
    <row r="512" spans="2:56" x14ac:dyDescent="0.4">
      <c r="J512" s="127"/>
      <c r="P512" s="63"/>
      <c r="Q512" s="63"/>
      <c r="U512" s="63"/>
      <c r="V512" s="63"/>
    </row>
    <row r="513" spans="10:22" x14ac:dyDescent="0.4">
      <c r="J513" s="127"/>
      <c r="P513" s="63"/>
      <c r="Q513" s="63"/>
      <c r="U513" s="63"/>
      <c r="V513" s="63"/>
    </row>
    <row r="514" spans="10:22" x14ac:dyDescent="0.4">
      <c r="J514" s="127"/>
      <c r="P514" s="63"/>
      <c r="Q514" s="63"/>
      <c r="U514" s="63"/>
      <c r="V514" s="63"/>
    </row>
    <row r="515" spans="10:22" x14ac:dyDescent="0.4">
      <c r="J515" s="127"/>
      <c r="P515" s="63"/>
      <c r="Q515" s="63"/>
      <c r="U515" s="63"/>
      <c r="V515" s="63"/>
    </row>
    <row r="516" spans="10:22" x14ac:dyDescent="0.4">
      <c r="J516" s="127"/>
      <c r="P516" s="63"/>
      <c r="Q516" s="63"/>
      <c r="U516" s="63"/>
      <c r="V516" s="63"/>
    </row>
    <row r="517" spans="10:22" x14ac:dyDescent="0.4">
      <c r="J517" s="127"/>
      <c r="P517" s="63"/>
      <c r="Q517" s="63"/>
      <c r="U517" s="63"/>
      <c r="V517" s="63"/>
    </row>
    <row r="518" spans="10:22" x14ac:dyDescent="0.4">
      <c r="J518" s="127"/>
      <c r="P518" s="63"/>
      <c r="Q518" s="63"/>
      <c r="U518" s="63"/>
      <c r="V518" s="63"/>
    </row>
    <row r="519" spans="10:22" x14ac:dyDescent="0.4">
      <c r="J519" s="127"/>
      <c r="P519" s="63"/>
      <c r="Q519" s="63"/>
      <c r="U519" s="63"/>
      <c r="V519" s="63"/>
    </row>
    <row r="520" spans="10:22" x14ac:dyDescent="0.4">
      <c r="J520" s="127"/>
      <c r="P520" s="63"/>
      <c r="Q520" s="63"/>
      <c r="U520" s="63"/>
      <c r="V520" s="63"/>
    </row>
    <row r="521" spans="10:22" x14ac:dyDescent="0.4">
      <c r="J521" s="127"/>
      <c r="P521" s="63"/>
      <c r="Q521" s="63"/>
      <c r="U521" s="63"/>
      <c r="V521" s="63"/>
    </row>
    <row r="522" spans="10:22" x14ac:dyDescent="0.4">
      <c r="J522" s="127"/>
      <c r="P522" s="63"/>
      <c r="Q522" s="63"/>
      <c r="U522" s="63"/>
      <c r="V522" s="63"/>
    </row>
    <row r="523" spans="10:22" x14ac:dyDescent="0.4">
      <c r="J523" s="127"/>
      <c r="P523" s="63"/>
      <c r="Q523" s="63"/>
      <c r="U523" s="63"/>
      <c r="V523" s="63"/>
    </row>
    <row r="524" spans="10:22" x14ac:dyDescent="0.4">
      <c r="J524" s="127"/>
      <c r="P524" s="63"/>
      <c r="Q524" s="63"/>
      <c r="U524" s="63"/>
      <c r="V524" s="63"/>
    </row>
    <row r="525" spans="10:22" x14ac:dyDescent="0.4">
      <c r="J525" s="127"/>
      <c r="P525" s="63"/>
      <c r="Q525" s="63"/>
      <c r="U525" s="63"/>
      <c r="V525" s="63"/>
    </row>
    <row r="526" spans="10:22" x14ac:dyDescent="0.4">
      <c r="J526" s="127"/>
      <c r="P526" s="63"/>
      <c r="Q526" s="63"/>
      <c r="U526" s="63"/>
      <c r="V526" s="63"/>
    </row>
    <row r="527" spans="10:22" x14ac:dyDescent="0.4">
      <c r="J527" s="127"/>
      <c r="P527" s="63"/>
      <c r="Q527" s="63"/>
      <c r="U527" s="63"/>
      <c r="V527" s="63"/>
    </row>
    <row r="528" spans="10:22" x14ac:dyDescent="0.4">
      <c r="J528" s="127"/>
      <c r="P528" s="63"/>
      <c r="Q528" s="63"/>
      <c r="U528" s="63"/>
      <c r="V528" s="63"/>
    </row>
    <row r="529" spans="10:22" x14ac:dyDescent="0.4">
      <c r="J529" s="127"/>
      <c r="P529" s="63"/>
      <c r="Q529" s="63"/>
      <c r="U529" s="63"/>
      <c r="V529" s="63"/>
    </row>
    <row r="530" spans="10:22" x14ac:dyDescent="0.4">
      <c r="J530" s="127"/>
      <c r="P530" s="63"/>
      <c r="Q530" s="63"/>
      <c r="U530" s="63"/>
      <c r="V530" s="63"/>
    </row>
    <row r="531" spans="10:22" x14ac:dyDescent="0.4">
      <c r="J531" s="127"/>
      <c r="P531" s="63"/>
      <c r="Q531" s="63"/>
      <c r="U531" s="63"/>
      <c r="V531" s="63"/>
    </row>
    <row r="532" spans="10:22" x14ac:dyDescent="0.4">
      <c r="J532" s="127"/>
      <c r="P532" s="63"/>
      <c r="Q532" s="63"/>
      <c r="U532" s="63"/>
      <c r="V532" s="63"/>
    </row>
    <row r="533" spans="10:22" x14ac:dyDescent="0.4">
      <c r="J533" s="127"/>
      <c r="P533" s="63"/>
      <c r="Q533" s="63"/>
      <c r="U533" s="63"/>
      <c r="V533" s="63"/>
    </row>
    <row r="534" spans="10:22" x14ac:dyDescent="0.4">
      <c r="J534" s="127"/>
      <c r="P534" s="63"/>
      <c r="Q534" s="63"/>
      <c r="U534" s="63"/>
      <c r="V534" s="63"/>
    </row>
    <row r="535" spans="10:22" x14ac:dyDescent="0.4">
      <c r="J535" s="127"/>
      <c r="P535" s="63"/>
      <c r="Q535" s="63"/>
      <c r="U535" s="63"/>
      <c r="V535" s="63"/>
    </row>
    <row r="536" spans="10:22" x14ac:dyDescent="0.4">
      <c r="J536" s="127"/>
      <c r="P536" s="63"/>
      <c r="Q536" s="63"/>
      <c r="U536" s="63"/>
      <c r="V536" s="63"/>
    </row>
    <row r="537" spans="10:22" x14ac:dyDescent="0.4">
      <c r="J537" s="127"/>
      <c r="P537" s="63"/>
      <c r="Q537" s="63"/>
      <c r="U537" s="63"/>
      <c r="V537" s="63"/>
    </row>
    <row r="538" spans="10:22" x14ac:dyDescent="0.4">
      <c r="J538" s="127"/>
      <c r="P538" s="63"/>
      <c r="Q538" s="63"/>
      <c r="U538" s="63"/>
      <c r="V538" s="63"/>
    </row>
    <row r="539" spans="10:22" x14ac:dyDescent="0.4">
      <c r="J539" s="127"/>
      <c r="P539" s="63"/>
      <c r="Q539" s="63"/>
      <c r="U539" s="63"/>
      <c r="V539" s="63"/>
    </row>
    <row r="540" spans="10:22" x14ac:dyDescent="0.4">
      <c r="J540" s="127"/>
      <c r="P540" s="63"/>
      <c r="Q540" s="63"/>
      <c r="U540" s="63"/>
      <c r="V540" s="63"/>
    </row>
    <row r="541" spans="10:22" x14ac:dyDescent="0.4">
      <c r="J541" s="127"/>
      <c r="P541" s="63"/>
      <c r="Q541" s="63"/>
      <c r="U541" s="63"/>
      <c r="V541" s="63"/>
    </row>
    <row r="542" spans="10:22" x14ac:dyDescent="0.4">
      <c r="J542" s="127"/>
      <c r="P542" s="63"/>
      <c r="Q542" s="63"/>
      <c r="U542" s="63"/>
      <c r="V542" s="63"/>
    </row>
    <row r="543" spans="10:22" x14ac:dyDescent="0.4">
      <c r="J543" s="127"/>
      <c r="P543" s="63"/>
      <c r="Q543" s="63"/>
      <c r="U543" s="63"/>
      <c r="V543" s="63"/>
    </row>
    <row r="544" spans="10:22" x14ac:dyDescent="0.4">
      <c r="J544" s="127"/>
      <c r="P544" s="63"/>
      <c r="Q544" s="63"/>
      <c r="U544" s="63"/>
      <c r="V544" s="63"/>
    </row>
    <row r="545" spans="10:22" x14ac:dyDescent="0.4">
      <c r="J545" s="127"/>
      <c r="P545" s="63"/>
      <c r="Q545" s="63"/>
      <c r="U545" s="63"/>
      <c r="V545" s="63"/>
    </row>
    <row r="546" spans="10:22" x14ac:dyDescent="0.4">
      <c r="J546" s="127"/>
      <c r="P546" s="63"/>
      <c r="Q546" s="63"/>
      <c r="U546" s="63"/>
      <c r="V546" s="63"/>
    </row>
    <row r="547" spans="10:22" x14ac:dyDescent="0.4">
      <c r="J547" s="127"/>
      <c r="P547" s="63"/>
      <c r="Q547" s="63"/>
      <c r="U547" s="63"/>
      <c r="V547" s="63"/>
    </row>
    <row r="548" spans="10:22" x14ac:dyDescent="0.4">
      <c r="J548" s="127"/>
      <c r="P548" s="63"/>
      <c r="Q548" s="63"/>
      <c r="U548" s="63"/>
      <c r="V548" s="63"/>
    </row>
    <row r="549" spans="10:22" x14ac:dyDescent="0.4">
      <c r="J549" s="127"/>
      <c r="P549" s="63"/>
      <c r="Q549" s="63"/>
      <c r="U549" s="63"/>
      <c r="V549" s="63"/>
    </row>
    <row r="550" spans="10:22" x14ac:dyDescent="0.4">
      <c r="J550" s="127"/>
      <c r="P550" s="63"/>
      <c r="Q550" s="63"/>
      <c r="U550" s="63"/>
      <c r="V550" s="63"/>
    </row>
    <row r="551" spans="10:22" x14ac:dyDescent="0.4">
      <c r="J551" s="127"/>
      <c r="P551" s="63"/>
      <c r="Q551" s="63"/>
      <c r="U551" s="63"/>
      <c r="V551" s="63"/>
    </row>
    <row r="552" spans="10:22" x14ac:dyDescent="0.4">
      <c r="J552" s="127"/>
      <c r="P552" s="63"/>
      <c r="Q552" s="63"/>
      <c r="U552" s="63"/>
      <c r="V552" s="63"/>
    </row>
    <row r="553" spans="10:22" x14ac:dyDescent="0.4">
      <c r="J553" s="127"/>
      <c r="P553" s="63"/>
      <c r="Q553" s="63"/>
      <c r="U553" s="63"/>
      <c r="V553" s="63"/>
    </row>
    <row r="554" spans="10:22" x14ac:dyDescent="0.4">
      <c r="J554" s="127"/>
      <c r="P554" s="63"/>
      <c r="Q554" s="63"/>
      <c r="U554" s="63"/>
      <c r="V554" s="63"/>
    </row>
    <row r="555" spans="10:22" x14ac:dyDescent="0.4">
      <c r="J555" s="127"/>
      <c r="P555" s="63"/>
      <c r="Q555" s="63"/>
      <c r="U555" s="63"/>
      <c r="V555" s="63"/>
    </row>
    <row r="556" spans="10:22" x14ac:dyDescent="0.4">
      <c r="J556" s="127"/>
      <c r="P556" s="63"/>
      <c r="Q556" s="63"/>
      <c r="U556" s="63"/>
      <c r="V556" s="63"/>
    </row>
    <row r="557" spans="10:22" x14ac:dyDescent="0.4">
      <c r="J557" s="127"/>
      <c r="P557" s="63"/>
      <c r="Q557" s="63"/>
      <c r="U557" s="63"/>
      <c r="V557" s="63"/>
    </row>
    <row r="558" spans="10:22" x14ac:dyDescent="0.4">
      <c r="J558" s="127"/>
      <c r="P558" s="63"/>
      <c r="Q558" s="63"/>
      <c r="U558" s="63"/>
      <c r="V558" s="63"/>
    </row>
    <row r="559" spans="10:22" x14ac:dyDescent="0.4">
      <c r="J559" s="127"/>
      <c r="P559" s="63"/>
      <c r="Q559" s="63"/>
      <c r="U559" s="63"/>
      <c r="V559" s="63"/>
    </row>
    <row r="560" spans="10:22" x14ac:dyDescent="0.4">
      <c r="J560" s="127"/>
      <c r="P560" s="63"/>
      <c r="Q560" s="63"/>
      <c r="U560" s="63"/>
      <c r="V560" s="63"/>
    </row>
    <row r="561" spans="10:22" x14ac:dyDescent="0.4">
      <c r="J561" s="127"/>
      <c r="P561" s="63"/>
      <c r="Q561" s="63"/>
      <c r="U561" s="63"/>
      <c r="V561" s="63"/>
    </row>
    <row r="562" spans="10:22" x14ac:dyDescent="0.4">
      <c r="J562" s="127"/>
      <c r="P562" s="63"/>
      <c r="Q562" s="63"/>
      <c r="U562" s="63"/>
      <c r="V562" s="63"/>
    </row>
    <row r="563" spans="10:22" x14ac:dyDescent="0.4">
      <c r="J563" s="127"/>
      <c r="P563" s="63"/>
      <c r="Q563" s="63"/>
      <c r="U563" s="63"/>
      <c r="V563" s="63"/>
    </row>
    <row r="564" spans="10:22" x14ac:dyDescent="0.4">
      <c r="J564" s="127"/>
      <c r="P564" s="63"/>
      <c r="Q564" s="63"/>
      <c r="U564" s="63"/>
      <c r="V564" s="63"/>
    </row>
    <row r="565" spans="10:22" x14ac:dyDescent="0.4">
      <c r="J565" s="127"/>
      <c r="P565" s="63"/>
      <c r="Q565" s="63"/>
      <c r="U565" s="63"/>
      <c r="V565" s="63"/>
    </row>
    <row r="566" spans="10:22" x14ac:dyDescent="0.4">
      <c r="J566" s="127"/>
      <c r="P566" s="63"/>
      <c r="Q566" s="63"/>
      <c r="U566" s="63"/>
      <c r="V566" s="63"/>
    </row>
    <row r="567" spans="10:22" x14ac:dyDescent="0.4">
      <c r="J567" s="127"/>
      <c r="P567" s="63"/>
      <c r="Q567" s="63"/>
      <c r="U567" s="63"/>
      <c r="V567" s="63"/>
    </row>
    <row r="568" spans="10:22" x14ac:dyDescent="0.4">
      <c r="J568" s="127"/>
      <c r="P568" s="63"/>
      <c r="Q568" s="63"/>
      <c r="U568" s="63"/>
      <c r="V568" s="63"/>
    </row>
    <row r="569" spans="10:22" x14ac:dyDescent="0.4">
      <c r="J569" s="127"/>
      <c r="P569" s="63"/>
      <c r="Q569" s="63"/>
      <c r="U569" s="63"/>
      <c r="V569" s="63"/>
    </row>
    <row r="570" spans="10:22" x14ac:dyDescent="0.4">
      <c r="J570" s="127"/>
      <c r="P570" s="63"/>
      <c r="Q570" s="63"/>
      <c r="U570" s="63"/>
      <c r="V570" s="63"/>
    </row>
    <row r="571" spans="10:22" x14ac:dyDescent="0.4">
      <c r="J571" s="127"/>
      <c r="P571" s="63"/>
      <c r="Q571" s="63"/>
      <c r="U571" s="63"/>
      <c r="V571" s="63"/>
    </row>
    <row r="572" spans="10:22" x14ac:dyDescent="0.4">
      <c r="J572" s="127"/>
      <c r="P572" s="63"/>
      <c r="Q572" s="63"/>
      <c r="U572" s="63"/>
      <c r="V572" s="63"/>
    </row>
    <row r="573" spans="10:22" x14ac:dyDescent="0.4">
      <c r="J573" s="127"/>
      <c r="P573" s="63"/>
      <c r="Q573" s="63"/>
      <c r="U573" s="63"/>
      <c r="V573" s="63"/>
    </row>
    <row r="574" spans="10:22" x14ac:dyDescent="0.4">
      <c r="J574" s="127"/>
      <c r="P574" s="63"/>
      <c r="Q574" s="63"/>
      <c r="U574" s="63"/>
      <c r="V574" s="63"/>
    </row>
    <row r="575" spans="10:22" x14ac:dyDescent="0.4">
      <c r="J575" s="127"/>
      <c r="P575" s="63"/>
      <c r="Q575" s="63"/>
      <c r="U575" s="63"/>
      <c r="V575" s="63"/>
    </row>
    <row r="576" spans="10:22" x14ac:dyDescent="0.4">
      <c r="J576" s="127"/>
      <c r="P576" s="63"/>
      <c r="Q576" s="63"/>
      <c r="U576" s="63"/>
      <c r="V576" s="63"/>
    </row>
    <row r="577" spans="10:22" x14ac:dyDescent="0.4">
      <c r="J577" s="127"/>
      <c r="P577" s="63"/>
      <c r="Q577" s="63"/>
      <c r="U577" s="63"/>
      <c r="V577" s="63"/>
    </row>
    <row r="578" spans="10:22" x14ac:dyDescent="0.4">
      <c r="J578" s="127"/>
      <c r="P578" s="63"/>
      <c r="Q578" s="63"/>
      <c r="U578" s="63"/>
      <c r="V578" s="63"/>
    </row>
    <row r="579" spans="10:22" x14ac:dyDescent="0.4">
      <c r="J579" s="127"/>
      <c r="P579" s="63"/>
      <c r="Q579" s="63"/>
      <c r="U579" s="63"/>
      <c r="V579" s="63"/>
    </row>
    <row r="580" spans="10:22" x14ac:dyDescent="0.4">
      <c r="J580" s="127"/>
      <c r="P580" s="63"/>
      <c r="Q580" s="63"/>
      <c r="U580" s="63"/>
      <c r="V580" s="63"/>
    </row>
    <row r="581" spans="10:22" x14ac:dyDescent="0.4">
      <c r="J581" s="127"/>
      <c r="P581" s="63"/>
      <c r="Q581" s="63"/>
      <c r="U581" s="63"/>
      <c r="V581" s="63"/>
    </row>
    <row r="582" spans="10:22" x14ac:dyDescent="0.4">
      <c r="J582" s="127"/>
      <c r="P582" s="63"/>
      <c r="Q582" s="63"/>
      <c r="U582" s="63"/>
      <c r="V582" s="63"/>
    </row>
    <row r="583" spans="10:22" x14ac:dyDescent="0.4">
      <c r="J583" s="127"/>
      <c r="P583" s="63"/>
      <c r="Q583" s="63"/>
      <c r="U583" s="63"/>
      <c r="V583" s="63"/>
    </row>
    <row r="584" spans="10:22" x14ac:dyDescent="0.4">
      <c r="J584" s="127"/>
      <c r="P584" s="63"/>
      <c r="Q584" s="63"/>
      <c r="U584" s="63"/>
      <c r="V584" s="63"/>
    </row>
    <row r="585" spans="10:22" x14ac:dyDescent="0.4">
      <c r="J585" s="127"/>
      <c r="P585" s="63"/>
      <c r="Q585" s="63"/>
      <c r="U585" s="63"/>
      <c r="V585" s="63"/>
    </row>
    <row r="586" spans="10:22" x14ac:dyDescent="0.4">
      <c r="J586" s="127"/>
      <c r="P586" s="63"/>
      <c r="Q586" s="63"/>
      <c r="U586" s="63"/>
      <c r="V586" s="63"/>
    </row>
    <row r="587" spans="10:22" x14ac:dyDescent="0.4">
      <c r="J587" s="127"/>
      <c r="P587" s="63"/>
      <c r="Q587" s="63"/>
      <c r="U587" s="63"/>
      <c r="V587" s="63"/>
    </row>
    <row r="588" spans="10:22" x14ac:dyDescent="0.4">
      <c r="J588" s="127"/>
      <c r="P588" s="63"/>
      <c r="Q588" s="63"/>
      <c r="U588" s="63"/>
      <c r="V588" s="63"/>
    </row>
    <row r="589" spans="10:22" x14ac:dyDescent="0.4">
      <c r="J589" s="127"/>
      <c r="P589" s="63"/>
      <c r="Q589" s="63"/>
      <c r="U589" s="63"/>
      <c r="V589" s="63"/>
    </row>
    <row r="590" spans="10:22" x14ac:dyDescent="0.4">
      <c r="J590" s="127"/>
      <c r="P590" s="63"/>
      <c r="Q590" s="63"/>
      <c r="U590" s="63"/>
      <c r="V590" s="63"/>
    </row>
    <row r="591" spans="10:22" x14ac:dyDescent="0.4">
      <c r="J591" s="127"/>
      <c r="P591" s="63"/>
      <c r="Q591" s="63"/>
      <c r="U591" s="63"/>
      <c r="V591" s="63"/>
    </row>
    <row r="592" spans="10:22" x14ac:dyDescent="0.4">
      <c r="J592" s="127"/>
      <c r="P592" s="63"/>
      <c r="Q592" s="63"/>
      <c r="U592" s="63"/>
      <c r="V592" s="63"/>
    </row>
    <row r="593" spans="10:22" x14ac:dyDescent="0.4">
      <c r="J593" s="127"/>
      <c r="P593" s="63"/>
      <c r="Q593" s="63"/>
      <c r="U593" s="63"/>
      <c r="V593" s="63"/>
    </row>
    <row r="594" spans="10:22" x14ac:dyDescent="0.4">
      <c r="J594" s="127"/>
      <c r="P594" s="63"/>
      <c r="Q594" s="63"/>
      <c r="U594" s="63"/>
      <c r="V594" s="63"/>
    </row>
    <row r="595" spans="10:22" x14ac:dyDescent="0.4">
      <c r="J595" s="127"/>
      <c r="P595" s="63"/>
      <c r="Q595" s="63"/>
      <c r="U595" s="63"/>
      <c r="V595" s="63"/>
    </row>
    <row r="596" spans="10:22" x14ac:dyDescent="0.4">
      <c r="J596" s="127"/>
      <c r="P596" s="63"/>
      <c r="Q596" s="63"/>
      <c r="U596" s="63"/>
      <c r="V596" s="63"/>
    </row>
    <row r="597" spans="10:22" x14ac:dyDescent="0.4">
      <c r="J597" s="127"/>
      <c r="P597" s="63"/>
      <c r="Q597" s="63"/>
      <c r="U597" s="63"/>
      <c r="V597" s="63"/>
    </row>
    <row r="598" spans="10:22" x14ac:dyDescent="0.4">
      <c r="J598" s="127"/>
      <c r="P598" s="63"/>
      <c r="Q598" s="63"/>
      <c r="U598" s="63"/>
      <c r="V598" s="63"/>
    </row>
    <row r="599" spans="10:22" x14ac:dyDescent="0.4">
      <c r="J599" s="127"/>
      <c r="P599" s="63"/>
      <c r="Q599" s="63"/>
      <c r="U599" s="63"/>
      <c r="V599" s="63"/>
    </row>
    <row r="600" spans="10:22" x14ac:dyDescent="0.4">
      <c r="J600" s="127"/>
      <c r="P600" s="63"/>
      <c r="Q600" s="63"/>
      <c r="U600" s="63"/>
      <c r="V600" s="63"/>
    </row>
    <row r="601" spans="10:22" x14ac:dyDescent="0.4">
      <c r="J601" s="127"/>
      <c r="P601" s="63"/>
      <c r="Q601" s="63"/>
      <c r="U601" s="63"/>
      <c r="V601" s="63"/>
    </row>
    <row r="602" spans="10:22" x14ac:dyDescent="0.4">
      <c r="J602" s="127"/>
      <c r="P602" s="63"/>
      <c r="Q602" s="63"/>
      <c r="U602" s="63"/>
      <c r="V602" s="63"/>
    </row>
    <row r="603" spans="10:22" x14ac:dyDescent="0.4">
      <c r="J603" s="127"/>
      <c r="P603" s="63"/>
      <c r="Q603" s="63"/>
      <c r="U603" s="63"/>
      <c r="V603" s="63"/>
    </row>
    <row r="604" spans="10:22" x14ac:dyDescent="0.4">
      <c r="J604" s="127"/>
      <c r="P604" s="63"/>
      <c r="Q604" s="63"/>
      <c r="U604" s="63"/>
      <c r="V604" s="63"/>
    </row>
    <row r="605" spans="10:22" x14ac:dyDescent="0.4">
      <c r="J605" s="127"/>
      <c r="P605" s="63"/>
      <c r="Q605" s="63"/>
      <c r="U605" s="63"/>
      <c r="V605" s="63"/>
    </row>
    <row r="606" spans="10:22" x14ac:dyDescent="0.4">
      <c r="J606" s="127"/>
      <c r="P606" s="63"/>
      <c r="Q606" s="63"/>
      <c r="U606" s="63"/>
      <c r="V606" s="63"/>
    </row>
    <row r="607" spans="10:22" x14ac:dyDescent="0.4">
      <c r="J607" s="127"/>
      <c r="P607" s="63"/>
      <c r="Q607" s="63"/>
      <c r="U607" s="63"/>
      <c r="V607" s="63"/>
    </row>
    <row r="608" spans="10:22" x14ac:dyDescent="0.4">
      <c r="J608" s="127"/>
      <c r="P608" s="63"/>
      <c r="Q608" s="63"/>
      <c r="U608" s="63"/>
      <c r="V608" s="63"/>
    </row>
    <row r="609" spans="10:22" x14ac:dyDescent="0.4">
      <c r="J609" s="127"/>
      <c r="P609" s="63"/>
      <c r="Q609" s="63"/>
      <c r="U609" s="63"/>
      <c r="V609" s="63"/>
    </row>
    <row r="610" spans="10:22" x14ac:dyDescent="0.4">
      <c r="J610" s="127"/>
      <c r="P610" s="63"/>
      <c r="Q610" s="63"/>
      <c r="U610" s="63"/>
      <c r="V610" s="63"/>
    </row>
    <row r="611" spans="10:22" x14ac:dyDescent="0.4">
      <c r="J611" s="127"/>
      <c r="P611" s="63"/>
      <c r="Q611" s="63"/>
      <c r="U611" s="63"/>
      <c r="V611" s="63"/>
    </row>
    <row r="612" spans="10:22" x14ac:dyDescent="0.4">
      <c r="J612" s="127"/>
      <c r="P612" s="63"/>
      <c r="Q612" s="63"/>
      <c r="U612" s="63"/>
      <c r="V612" s="63"/>
    </row>
    <row r="613" spans="10:22" x14ac:dyDescent="0.4">
      <c r="J613" s="127"/>
      <c r="P613" s="63"/>
      <c r="Q613" s="63"/>
      <c r="U613" s="63"/>
      <c r="V613" s="63"/>
    </row>
    <row r="614" spans="10:22" x14ac:dyDescent="0.4">
      <c r="J614" s="127"/>
      <c r="P614" s="63"/>
      <c r="Q614" s="63"/>
      <c r="U614" s="63"/>
      <c r="V614" s="63"/>
    </row>
  </sheetData>
  <sortState xmlns:xlrd2="http://schemas.microsoft.com/office/spreadsheetml/2017/richdata2" ref="D9:BD502">
    <sortCondition ref="I9:I502"/>
    <sortCondition ref="BA9:BA502"/>
  </sortState>
  <mergeCells count="46">
    <mergeCell ref="C6:C7"/>
    <mergeCell ref="C4:H4"/>
    <mergeCell ref="Z5:AC6"/>
    <mergeCell ref="AU4:AY4"/>
    <mergeCell ref="AG4:AI4"/>
    <mergeCell ref="AY5:AY7"/>
    <mergeCell ref="P4:AF4"/>
    <mergeCell ref="AJ4:AL4"/>
    <mergeCell ref="Y5:Y7"/>
    <mergeCell ref="AD5:AD7"/>
    <mergeCell ref="AU5:AV6"/>
    <mergeCell ref="AW5:AX6"/>
    <mergeCell ref="AR5:AS6"/>
    <mergeCell ref="AP5:AQ6"/>
    <mergeCell ref="P5:S6"/>
    <mergeCell ref="U5:X6"/>
    <mergeCell ref="AM4:AO4"/>
    <mergeCell ref="AO5:AO7"/>
    <mergeCell ref="AE5:AE7"/>
    <mergeCell ref="AJ5:AK6"/>
    <mergeCell ref="AM5:AN6"/>
    <mergeCell ref="AG5:AH6"/>
    <mergeCell ref="AL5:AL7"/>
    <mergeCell ref="AF5:AF7"/>
    <mergeCell ref="AI5:AI7"/>
    <mergeCell ref="AP4:AT4"/>
    <mergeCell ref="BD4:BD7"/>
    <mergeCell ref="BA6:BA7"/>
    <mergeCell ref="BB6:BB7"/>
    <mergeCell ref="AZ6:AZ7"/>
    <mergeCell ref="AT5:AT7"/>
    <mergeCell ref="BC4:BC7"/>
    <mergeCell ref="AZ4:BB4"/>
    <mergeCell ref="D6:D7"/>
    <mergeCell ref="E6:E7"/>
    <mergeCell ref="G6:G7"/>
    <mergeCell ref="H6:H7"/>
    <mergeCell ref="T5:T7"/>
    <mergeCell ref="K5:K7"/>
    <mergeCell ref="F5:F7"/>
    <mergeCell ref="L4:O4"/>
    <mergeCell ref="I5:I7"/>
    <mergeCell ref="L5:M6"/>
    <mergeCell ref="N5:N7"/>
    <mergeCell ref="J5:J7"/>
    <mergeCell ref="O5:O7"/>
  </mergeCells>
  <phoneticPr fontId="15" type="noConversion"/>
  <conditionalFormatting sqref="K26:K502">
    <cfRule type="containsBlanks" dxfId="59" priority="2">
      <formula>LEN(TRIM(K26))=0</formula>
    </cfRule>
  </conditionalFormatting>
  <conditionalFormatting sqref="K9:K25">
    <cfRule type="containsBlanks" dxfId="58" priority="1">
      <formula>LEN(TRIM(K9))=0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0000000}">
          <x14:formula1>
            <xm:f>'Drop Down Liste'!$C$2:$C$5</xm:f>
          </x14:formula1>
          <xm:sqref>K9:K502</xm:sqref>
        </x14:dataValidation>
        <x14:dataValidation type="whole" errorStyle="warning" allowBlank="1" showInputMessage="1" showErrorMessage="1" errorTitle="Falscher Wert!" error="Der Wert muss der selbsdefinierte Skala (siehe Eingabemaske) entsprechen." xr:uid="{00000000-0002-0000-0100-000001000000}">
          <x14:formula1>
            <xm:f>'1. Eingabemaske'!$F$14</xm:f>
          </x14:formula1>
          <x14:formula2>
            <xm:f>'1. Eingabemaske'!$G$14</xm:f>
          </x14:formula2>
          <xm:sqref>P9:Q502</xm:sqref>
        </x14:dataValidation>
        <x14:dataValidation type="whole" errorStyle="warning" allowBlank="1" showInputMessage="1" showErrorMessage="1" errorTitle="Falscher Wert!" error="Der Wert muss der selbsdefinierte Skala (siehe Eingabemaske) entsprechen." xr:uid="{00000000-0002-0000-0100-000002000000}">
          <x14:formula1>
            <xm:f>'1. Eingabemaske'!$F$15</xm:f>
          </x14:formula1>
          <x14:formula2>
            <xm:f>'1. Eingabemaske'!$G$15</xm:f>
          </x14:formula2>
          <xm:sqref>U9:V502</xm:sqref>
        </x14:dataValidation>
        <x14:dataValidation type="whole" errorStyle="warning" allowBlank="1" showInputMessage="1" showErrorMessage="1" errorTitle="Falscher Wert!" error="Der Wert muss der selbsdefinierte Skala (siehe Eingabemaske) entsprechen." xr:uid="{00000000-0002-0000-0100-000003000000}">
          <x14:formula1>
            <xm:f>'1. Eingabemaske'!$F$16</xm:f>
          </x14:formula1>
          <x14:formula2>
            <xm:f>'1. Eingabemaske'!$G$16</xm:f>
          </x14:formula2>
          <xm:sqref>Z9:AA502</xm:sqref>
        </x14:dataValidation>
        <x14:dataValidation type="whole" errorStyle="warning" allowBlank="1" showInputMessage="1" showErrorMessage="1" errorTitle="Falscher Wert!" error="Der Wert muss der selbsdefinierte Skala (siehe Eingabemaske) entsprechen." xr:uid="{00000000-0002-0000-0100-000004000000}">
          <x14:formula1>
            <xm:f>'1. Eingabemaske'!$F$17</xm:f>
          </x14:formula1>
          <x14:formula2>
            <xm:f>'1. Eingabemaske'!$G$17</xm:f>
          </x14:formula2>
          <xm:sqref>AG9:AG502</xm:sqref>
        </x14:dataValidation>
        <x14:dataValidation type="list" allowBlank="1" showInputMessage="1" showErrorMessage="1" xr:uid="{00000000-0002-0000-0100-000005000000}">
          <x14:formula1>
            <xm:f>'Drop Down Liste'!$C$9:$C$10</xm:f>
          </x14:formula1>
          <xm:sqref>BC9:BC502</xm:sqref>
        </x14:dataValidation>
        <x14:dataValidation type="list" allowBlank="1" showInputMessage="1" showErrorMessage="1" xr:uid="{00000000-0002-0000-0100-000006000000}">
          <x14:formula1>
            <xm:f>'Drop Down Liste'!$C$12:$C$15</xm:f>
          </x14:formula1>
          <xm:sqref>BB9:BB502</xm:sqref>
        </x14:dataValidation>
        <x14:dataValidation type="whole" errorStyle="warning" allowBlank="1" showInputMessage="1" showErrorMessage="1" errorTitle="Falscher Wert!" error="Der Wert muss der selbsdefinierte Skala (siehe Eingabemaske) entsprechen." xr:uid="{00000000-0002-0000-0100-000008000000}">
          <x14:formula1>
            <xm:f>'1. Eingabemaske'!$F$21</xm:f>
          </x14:formula1>
          <x14:formula2>
            <xm:f>'1. Eingabemaske'!$G$21</xm:f>
          </x14:formula2>
          <xm:sqref>AU9:AU502</xm:sqref>
        </x14:dataValidation>
        <x14:dataValidation type="list" allowBlank="1" showInputMessage="1" showErrorMessage="1" xr:uid="{00000000-0002-0000-0100-00000A000000}">
          <x14:formula1>
            <xm:f>'Drop Down Liste'!$C$5:$C$7</xm:f>
          </x14:formula1>
          <xm:sqref>F9:F502</xm:sqref>
        </x14:dataValidation>
        <x14:dataValidation type="whole" allowBlank="1" showInputMessage="1" showErrorMessage="1" xr:uid="{00000000-0002-0000-0100-00000B000000}">
          <x14:formula1>
            <xm:f>'1. Eingabemaske'!$F$13</xm:f>
          </x14:formula1>
          <x14:formula2>
            <xm:f>'1. Eingabemaske'!$G$13</xm:f>
          </x14:formula2>
          <xm:sqref>L9:L502</xm:sqref>
        </x14:dataValidation>
        <x14:dataValidation type="whole" errorStyle="warning" allowBlank="1" showInputMessage="1" showErrorMessage="1" errorTitle="Falscher Wert!" error="Der Wert muss der selbsdefinierte Skala (siehe Eingabemaske) entsprechen." xr:uid="{00000000-0002-0000-0100-00000D000000}">
          <x14:formula1>
            <xm:f>'1. Eingabemaske'!$F$18</xm:f>
          </x14:formula1>
          <x14:formula2>
            <xm:f>'1. Eingabemaske'!$G$18</xm:f>
          </x14:formula2>
          <xm:sqref>AJ9:AJ502</xm:sqref>
        </x14:dataValidation>
        <x14:dataValidation type="whole" errorStyle="warning" allowBlank="1" showInputMessage="1" showErrorMessage="1" errorTitle="Falscher Wert!" error="Der Wert muss der selbsdefinierte Skala (siehe Eingabemaske) entsprechen." xr:uid="{00000000-0002-0000-0100-00000E000000}">
          <x14:formula1>
            <xm:f>'1. Eingabemaske'!$F$19</xm:f>
          </x14:formula1>
          <x14:formula2>
            <xm:f>'1. Eingabemaske'!$G$19</xm:f>
          </x14:formula2>
          <xm:sqref>AP9:AP502</xm:sqref>
        </x14:dataValidation>
        <x14:dataValidation type="whole" errorStyle="warning" allowBlank="1" showInputMessage="1" showErrorMessage="1" errorTitle="Falscher Wert!" error="Der Wert muss der selbsdefinierte Skala (siehe Eingabemaske) entsprechen." xr:uid="{00000000-0002-0000-0100-00000F000000}">
          <x14:formula1>
            <xm:f>'1. Eingabemaske'!$F$20</xm:f>
          </x14:formula1>
          <x14:formula2>
            <xm:f>'1. Eingabemaske'!$G$20</xm:f>
          </x14:formula2>
          <xm:sqref>AR9:AR502</xm:sqref>
        </x14:dataValidation>
        <x14:dataValidation type="whole" errorStyle="warning" allowBlank="1" showInputMessage="1" showErrorMessage="1" errorTitle="Falscher Wert!" error="Der Wert muss der selbsdefinierte Skala (siehe Eingabemaske) entsprechen." xr:uid="{00000000-0002-0000-0100-000007000000}">
          <x14:formula1>
            <xm:f>'1. Eingabemaske'!#REF!</xm:f>
          </x14:formula1>
          <x14:formula2>
            <xm:f>'1. Eingabemaske'!#REF!</xm:f>
          </x14:formula2>
          <xm:sqref>AM9:AM502 AW9:AW502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C27"/>
  <sheetViews>
    <sheetView workbookViewId="0">
      <selection activeCell="K23" sqref="K23"/>
    </sheetView>
  </sheetViews>
  <sheetFormatPr baseColWidth="10" defaultColWidth="11.3984375" defaultRowHeight="12.75" x14ac:dyDescent="0.35"/>
  <cols>
    <col min="2" max="2" width="27.73046875" bestFit="1" customWidth="1"/>
  </cols>
  <sheetData>
    <row r="1" spans="1:3" x14ac:dyDescent="0.35">
      <c r="A1" s="1"/>
      <c r="B1" s="1"/>
      <c r="C1" s="1"/>
    </row>
    <row r="2" spans="1:3" x14ac:dyDescent="0.35">
      <c r="A2" s="1"/>
      <c r="B2" s="1" t="s">
        <v>91</v>
      </c>
      <c r="C2" s="1" t="s">
        <v>90</v>
      </c>
    </row>
    <row r="3" spans="1:3" x14ac:dyDescent="0.35">
      <c r="A3" s="1"/>
      <c r="B3" s="1"/>
      <c r="C3" s="1" t="s">
        <v>89</v>
      </c>
    </row>
    <row r="4" spans="1:3" x14ac:dyDescent="0.35">
      <c r="A4" s="1"/>
      <c r="B4" s="1"/>
      <c r="C4" s="1" t="s">
        <v>87</v>
      </c>
    </row>
    <row r="5" spans="1:3" x14ac:dyDescent="0.35">
      <c r="A5" s="1"/>
      <c r="B5" s="1"/>
      <c r="C5" s="1"/>
    </row>
    <row r="6" spans="1:3" x14ac:dyDescent="0.35">
      <c r="A6" s="1"/>
      <c r="B6" s="1" t="s">
        <v>92</v>
      </c>
      <c r="C6" s="1" t="s">
        <v>86</v>
      </c>
    </row>
    <row r="7" spans="1:3" x14ac:dyDescent="0.35">
      <c r="A7" s="1"/>
      <c r="B7" s="1"/>
      <c r="C7" s="1" t="s">
        <v>88</v>
      </c>
    </row>
    <row r="8" spans="1:3" x14ac:dyDescent="0.35">
      <c r="A8" s="1"/>
      <c r="B8" s="1"/>
      <c r="C8" s="1"/>
    </row>
    <row r="9" spans="1:3" x14ac:dyDescent="0.35">
      <c r="A9" s="1"/>
      <c r="B9" s="1" t="s">
        <v>34</v>
      </c>
      <c r="C9" s="1" t="s">
        <v>93</v>
      </c>
    </row>
    <row r="10" spans="1:3" x14ac:dyDescent="0.35">
      <c r="A10" s="1"/>
      <c r="B10" s="1"/>
      <c r="C10" s="1" t="s">
        <v>94</v>
      </c>
    </row>
    <row r="11" spans="1:3" x14ac:dyDescent="0.35">
      <c r="A11" s="1"/>
      <c r="B11" s="1"/>
      <c r="C11" s="1"/>
    </row>
    <row r="12" spans="1:3" x14ac:dyDescent="0.35">
      <c r="A12" s="1"/>
      <c r="B12" s="1" t="s">
        <v>85</v>
      </c>
      <c r="C12" s="1" t="s">
        <v>95</v>
      </c>
    </row>
    <row r="13" spans="1:3" x14ac:dyDescent="0.35">
      <c r="A13" s="1"/>
      <c r="B13" s="1"/>
      <c r="C13" s="1" t="s">
        <v>96</v>
      </c>
    </row>
    <row r="14" spans="1:3" x14ac:dyDescent="0.35">
      <c r="A14" s="1"/>
      <c r="B14" s="1"/>
      <c r="C14" s="1" t="s">
        <v>97</v>
      </c>
    </row>
    <row r="15" spans="1:3" x14ac:dyDescent="0.35">
      <c r="A15" s="1"/>
      <c r="B15" s="1"/>
      <c r="C15" s="1" t="s">
        <v>98</v>
      </c>
    </row>
    <row r="16" spans="1:3" x14ac:dyDescent="0.35">
      <c r="A16" s="1"/>
      <c r="B16" s="1"/>
      <c r="C16" s="1"/>
    </row>
    <row r="17" spans="1:3" x14ac:dyDescent="0.35">
      <c r="A17" s="1"/>
      <c r="B17" s="1"/>
      <c r="C17" s="1"/>
    </row>
    <row r="18" spans="1:3" x14ac:dyDescent="0.35">
      <c r="A18" s="1"/>
      <c r="B18" s="1"/>
      <c r="C18" s="1"/>
    </row>
    <row r="19" spans="1:3" x14ac:dyDescent="0.35">
      <c r="A19" s="1"/>
      <c r="B19" s="1"/>
      <c r="C19" s="1"/>
    </row>
    <row r="20" spans="1:3" x14ac:dyDescent="0.35">
      <c r="A20" s="1"/>
      <c r="B20" s="1"/>
      <c r="C20" s="1"/>
    </row>
    <row r="21" spans="1:3" x14ac:dyDescent="0.35">
      <c r="A21" s="1"/>
      <c r="B21" s="1"/>
      <c r="C21" s="1"/>
    </row>
    <row r="22" spans="1:3" x14ac:dyDescent="0.35">
      <c r="A22" s="1"/>
      <c r="B22" s="1"/>
      <c r="C22" s="1"/>
    </row>
    <row r="23" spans="1:3" x14ac:dyDescent="0.35">
      <c r="A23" s="1"/>
      <c r="B23" s="1"/>
      <c r="C23" s="1"/>
    </row>
    <row r="24" spans="1:3" x14ac:dyDescent="0.35">
      <c r="A24" s="1"/>
      <c r="B24" s="1"/>
      <c r="C24" s="1"/>
    </row>
    <row r="25" spans="1:3" x14ac:dyDescent="0.35">
      <c r="A25" s="1"/>
      <c r="B25" s="1"/>
      <c r="C25" s="1"/>
    </row>
    <row r="26" spans="1:3" x14ac:dyDescent="0.35">
      <c r="A26" s="1"/>
      <c r="B26" s="1"/>
      <c r="C26" s="1"/>
    </row>
    <row r="27" spans="1:3" x14ac:dyDescent="0.35">
      <c r="A27" s="1"/>
      <c r="B27" s="1"/>
      <c r="C27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0 V N a V Q C 0 i Y a l A A A A 9 Q A A A B I A H A B D b 2 5 m a W c v U G F j a 2 F n Z S 5 4 b W w g o h g A K K A U A A A A A A A A A A A A A A A A A A A A A A A A A A A A h Y 8 x D o I w G I W v Q r r T 1 m o M k p 8 y s D h I Y m J i X J t S o R G K o c V y N w e P 5 B X E K O r m + L 7 3 D e / d r z d I h 6 Y O L q q z u j U J m m G K A m V k W 2 h T J q h 3 x z B C K Y e t k C d R q m C U j Y 0 H W y S o c u 4 c E + K 9 x 3 6 O 2 6 4 k j N I Z O e S b n a x U I 9 B H 1 v / l U B v r h J E K c d i / x n C G V 0 s c L R i m Q C Y G u T b f n o 1 z n + 0 P h K y v X d 8 p X q g w W w O Z I p D 3 B f 4 A U E s D B B Q A A g A I A N F T W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R U 1 p V K I p H u A 4 A A A A R A A A A E w A c A E Z v c m 1 1 b G F z L 1 N l Y 3 R p b 2 4 x L m 0 g o h g A K K A U A A A A A A A A A A A A A A A A A A A A A A A A A A A A K 0 5 N L s n M z 1 M I h t C G 1 g B Q S w E C L Q A U A A I A C A D R U 1 p V A L S J h q U A A A D 1 A A A A E g A A A A A A A A A A A A A A A A A A A A A A Q 2 9 u Z m l n L 1 B h Y 2 t h Z 2 U u e G 1 s U E s B A i 0 A F A A C A A g A 0 V N a V Q / K 6 a u k A A A A 6 Q A A A B M A A A A A A A A A A A A A A A A A 8 Q A A A F t D b 2 5 0 Z W 5 0 X 1 R 5 c G V z X S 5 4 b W x Q S w E C L Q A U A A I A C A D R U 1 p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/ M + n K p d q k O G Y 1 G U x q e o A g A A A A A C A A A A A A A D Z g A A w A A A A B A A A A D x x F 5 k H f i H v L 9 0 s c w / W o W T A A A A A A S A A A C g A A A A E A A A A P n D C j s q / / S N B d 5 X D r k 3 W S 5 Q A A A A t P t + w g 6 H J w U K G n j c d 0 g e F c u s n x x k j 3 P O L I J h A z p Y g C c R R q L a / 0 Y 6 a 6 e A w q f Z S z 2 A G U 7 E c Z 9 G 0 d 2 y t t r y G / v 7 g Z F Q L I x W R P S H + 2 4 h 6 p A o W 4 o U A A A A n q c O M a j X W c x 3 t y g D a s d N 9 c T J V s E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e693b44-1bc6-4382-8ac9-9fe1af293a94" xsi:nil="true"/>
    <SharedWithUsers xmlns="6a15a92e-9aca-4879-a1fc-d20994ce4032">
      <UserInfo>
        <DisplayName/>
        <AccountId xsi:nil="true"/>
        <AccountType/>
      </UserInfo>
    </SharedWithUsers>
    <lcf76f155ced4ddcb4097134ff3c332f xmlns="7e693b44-1bc6-4382-8ac9-9fe1af293a94">
      <Terms xmlns="http://schemas.microsoft.com/office/infopath/2007/PartnerControls"/>
    </lcf76f155ced4ddcb4097134ff3c332f>
    <TaxCatchAll xmlns="6a15a92e-9aca-4879-a1fc-d20994ce40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BD9503AFEFB34E9B1EEDF16E627AB9" ma:contentTypeVersion="15" ma:contentTypeDescription="Crée un document." ma:contentTypeScope="" ma:versionID="8cfe01793fd06d0174fa6062c9763e35">
  <xsd:schema xmlns:xsd="http://www.w3.org/2001/XMLSchema" xmlns:xs="http://www.w3.org/2001/XMLSchema" xmlns:p="http://schemas.microsoft.com/office/2006/metadata/properties" xmlns:ns2="7e693b44-1bc6-4382-8ac9-9fe1af293a94" xmlns:ns3="6a15a92e-9aca-4879-a1fc-d20994ce4032" targetNamespace="http://schemas.microsoft.com/office/2006/metadata/properties" ma:root="true" ma:fieldsID="4e87169f8d1af2a6161c505d02647113" ns2:_="" ns3:_="">
    <xsd:import namespace="7e693b44-1bc6-4382-8ac9-9fe1af293a94"/>
    <xsd:import namespace="6a15a92e-9aca-4879-a1fc-d20994ce40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93b44-1bc6-4382-8ac9-9fe1af293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dc5cd369-4a6d-492d-9a81-d7f50e3d8f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5a92e-9aca-4879-a1fc-d20994ce403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22b926d-bfc1-45f6-b996-6b3ab88a4963}" ma:internalName="TaxCatchAll" ma:showField="CatchAllData" ma:web="6a15a92e-9aca-4879-a1fc-d20994ce40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3D1C6-60D0-44E2-8BD7-2A1B6A8711E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17CAC48-DF2C-43B7-8F27-F376D3050609}">
  <ds:schemaRefs>
    <ds:schemaRef ds:uri="http://schemas.microsoft.com/office/2006/metadata/properties"/>
    <ds:schemaRef ds:uri="http://schemas.microsoft.com/office/infopath/2007/PartnerControls"/>
    <ds:schemaRef ds:uri="7e693b44-1bc6-4382-8ac9-9fe1af293a94"/>
    <ds:schemaRef ds:uri="6a15a92e-9aca-4879-a1fc-d20994ce4032"/>
  </ds:schemaRefs>
</ds:datastoreItem>
</file>

<file path=customXml/itemProps3.xml><?xml version="1.0" encoding="utf-8"?>
<ds:datastoreItem xmlns:ds="http://schemas.openxmlformats.org/officeDocument/2006/customXml" ds:itemID="{4EA301DA-E1D7-4CE5-8EA3-B51C48147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93b44-1bc6-4382-8ac9-9fe1af293a94"/>
    <ds:schemaRef ds:uri="6a15a92e-9aca-4879-a1fc-d20994ce40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3FE12D5-A471-479C-98C5-D452651626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1. Eingabemaske</vt:lpstr>
      <vt:lpstr>2. Rangliste</vt:lpstr>
      <vt:lpstr>Drop Down Liste</vt:lpstr>
    </vt:vector>
  </TitlesOfParts>
  <Manager/>
  <Company>Bundesverwaltung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Gross Thomy BASPO</dc:creator>
  <cp:keywords/>
  <dc:description/>
  <cp:lastModifiedBy>annajoly</cp:lastModifiedBy>
  <cp:revision/>
  <dcterms:created xsi:type="dcterms:W3CDTF">2017-10-09T06:33:09Z</dcterms:created>
  <dcterms:modified xsi:type="dcterms:W3CDTF">2023-05-14T18:42:56Z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0x010100DFBD9503AFEFB34E9B1EEDF16E627AB9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